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'ごみ処理概要'!$A$2:$AQ$86</definedName>
    <definedName name="_xlnm.Print_Area" localSheetId="2">'ごみ処理量内訳'!$A$2:$AJ$86</definedName>
    <definedName name="_xlnm.Print_Area" localSheetId="1">'ごみ搬入量内訳'!$A$2:$AH$86</definedName>
    <definedName name="_xlnm.Print_Area" localSheetId="3">'資源化量内訳'!$A$2:$BW$86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<sst xmlns="http://schemas.openxmlformats.org/spreadsheetml/2006/main" count="1601" uniqueCount="388">
  <si>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</si>
  <si>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</si>
  <si>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</si>
  <si>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</si>
  <si>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</si>
  <si>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</si>
  <si>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</si>
  <si>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</si>
  <si>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</si>
  <si>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</si>
  <si>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長崎県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</si>
  <si>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</si>
  <si>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</si>
  <si>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</si>
  <si>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</si>
  <si>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</si>
  <si>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</si>
  <si>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</si>
  <si>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</si>
  <si>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</si>
  <si>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</si>
  <si>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</si>
  <si>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</si>
  <si>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</si>
  <si>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</si>
  <si>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</si>
  <si>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</si>
  <si>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</si>
  <si>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</si>
  <si>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</si>
  <si>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</si>
  <si>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</si>
  <si>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</si>
  <si>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</si>
  <si>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</si>
  <si>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</si>
  <si>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</si>
  <si>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</si>
  <si>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</si>
  <si>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</si>
  <si>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</si>
  <si>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</si>
  <si>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</si>
  <si>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</si>
  <si>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</si>
  <si>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</si>
  <si>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</si>
  <si>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</si>
  <si>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</si>
  <si>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</si>
  <si>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</si>
  <si>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</si>
  <si>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</si>
  <si>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</si>
  <si>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</si>
  <si>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</si>
  <si>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</si>
  <si>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</si>
  <si>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</si>
  <si>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</si>
  <si>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</si>
  <si>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</si>
  <si>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</si>
  <si>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</si>
  <si>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</si>
  <si>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</si>
  <si>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</si>
  <si>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</si>
  <si>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</si>
  <si>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</si>
  <si>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</si>
  <si>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</si>
  <si>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</si>
  <si>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</si>
  <si>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</si>
  <si>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</si>
  <si>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</si>
  <si>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</si>
  <si>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</si>
  <si>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</si>
  <si>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</si>
  <si>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</si>
  <si>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</si>
  <si>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</si>
  <si>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</si>
  <si>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</si>
  <si>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</si>
  <si>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</si>
  <si>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</si>
  <si>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</si>
  <si>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</si>
  <si>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</si>
  <si>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</si>
  <si>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</si>
  <si>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</si>
  <si>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</si>
  <si>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</si>
  <si>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</si>
  <si>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</si>
  <si>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</si>
  <si>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</si>
  <si>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</si>
  <si>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</si>
  <si>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</si>
  <si>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</si>
  <si>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</si>
  <si>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</si>
  <si>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</si>
  <si>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</si>
  <si>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</si>
  <si>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</si>
  <si>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</si>
  <si>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</si>
  <si>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</si>
  <si>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</si>
  <si>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</si>
  <si>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</si>
  <si>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</si>
  <si>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</si>
  <si>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</si>
  <si>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</si>
  <si>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</si>
  <si>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</si>
  <si>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</si>
  <si>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</si>
  <si>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</si>
  <si>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</si>
  <si>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</si>
  <si>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</si>
  <si>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</si>
  <si>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</si>
  <si>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</si>
  <si>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</si>
  <si>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</si>
  <si>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</si>
  <si>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</si>
  <si>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</si>
  <si>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</si>
  <si>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</si>
  <si>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</si>
  <si>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</si>
  <si>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</si>
  <si>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</si>
  <si>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</si>
  <si>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</si>
  <si>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</si>
  <si>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</si>
  <si>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</si>
  <si>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</si>
  <si>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</si>
  <si>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</si>
  <si>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</si>
  <si>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</si>
  <si>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</si>
  <si>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</si>
  <si>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</si>
  <si>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</si>
  <si>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</si>
  <si>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</si>
  <si>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</si>
  <si>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</si>
  <si>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</si>
  <si>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</si>
  <si>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</si>
  <si>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</si>
  <si>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</si>
  <si>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</si>
  <si>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</si>
  <si>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</si>
  <si>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</si>
  <si>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</si>
  <si>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</si>
  <si>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</si>
  <si>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</si>
  <si>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</si>
  <si>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</si>
  <si>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</si>
  <si>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</si>
  <si>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</si>
  <si>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</si>
  <si>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</si>
  <si>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</si>
  <si>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</si>
  <si>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</si>
  <si>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</si>
  <si>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</si>
  <si>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</si>
  <si>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</si>
  <si>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</si>
  <si>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</si>
  <si>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</si>
  <si>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</si>
  <si>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</si>
  <si>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</si>
  <si>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</si>
  <si>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</si>
  <si>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</si>
  <si>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</si>
  <si>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</si>
  <si>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</si>
  <si>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</si>
  <si>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</si>
  <si>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</si>
  <si>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</si>
  <si>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</si>
  <si>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</si>
  <si>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</si>
  <si>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</si>
  <si>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</si>
  <si>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</si>
  <si>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</si>
  <si>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</si>
  <si>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</si>
  <si>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</si>
  <si>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</si>
  <si>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</si>
  <si>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</si>
  <si>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</si>
  <si>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</si>
  <si>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</si>
  <si>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</si>
  <si>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</si>
  <si>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</si>
  <si>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</si>
  <si>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</si>
  <si>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諫早市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</si>
  <si>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</si>
  <si>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</si>
  <si>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</si>
  <si>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</si>
  <si>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</si>
  <si>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</si>
  <si>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</si>
  <si>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</si>
  <si>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</si>
  <si>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</si>
  <si>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</si>
  <si>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</si>
  <si>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</si>
  <si>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</si>
  <si>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</si>
  <si>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</si>
  <si>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</si>
  <si>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</si>
  <si>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</si>
  <si>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</si>
  <si>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</si>
  <si>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</si>
  <si>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</si>
  <si>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</si>
  <si>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</si>
  <si>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</si>
  <si>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</si>
  <si>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</si>
  <si>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</si>
  <si>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</si>
  <si>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</si>
  <si>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</si>
  <si>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</si>
  <si>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</si>
  <si>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</si>
  <si>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</si>
  <si>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</si>
  <si>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</si>
  <si>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</si>
  <si>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</si>
  <si>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</si>
  <si>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</si>
  <si>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</si>
  <si>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</si>
  <si>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</si>
  <si>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</si>
  <si>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</si>
  <si>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</si>
  <si>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</si>
  <si>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</si>
  <si>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</si>
  <si>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</si>
  <si>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</si>
  <si>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</si>
  <si>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</si>
  <si>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</si>
  <si>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</si>
  <si>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</si>
  <si>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</si>
  <si>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</si>
  <si>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</si>
  <si>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</si>
  <si>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</si>
  <si>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</si>
  <si>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吉井町</t>
  </si>
  <si>
    <t>吾妻町</t>
  </si>
  <si>
    <t>長崎県合計</t>
  </si>
  <si>
    <t>瑞穂町</t>
  </si>
  <si>
    <t>大島町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</si>
  <si>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</si>
  <si>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</si>
  <si>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</si>
  <si>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</si>
  <si>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</si>
  <si>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</si>
  <si>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</si>
  <si>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</si>
  <si>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</si>
  <si>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</si>
  <si>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</si>
  <si>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</si>
  <si>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</si>
  <si>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</si>
  <si>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</si>
  <si>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</si>
  <si>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</si>
  <si>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</si>
  <si>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</si>
  <si>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</si>
  <si>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</si>
  <si>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</si>
  <si>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</si>
  <si>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</si>
  <si>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</si>
  <si>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</si>
  <si>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</si>
  <si>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</si>
  <si>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</si>
  <si>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</si>
  <si>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</si>
  <si>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</si>
  <si>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</si>
  <si>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</si>
  <si>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</si>
  <si>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</si>
  <si>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</si>
  <si>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</si>
  <si>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</si>
  <si>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</si>
  <si>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</si>
  <si>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</si>
  <si>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</si>
  <si>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</si>
  <si>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</si>
  <si>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</si>
  <si>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</si>
  <si>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</si>
  <si>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</si>
  <si>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</si>
  <si>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</si>
  <si>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</si>
  <si>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</si>
  <si>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</si>
  <si>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</si>
  <si>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</si>
  <si>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</si>
  <si>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</si>
  <si>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</si>
  <si>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</si>
  <si>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</si>
  <si>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</si>
  <si>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</si>
  <si>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</si>
  <si>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</si>
  <si>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</si>
  <si>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</si>
  <si>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</si>
  <si>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</si>
  <si>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</si>
  <si>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</si>
  <si>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</si>
  <si>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</si>
  <si>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</si>
  <si>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</si>
  <si>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</si>
  <si>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</si>
  <si>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</si>
  <si>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</si>
  <si>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大島村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</si>
  <si>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</si>
  <si>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</si>
  <si>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</si>
  <si>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</si>
  <si>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</si>
  <si>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</si>
  <si>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</si>
  <si>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</si>
  <si>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</si>
  <si>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福島町</t>
  </si>
  <si>
    <t>高島町</t>
  </si>
  <si>
    <t>国見町</t>
  </si>
  <si>
    <t>三和町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</si>
</sst>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235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269</v>
      </c>
      <c r="B2" s="196" t="s">
        <v>270</v>
      </c>
      <c r="C2" s="201" t="s">
        <v>271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214</v>
      </c>
      <c r="K2" s="208"/>
      <c r="L2" s="209"/>
      <c r="M2" s="201" t="s">
        <v>215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236</v>
      </c>
      <c r="AG2" s="191"/>
      <c r="AH2" s="191"/>
      <c r="AI2" s="191"/>
      <c r="AJ2" s="191"/>
      <c r="AK2" s="191"/>
      <c r="AL2" s="192"/>
      <c r="AM2" s="211" t="s">
        <v>237</v>
      </c>
      <c r="AN2" s="204" t="s">
        <v>238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239</v>
      </c>
      <c r="F3" s="201" t="s">
        <v>240</v>
      </c>
      <c r="G3" s="201" t="s">
        <v>241</v>
      </c>
      <c r="H3" s="201" t="s">
        <v>242</v>
      </c>
      <c r="I3" s="12" t="s">
        <v>216</v>
      </c>
      <c r="J3" s="211" t="s">
        <v>243</v>
      </c>
      <c r="K3" s="211" t="s">
        <v>244</v>
      </c>
      <c r="L3" s="211" t="s">
        <v>245</v>
      </c>
      <c r="M3" s="206"/>
      <c r="N3" s="201" t="s">
        <v>246</v>
      </c>
      <c r="O3" s="201" t="s">
        <v>257</v>
      </c>
      <c r="P3" s="194" t="s">
        <v>217</v>
      </c>
      <c r="Q3" s="195"/>
      <c r="R3" s="195"/>
      <c r="S3" s="195"/>
      <c r="T3" s="195"/>
      <c r="U3" s="190"/>
      <c r="V3" s="14" t="s">
        <v>218</v>
      </c>
      <c r="W3" s="8"/>
      <c r="X3" s="8"/>
      <c r="Y3" s="8"/>
      <c r="Z3" s="8"/>
      <c r="AA3" s="8"/>
      <c r="AB3" s="8"/>
      <c r="AC3" s="15"/>
      <c r="AD3" s="12" t="s">
        <v>216</v>
      </c>
      <c r="AE3" s="216"/>
      <c r="AF3" s="201" t="s">
        <v>272</v>
      </c>
      <c r="AG3" s="201" t="s">
        <v>226</v>
      </c>
      <c r="AH3" s="201" t="s">
        <v>273</v>
      </c>
      <c r="AI3" s="201" t="s">
        <v>274</v>
      </c>
      <c r="AJ3" s="201" t="s">
        <v>275</v>
      </c>
      <c r="AK3" s="201" t="s">
        <v>276</v>
      </c>
      <c r="AL3" s="12" t="s">
        <v>219</v>
      </c>
      <c r="AM3" s="216"/>
      <c r="AN3" s="201" t="s">
        <v>277</v>
      </c>
      <c r="AO3" s="201" t="s">
        <v>278</v>
      </c>
      <c r="AP3" s="201" t="s">
        <v>279</v>
      </c>
      <c r="AQ3" s="12" t="s">
        <v>216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216</v>
      </c>
      <c r="Q4" s="6" t="s">
        <v>280</v>
      </c>
      <c r="R4" s="6" t="s">
        <v>281</v>
      </c>
      <c r="S4" s="6" t="s">
        <v>19</v>
      </c>
      <c r="T4" s="6" t="s">
        <v>20</v>
      </c>
      <c r="U4" s="6" t="s">
        <v>21</v>
      </c>
      <c r="V4" s="12" t="s">
        <v>216</v>
      </c>
      <c r="W4" s="6" t="s">
        <v>220</v>
      </c>
      <c r="X4" s="6" t="s">
        <v>252</v>
      </c>
      <c r="Y4" s="6" t="s">
        <v>221</v>
      </c>
      <c r="Z4" s="18" t="s">
        <v>259</v>
      </c>
      <c r="AA4" s="6" t="s">
        <v>222</v>
      </c>
      <c r="AB4" s="18" t="s">
        <v>18</v>
      </c>
      <c r="AC4" s="6" t="s">
        <v>253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223</v>
      </c>
      <c r="E6" s="21" t="s">
        <v>223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224</v>
      </c>
      <c r="K6" s="23" t="s">
        <v>224</v>
      </c>
      <c r="L6" s="23" t="s">
        <v>224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26</v>
      </c>
      <c r="B7" s="47" t="s">
        <v>27</v>
      </c>
      <c r="C7" s="48" t="s">
        <v>28</v>
      </c>
      <c r="D7" s="49">
        <v>421458</v>
      </c>
      <c r="E7" s="49">
        <v>421458</v>
      </c>
      <c r="F7" s="49">
        <f>'ごみ搬入量内訳'!H7</f>
        <v>165096</v>
      </c>
      <c r="G7" s="49">
        <f>'ごみ搬入量内訳'!AG7</f>
        <v>17875</v>
      </c>
      <c r="H7" s="49">
        <f>'ごみ搬入量内訳'!AH7</f>
        <v>0</v>
      </c>
      <c r="I7" s="49">
        <f aca="true" t="shared" si="0" ref="I7:I23">SUM(F7:H7)</f>
        <v>182971</v>
      </c>
      <c r="J7" s="49">
        <f aca="true" t="shared" si="1" ref="J7:J23">I7/D7/365*1000000</f>
        <v>1189.4196122956596</v>
      </c>
      <c r="K7" s="49">
        <f>('ごみ搬入量内訳'!E7+'ごみ搬入量内訳'!AH7)/'ごみ処理概要'!D7/365*1000000</f>
        <v>789.3407471272102</v>
      </c>
      <c r="L7" s="49">
        <f>'ごみ搬入量内訳'!F7/'ごみ処理概要'!D7/365*1000000</f>
        <v>400.0788651684495</v>
      </c>
      <c r="M7" s="49">
        <f>'資源化量内訳'!BP7</f>
        <v>7762</v>
      </c>
      <c r="N7" s="49">
        <f>'ごみ処理量内訳'!E7</f>
        <v>144195</v>
      </c>
      <c r="O7" s="49">
        <f>'ごみ処理量内訳'!L7</f>
        <v>21485</v>
      </c>
      <c r="P7" s="49">
        <f aca="true" t="shared" si="2" ref="P7:P23">SUM(Q7:U7)</f>
        <v>17291</v>
      </c>
      <c r="Q7" s="49">
        <f>'ごみ処理量内訳'!G7</f>
        <v>226</v>
      </c>
      <c r="R7" s="49">
        <f>'ごみ処理量内訳'!H7</f>
        <v>17065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23">SUM(W7:AC7)</f>
        <v>0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23">N7+O7+P7+V7</f>
        <v>182971</v>
      </c>
      <c r="AE7" s="50">
        <f aca="true" t="shared" si="5" ref="AE7:AE23">(N7+P7+V7)/AD7*100</f>
        <v>88.25770204021403</v>
      </c>
      <c r="AF7" s="49">
        <f>'資源化量内訳'!AB7</f>
        <v>0</v>
      </c>
      <c r="AG7" s="49">
        <f>'資源化量内訳'!AJ7</f>
        <v>10</v>
      </c>
      <c r="AH7" s="49">
        <f>'資源化量内訳'!AR7</f>
        <v>14364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23">SUM(AF7:AJ7)</f>
        <v>14374</v>
      </c>
      <c r="AM7" s="50">
        <f aca="true" t="shared" si="7" ref="AM7:AM23">(V7+AL7+M7)/(M7+AD7)*100</f>
        <v>11.605752544132374</v>
      </c>
      <c r="AN7" s="49">
        <f>'ごみ処理量内訳'!AC7</f>
        <v>21485</v>
      </c>
      <c r="AO7" s="49">
        <f>'ごみ処理量内訳'!AD7</f>
        <v>16758</v>
      </c>
      <c r="AP7" s="49">
        <f>'ごみ処理量内訳'!AE7</f>
        <v>2862</v>
      </c>
      <c r="AQ7" s="49">
        <f aca="true" t="shared" si="8" ref="AQ7:AQ23">SUM(AN7:AP7)</f>
        <v>41105</v>
      </c>
    </row>
    <row r="8" spans="1:43" ht="13.5" customHeight="1">
      <c r="A8" s="24" t="s">
        <v>26</v>
      </c>
      <c r="B8" s="47" t="s">
        <v>29</v>
      </c>
      <c r="C8" s="48" t="s">
        <v>30</v>
      </c>
      <c r="D8" s="49">
        <v>243543</v>
      </c>
      <c r="E8" s="49">
        <v>243543</v>
      </c>
      <c r="F8" s="49">
        <f>'ごみ搬入量内訳'!H8</f>
        <v>104335</v>
      </c>
      <c r="G8" s="49">
        <f>'ごみ搬入量内訳'!AG8</f>
        <v>1306</v>
      </c>
      <c r="H8" s="49">
        <f>'ごみ搬入量内訳'!AH8</f>
        <v>0</v>
      </c>
      <c r="I8" s="49">
        <f t="shared" si="0"/>
        <v>105641</v>
      </c>
      <c r="J8" s="49">
        <f t="shared" si="1"/>
        <v>1188.4036792692623</v>
      </c>
      <c r="K8" s="49">
        <f>('ごみ搬入量内訳'!E8+'ごみ搬入量内訳'!AH8)/'ごみ処理概要'!D8/365*1000000</f>
        <v>688.2754073582348</v>
      </c>
      <c r="L8" s="49">
        <f>'ごみ搬入量内訳'!F8/'ごみ処理概要'!D8/365*1000000</f>
        <v>500.12827191102764</v>
      </c>
      <c r="M8" s="49">
        <f>'資源化量内訳'!BP8</f>
        <v>7766</v>
      </c>
      <c r="N8" s="49">
        <f>'ごみ処理量内訳'!E8</f>
        <v>95310</v>
      </c>
      <c r="O8" s="49">
        <f>'ごみ処理量内訳'!L8</f>
        <v>55</v>
      </c>
      <c r="P8" s="49">
        <f t="shared" si="2"/>
        <v>9740</v>
      </c>
      <c r="Q8" s="49">
        <f>'ごみ処理量内訳'!G8</f>
        <v>7431</v>
      </c>
      <c r="R8" s="49">
        <f>'ごみ処理量内訳'!H8</f>
        <v>2309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674</v>
      </c>
      <c r="W8" s="49">
        <f>'資源化量内訳'!M8</f>
        <v>337</v>
      </c>
      <c r="X8" s="49">
        <f>'資源化量内訳'!N8</f>
        <v>87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250</v>
      </c>
      <c r="AC8" s="49">
        <f>'資源化量内訳'!S8</f>
        <v>0</v>
      </c>
      <c r="AD8" s="49">
        <f t="shared" si="4"/>
        <v>105779</v>
      </c>
      <c r="AE8" s="50">
        <f t="shared" si="5"/>
        <v>99.94800480246552</v>
      </c>
      <c r="AF8" s="49">
        <f>'資源化量内訳'!AB8</f>
        <v>0</v>
      </c>
      <c r="AG8" s="49">
        <f>'資源化量内訳'!AJ8</f>
        <v>2091</v>
      </c>
      <c r="AH8" s="49">
        <f>'資源化量内訳'!AR8</f>
        <v>2124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4215</v>
      </c>
      <c r="AM8" s="50">
        <f t="shared" si="7"/>
        <v>11.145360870139593</v>
      </c>
      <c r="AN8" s="49">
        <f>'ごみ処理量内訳'!AC8</f>
        <v>55</v>
      </c>
      <c r="AO8" s="49">
        <f>'ごみ処理量内訳'!AD8</f>
        <v>16083</v>
      </c>
      <c r="AP8" s="49">
        <f>'ごみ処理量内訳'!AE8</f>
        <v>8</v>
      </c>
      <c r="AQ8" s="49">
        <f t="shared" si="8"/>
        <v>16146</v>
      </c>
    </row>
    <row r="9" spans="1:43" ht="13.5" customHeight="1">
      <c r="A9" s="24" t="s">
        <v>26</v>
      </c>
      <c r="B9" s="47" t="s">
        <v>31</v>
      </c>
      <c r="C9" s="48" t="s">
        <v>32</v>
      </c>
      <c r="D9" s="49">
        <v>40010</v>
      </c>
      <c r="E9" s="49">
        <v>40010</v>
      </c>
      <c r="F9" s="49">
        <f>'ごみ搬入量内訳'!H9</f>
        <v>16897</v>
      </c>
      <c r="G9" s="49">
        <f>'ごみ搬入量内訳'!AG9</f>
        <v>1938</v>
      </c>
      <c r="H9" s="49">
        <f>'ごみ搬入量内訳'!AH9</f>
        <v>0</v>
      </c>
      <c r="I9" s="49">
        <f t="shared" si="0"/>
        <v>18835</v>
      </c>
      <c r="J9" s="49">
        <f t="shared" si="1"/>
        <v>1289.7460566365257</v>
      </c>
      <c r="K9" s="49">
        <f>('ごみ搬入量内訳'!E9+'ごみ搬入量内訳'!AH9)/'ごみ処理概要'!D9/365*1000000</f>
        <v>826.5741783732147</v>
      </c>
      <c r="L9" s="49">
        <f>'ごみ搬入量内訳'!F9/'ごみ処理概要'!D9/365*1000000</f>
        <v>463.1718782633109</v>
      </c>
      <c r="M9" s="49">
        <f>'資源化量内訳'!BP9</f>
        <v>1050</v>
      </c>
      <c r="N9" s="49">
        <f>'ごみ処理量内訳'!E9</f>
        <v>16649</v>
      </c>
      <c r="O9" s="49">
        <f>'ごみ処理量内訳'!L9</f>
        <v>0</v>
      </c>
      <c r="P9" s="49">
        <f t="shared" si="2"/>
        <v>1842</v>
      </c>
      <c r="Q9" s="49">
        <f>'ごみ処理量内訳'!G9</f>
        <v>0</v>
      </c>
      <c r="R9" s="49">
        <f>'ごみ処理量内訳'!H9</f>
        <v>1842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344</v>
      </c>
      <c r="W9" s="49">
        <f>'資源化量内訳'!M9</f>
        <v>111</v>
      </c>
      <c r="X9" s="49">
        <f>'資源化量内訳'!N9</f>
        <v>0</v>
      </c>
      <c r="Y9" s="49">
        <f>'資源化量内訳'!O9</f>
        <v>0</v>
      </c>
      <c r="Z9" s="49">
        <f>'資源化量内訳'!P9</f>
        <v>87</v>
      </c>
      <c r="AA9" s="49">
        <f>'資源化量内訳'!Q9</f>
        <v>146</v>
      </c>
      <c r="AB9" s="49">
        <f>'資源化量内訳'!R9</f>
        <v>0</v>
      </c>
      <c r="AC9" s="49">
        <f>'資源化量内訳'!S9</f>
        <v>0</v>
      </c>
      <c r="AD9" s="49">
        <f t="shared" si="4"/>
        <v>18835</v>
      </c>
      <c r="AE9" s="50">
        <f t="shared" si="5"/>
        <v>100</v>
      </c>
      <c r="AF9" s="49">
        <f>'資源化量内訳'!AB9</f>
        <v>0</v>
      </c>
      <c r="AG9" s="49">
        <f>'資源化量内訳'!AJ9</f>
        <v>0</v>
      </c>
      <c r="AH9" s="49">
        <f>'資源化量内訳'!AR9</f>
        <v>1251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1251</v>
      </c>
      <c r="AM9" s="50">
        <f t="shared" si="7"/>
        <v>13.30148353029922</v>
      </c>
      <c r="AN9" s="49">
        <f>'ごみ処理量内訳'!AC9</f>
        <v>0</v>
      </c>
      <c r="AO9" s="49">
        <f>'ごみ処理量内訳'!AD9</f>
        <v>1900</v>
      </c>
      <c r="AP9" s="49">
        <f>'ごみ処理量内訳'!AE9</f>
        <v>516</v>
      </c>
      <c r="AQ9" s="49">
        <f t="shared" si="8"/>
        <v>2416</v>
      </c>
    </row>
    <row r="10" spans="1:43" ht="13.5" customHeight="1">
      <c r="A10" s="24" t="s">
        <v>26</v>
      </c>
      <c r="B10" s="47" t="s">
        <v>33</v>
      </c>
      <c r="C10" s="48" t="s">
        <v>225</v>
      </c>
      <c r="D10" s="49">
        <v>94771</v>
      </c>
      <c r="E10" s="49">
        <v>94771</v>
      </c>
      <c r="F10" s="49">
        <f>'ごみ搬入量内訳'!H10</f>
        <v>34785</v>
      </c>
      <c r="G10" s="49">
        <f>'ごみ搬入量内訳'!AG10</f>
        <v>3844</v>
      </c>
      <c r="H10" s="49">
        <f>'ごみ搬入量内訳'!AH10</f>
        <v>0</v>
      </c>
      <c r="I10" s="49">
        <f t="shared" si="0"/>
        <v>38629</v>
      </c>
      <c r="J10" s="49">
        <f t="shared" si="1"/>
        <v>1116.7221693590736</v>
      </c>
      <c r="K10" s="49">
        <f>('ごみ搬入量内訳'!E10+'ごみ搬入量内訳'!AH10)/'ごみ処理概要'!D10/365*1000000</f>
        <v>674.1846206638265</v>
      </c>
      <c r="L10" s="49">
        <f>'ごみ搬入量内訳'!F10/'ごみ処理概要'!D10/365*1000000</f>
        <v>442.5375486952471</v>
      </c>
      <c r="M10" s="49">
        <f>'資源化量内訳'!BP10</f>
        <v>1890</v>
      </c>
      <c r="N10" s="49">
        <f>'ごみ処理量内訳'!E10</f>
        <v>35567</v>
      </c>
      <c r="O10" s="49">
        <f>'ごみ処理量内訳'!L10</f>
        <v>81</v>
      </c>
      <c r="P10" s="49">
        <f t="shared" si="2"/>
        <v>2815</v>
      </c>
      <c r="Q10" s="49">
        <f>'ごみ処理量内訳'!G10</f>
        <v>0</v>
      </c>
      <c r="R10" s="49">
        <f>'ごみ処理量内訳'!H10</f>
        <v>2815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166</v>
      </c>
      <c r="W10" s="49">
        <f>'資源化量内訳'!M10</f>
        <v>21</v>
      </c>
      <c r="X10" s="49">
        <f>'資源化量内訳'!N10</f>
        <v>0</v>
      </c>
      <c r="Y10" s="49">
        <f>'資源化量内訳'!O10</f>
        <v>0</v>
      </c>
      <c r="Z10" s="49">
        <f>'資源化量内訳'!P10</f>
        <v>145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38629</v>
      </c>
      <c r="AE10" s="50">
        <f t="shared" si="5"/>
        <v>99.79031297729685</v>
      </c>
      <c r="AF10" s="49">
        <f>'資源化量内訳'!AB10</f>
        <v>2706</v>
      </c>
      <c r="AG10" s="49">
        <f>'資源化量内訳'!AJ10</f>
        <v>0</v>
      </c>
      <c r="AH10" s="49">
        <f>'資源化量内訳'!AR10</f>
        <v>1845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4551</v>
      </c>
      <c r="AM10" s="50">
        <f t="shared" si="7"/>
        <v>16.305930551099486</v>
      </c>
      <c r="AN10" s="49">
        <f>'ごみ処理量内訳'!AC10</f>
        <v>81</v>
      </c>
      <c r="AO10" s="49">
        <f>'ごみ処理量内訳'!AD10</f>
        <v>202</v>
      </c>
      <c r="AP10" s="49">
        <f>'ごみ処理量内訳'!AE10</f>
        <v>642</v>
      </c>
      <c r="AQ10" s="49">
        <f t="shared" si="8"/>
        <v>925</v>
      </c>
    </row>
    <row r="11" spans="1:43" ht="13.5" customHeight="1">
      <c r="A11" s="24" t="s">
        <v>26</v>
      </c>
      <c r="B11" s="47" t="s">
        <v>34</v>
      </c>
      <c r="C11" s="48" t="s">
        <v>35</v>
      </c>
      <c r="D11" s="49">
        <v>86168</v>
      </c>
      <c r="E11" s="49">
        <v>86168</v>
      </c>
      <c r="F11" s="49">
        <f>'ごみ搬入量内訳'!H11</f>
        <v>25698</v>
      </c>
      <c r="G11" s="49">
        <f>'ごみ搬入量内訳'!AG11</f>
        <v>2707</v>
      </c>
      <c r="H11" s="49">
        <f>'ごみ搬入量内訳'!AH11</f>
        <v>0</v>
      </c>
      <c r="I11" s="49">
        <f t="shared" si="0"/>
        <v>28405</v>
      </c>
      <c r="J11" s="49">
        <f t="shared" si="1"/>
        <v>903.141744130294</v>
      </c>
      <c r="K11" s="49">
        <f>('ごみ搬入量内訳'!E11+'ごみ搬入量内訳'!AH11)/'ごみ処理概要'!D11/365*1000000</f>
        <v>660.9261550866545</v>
      </c>
      <c r="L11" s="49">
        <f>'ごみ搬入量内訳'!F11/'ごみ処理概要'!D11/365*1000000</f>
        <v>242.2155890436395</v>
      </c>
      <c r="M11" s="49">
        <f>'資源化量内訳'!BP11</f>
        <v>3027</v>
      </c>
      <c r="N11" s="49">
        <f>'ごみ処理量内訳'!E11</f>
        <v>23789</v>
      </c>
      <c r="O11" s="49">
        <f>'ごみ処理量内訳'!L11</f>
        <v>0</v>
      </c>
      <c r="P11" s="49">
        <f t="shared" si="2"/>
        <v>2706</v>
      </c>
      <c r="Q11" s="49">
        <f>'ごみ処理量内訳'!G11</f>
        <v>1589</v>
      </c>
      <c r="R11" s="49">
        <f>'ごみ処理量内訳'!H11</f>
        <v>1013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104</v>
      </c>
      <c r="V11" s="49">
        <f t="shared" si="3"/>
        <v>1870</v>
      </c>
      <c r="W11" s="49">
        <f>'資源化量内訳'!M11</f>
        <v>1002</v>
      </c>
      <c r="X11" s="49">
        <f>'資源化量内訳'!N11</f>
        <v>0</v>
      </c>
      <c r="Y11" s="49">
        <f>'資源化量内訳'!O11</f>
        <v>0</v>
      </c>
      <c r="Z11" s="49">
        <f>'資源化量内訳'!P11</f>
        <v>175</v>
      </c>
      <c r="AA11" s="49">
        <f>'資源化量内訳'!Q11</f>
        <v>326</v>
      </c>
      <c r="AB11" s="49">
        <f>'資源化量内訳'!R11</f>
        <v>302</v>
      </c>
      <c r="AC11" s="49">
        <f>'資源化量内訳'!S11</f>
        <v>65</v>
      </c>
      <c r="AD11" s="49">
        <f t="shared" si="4"/>
        <v>28365</v>
      </c>
      <c r="AE11" s="50">
        <f t="shared" si="5"/>
        <v>100</v>
      </c>
      <c r="AF11" s="49">
        <f>'資源化量内訳'!AB11</f>
        <v>0</v>
      </c>
      <c r="AG11" s="49">
        <f>'資源化量内訳'!AJ11</f>
        <v>451</v>
      </c>
      <c r="AH11" s="49">
        <f>'資源化量内訳'!AR11</f>
        <v>775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1226</v>
      </c>
      <c r="AM11" s="50">
        <f t="shared" si="7"/>
        <v>19.504969418960243</v>
      </c>
      <c r="AN11" s="49">
        <f>'ごみ処理量内訳'!AC11</f>
        <v>0</v>
      </c>
      <c r="AO11" s="49">
        <f>'ごみ処理量内訳'!AD11</f>
        <v>2148</v>
      </c>
      <c r="AP11" s="49">
        <f>'ごみ処理量内訳'!AE11</f>
        <v>996</v>
      </c>
      <c r="AQ11" s="49">
        <f t="shared" si="8"/>
        <v>3144</v>
      </c>
    </row>
    <row r="12" spans="1:43" ht="13.5" customHeight="1">
      <c r="A12" s="24" t="s">
        <v>26</v>
      </c>
      <c r="B12" s="47" t="s">
        <v>36</v>
      </c>
      <c r="C12" s="48" t="s">
        <v>37</v>
      </c>
      <c r="D12" s="49">
        <v>28106</v>
      </c>
      <c r="E12" s="49">
        <v>28019</v>
      </c>
      <c r="F12" s="49">
        <f>'ごみ搬入量内訳'!H12</f>
        <v>8650</v>
      </c>
      <c r="G12" s="49">
        <f>'ごみ搬入量内訳'!AG12</f>
        <v>2308</v>
      </c>
      <c r="H12" s="49">
        <f>'ごみ搬入量内訳'!AH12</f>
        <v>25</v>
      </c>
      <c r="I12" s="49">
        <f t="shared" si="0"/>
        <v>10983</v>
      </c>
      <c r="J12" s="49">
        <f t="shared" si="1"/>
        <v>1070.6045313777881</v>
      </c>
      <c r="K12" s="49">
        <f>('ごみ搬入量内訳'!E12+'ごみ搬入量内訳'!AH12)/'ごみ処理概要'!D12/365*1000000</f>
        <v>750.1932507951796</v>
      </c>
      <c r="L12" s="49">
        <f>'ごみ搬入量内訳'!F12/'ごみ処理概要'!D12/365*1000000</f>
        <v>320.4112805826085</v>
      </c>
      <c r="M12" s="49">
        <f>'資源化量内訳'!BP12</f>
        <v>0</v>
      </c>
      <c r="N12" s="49">
        <f>'ごみ処理量内訳'!E12</f>
        <v>8611</v>
      </c>
      <c r="O12" s="49">
        <f>'ごみ処理量内訳'!L12</f>
        <v>909</v>
      </c>
      <c r="P12" s="49">
        <f t="shared" si="2"/>
        <v>1434</v>
      </c>
      <c r="Q12" s="49">
        <f>'ごみ処理量内訳'!G12</f>
        <v>48</v>
      </c>
      <c r="R12" s="49">
        <f>'ごみ処理量内訳'!H12</f>
        <v>1386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0</v>
      </c>
      <c r="W12" s="49">
        <f>'資源化量内訳'!M12</f>
        <v>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10954</v>
      </c>
      <c r="AE12" s="50">
        <f t="shared" si="5"/>
        <v>91.70166149351834</v>
      </c>
      <c r="AF12" s="49">
        <f>'資源化量内訳'!AB12</f>
        <v>0</v>
      </c>
      <c r="AG12" s="49">
        <f>'資源化量内訳'!AJ12</f>
        <v>31</v>
      </c>
      <c r="AH12" s="49">
        <f>'資源化量内訳'!AR12</f>
        <v>1360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1391</v>
      </c>
      <c r="AM12" s="50">
        <f t="shared" si="7"/>
        <v>12.698557604528027</v>
      </c>
      <c r="AN12" s="49">
        <f>'ごみ処理量内訳'!AC12</f>
        <v>909</v>
      </c>
      <c r="AO12" s="49">
        <f>'ごみ処理量内訳'!AD12</f>
        <v>988</v>
      </c>
      <c r="AP12" s="49">
        <f>'ごみ処理量内訳'!AE12</f>
        <v>26</v>
      </c>
      <c r="AQ12" s="49">
        <f t="shared" si="8"/>
        <v>1923</v>
      </c>
    </row>
    <row r="13" spans="1:43" ht="13.5" customHeight="1">
      <c r="A13" s="24" t="s">
        <v>26</v>
      </c>
      <c r="B13" s="47" t="s">
        <v>38</v>
      </c>
      <c r="C13" s="48" t="s">
        <v>39</v>
      </c>
      <c r="D13" s="49">
        <v>23938</v>
      </c>
      <c r="E13" s="49">
        <v>23938</v>
      </c>
      <c r="F13" s="49">
        <f>'ごみ搬入量内訳'!H13</f>
        <v>6553</v>
      </c>
      <c r="G13" s="49">
        <f>'ごみ搬入量内訳'!AG13</f>
        <v>1641</v>
      </c>
      <c r="H13" s="49">
        <f>'ごみ搬入量内訳'!AH13</f>
        <v>1213</v>
      </c>
      <c r="I13" s="49">
        <f t="shared" si="0"/>
        <v>9407</v>
      </c>
      <c r="J13" s="49">
        <f t="shared" si="1"/>
        <v>1076.6397668863742</v>
      </c>
      <c r="K13" s="49">
        <f>('ごみ搬入量内訳'!E13+'ごみ搬入量内訳'!AH13)/'ごみ処理概要'!D13/365*1000000</f>
        <v>800.8130593073201</v>
      </c>
      <c r="L13" s="49">
        <f>'ごみ搬入量内訳'!F13/'ごみ処理概要'!D13/365*1000000</f>
        <v>275.82670757905413</v>
      </c>
      <c r="M13" s="49">
        <f>'資源化量内訳'!BP13</f>
        <v>362</v>
      </c>
      <c r="N13" s="49">
        <f>'ごみ処理量内訳'!E13</f>
        <v>7365</v>
      </c>
      <c r="O13" s="49">
        <f>'ごみ処理量内訳'!L13</f>
        <v>11</v>
      </c>
      <c r="P13" s="49">
        <f t="shared" si="2"/>
        <v>818</v>
      </c>
      <c r="Q13" s="49">
        <f>'ごみ処理量内訳'!G13</f>
        <v>0</v>
      </c>
      <c r="R13" s="49">
        <f>'ごみ処理量内訳'!H13</f>
        <v>818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8194</v>
      </c>
      <c r="AE13" s="50">
        <f t="shared" si="5"/>
        <v>99.86575543080303</v>
      </c>
      <c r="AF13" s="49">
        <f>'資源化量内訳'!AB13</f>
        <v>0</v>
      </c>
      <c r="AG13" s="49">
        <f>'資源化量内訳'!AJ13</f>
        <v>0</v>
      </c>
      <c r="AH13" s="49">
        <f>'資源化量内訳'!AR13</f>
        <v>348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348</v>
      </c>
      <c r="AM13" s="50">
        <f t="shared" si="7"/>
        <v>8.298270219728845</v>
      </c>
      <c r="AN13" s="49">
        <f>'ごみ処理量内訳'!AC13</f>
        <v>11</v>
      </c>
      <c r="AO13" s="49">
        <f>'ごみ処理量内訳'!AD13</f>
        <v>993</v>
      </c>
      <c r="AP13" s="49">
        <f>'ごみ処理量内訳'!AE13</f>
        <v>334</v>
      </c>
      <c r="AQ13" s="49">
        <f t="shared" si="8"/>
        <v>1338</v>
      </c>
    </row>
    <row r="14" spans="1:43" ht="13.5" customHeight="1">
      <c r="A14" s="24" t="s">
        <v>26</v>
      </c>
      <c r="B14" s="47" t="s">
        <v>40</v>
      </c>
      <c r="C14" s="48" t="s">
        <v>41</v>
      </c>
      <c r="D14" s="49">
        <v>22417</v>
      </c>
      <c r="E14" s="49">
        <v>22417</v>
      </c>
      <c r="F14" s="49">
        <f>'ごみ搬入量内訳'!H14</f>
        <v>6517</v>
      </c>
      <c r="G14" s="49">
        <f>'ごみ搬入量内訳'!AG14</f>
        <v>1066</v>
      </c>
      <c r="H14" s="49">
        <f>'ごみ搬入量内訳'!AH14</f>
        <v>46</v>
      </c>
      <c r="I14" s="49">
        <f t="shared" si="0"/>
        <v>7629</v>
      </c>
      <c r="J14" s="49">
        <f t="shared" si="1"/>
        <v>932.3892520414729</v>
      </c>
      <c r="K14" s="49">
        <f>('ごみ搬入量内訳'!E14+'ごみ搬入量内訳'!AH14)/'ごみ処理概要'!D14/365*1000000</f>
        <v>762.3861782979038</v>
      </c>
      <c r="L14" s="49">
        <f>'ごみ搬入量内訳'!F14/'ごみ処理概要'!D14/365*1000000</f>
        <v>170.0030737435691</v>
      </c>
      <c r="M14" s="49">
        <f>'資源化量内訳'!BP14</f>
        <v>248</v>
      </c>
      <c r="N14" s="49">
        <f>'ごみ処理量内訳'!E14</f>
        <v>6450</v>
      </c>
      <c r="O14" s="49">
        <f>'ごみ処理量内訳'!L14</f>
        <v>316</v>
      </c>
      <c r="P14" s="49">
        <f t="shared" si="2"/>
        <v>386</v>
      </c>
      <c r="Q14" s="49">
        <f>'ごみ処理量内訳'!G14</f>
        <v>0</v>
      </c>
      <c r="R14" s="49">
        <f>'ごみ処理量内訳'!H14</f>
        <v>386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0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7152</v>
      </c>
      <c r="AE14" s="50">
        <f t="shared" si="5"/>
        <v>95.58165548098434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344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344</v>
      </c>
      <c r="AM14" s="50">
        <f t="shared" si="7"/>
        <v>8</v>
      </c>
      <c r="AN14" s="49">
        <f>'ごみ処理量内訳'!AC14</f>
        <v>316</v>
      </c>
      <c r="AO14" s="49">
        <f>'ごみ処理量内訳'!AD14</f>
        <v>982</v>
      </c>
      <c r="AP14" s="49">
        <f>'ごみ処理量内訳'!AE14</f>
        <v>0</v>
      </c>
      <c r="AQ14" s="49">
        <f t="shared" si="8"/>
        <v>1298</v>
      </c>
    </row>
    <row r="15" spans="1:43" ht="13.5" customHeight="1">
      <c r="A15" s="24" t="s">
        <v>26</v>
      </c>
      <c r="B15" s="47" t="s">
        <v>42</v>
      </c>
      <c r="C15" s="48" t="s">
        <v>43</v>
      </c>
      <c r="D15" s="49">
        <v>4631</v>
      </c>
      <c r="E15" s="49">
        <v>4631</v>
      </c>
      <c r="F15" s="49">
        <f>'ごみ搬入量内訳'!H15</f>
        <v>1484</v>
      </c>
      <c r="G15" s="49">
        <f>'ごみ搬入量内訳'!AG15</f>
        <v>8</v>
      </c>
      <c r="H15" s="49">
        <f>'ごみ搬入量内訳'!AH15</f>
        <v>0</v>
      </c>
      <c r="I15" s="49">
        <f t="shared" si="0"/>
        <v>1492</v>
      </c>
      <c r="J15" s="49">
        <f t="shared" si="1"/>
        <v>882.67571428994</v>
      </c>
      <c r="K15" s="49">
        <f>('ごみ搬入量内訳'!E15+'ごみ搬入量内訳'!AH15)/'ごみ処理概要'!D15/365*1000000</f>
        <v>882.67571428994</v>
      </c>
      <c r="L15" s="49">
        <f>'ごみ搬入量内訳'!F15/'ごみ処理概要'!D15/365*1000000</f>
        <v>0</v>
      </c>
      <c r="M15" s="49">
        <f>'資源化量内訳'!BP15</f>
        <v>0</v>
      </c>
      <c r="N15" s="49">
        <f>'ごみ処理量内訳'!E15</f>
        <v>1082</v>
      </c>
      <c r="O15" s="49">
        <f>'ごみ処理量内訳'!L15</f>
        <v>0</v>
      </c>
      <c r="P15" s="49">
        <f t="shared" si="2"/>
        <v>383</v>
      </c>
      <c r="Q15" s="49">
        <f>'ごみ処理量内訳'!G15</f>
        <v>3</v>
      </c>
      <c r="R15" s="49">
        <f>'ごみ処理量内訳'!H15</f>
        <v>370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10</v>
      </c>
      <c r="V15" s="49">
        <f t="shared" si="3"/>
        <v>27</v>
      </c>
      <c r="W15" s="49">
        <f>'資源化量内訳'!M15</f>
        <v>0</v>
      </c>
      <c r="X15" s="49">
        <f>'資源化量内訳'!N15</f>
        <v>27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1492</v>
      </c>
      <c r="AE15" s="50">
        <f t="shared" si="5"/>
        <v>100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343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343</v>
      </c>
      <c r="AM15" s="50">
        <f t="shared" si="7"/>
        <v>24.798927613941018</v>
      </c>
      <c r="AN15" s="49">
        <f>'ごみ処理量内訳'!AC15</f>
        <v>0</v>
      </c>
      <c r="AO15" s="49">
        <f>'ごみ処理量内訳'!AD15</f>
        <v>108</v>
      </c>
      <c r="AP15" s="49">
        <f>'ごみ処理量内訳'!AE15</f>
        <v>10</v>
      </c>
      <c r="AQ15" s="49">
        <f t="shared" si="8"/>
        <v>118</v>
      </c>
    </row>
    <row r="16" spans="1:43" ht="13.5" customHeight="1">
      <c r="A16" s="24" t="s">
        <v>26</v>
      </c>
      <c r="B16" s="47" t="s">
        <v>44</v>
      </c>
      <c r="C16" s="48" t="s">
        <v>45</v>
      </c>
      <c r="D16" s="49">
        <v>991</v>
      </c>
      <c r="E16" s="49">
        <v>991</v>
      </c>
      <c r="F16" s="49">
        <f>'ごみ搬入量内訳'!H16</f>
        <v>213</v>
      </c>
      <c r="G16" s="49">
        <f>'ごみ搬入量内訳'!AG16</f>
        <v>75</v>
      </c>
      <c r="H16" s="49">
        <f>'ごみ搬入量内訳'!AH16</f>
        <v>0</v>
      </c>
      <c r="I16" s="49">
        <f t="shared" si="0"/>
        <v>288</v>
      </c>
      <c r="J16" s="49">
        <f t="shared" si="1"/>
        <v>796.2069585170645</v>
      </c>
      <c r="K16" s="49">
        <f>('ごみ搬入量内訳'!E16+'ごみ搬入量内訳'!AH16)/'ごみ処理概要'!D16/365*1000000</f>
        <v>588.8613964032456</v>
      </c>
      <c r="L16" s="49">
        <f>'ごみ搬入量内訳'!F16/'ごみ処理概要'!D16/365*1000000</f>
        <v>207.34556211381886</v>
      </c>
      <c r="M16" s="49">
        <f>'資源化量内訳'!BP16</f>
        <v>0</v>
      </c>
      <c r="N16" s="49">
        <f>'ごみ処理量内訳'!E16</f>
        <v>272</v>
      </c>
      <c r="O16" s="49">
        <f>'ごみ処理量内訳'!L16</f>
        <v>0</v>
      </c>
      <c r="P16" s="49">
        <f t="shared" si="2"/>
        <v>0</v>
      </c>
      <c r="Q16" s="49">
        <f>'ごみ処理量内訳'!G16</f>
        <v>0</v>
      </c>
      <c r="R16" s="49">
        <f>'ごみ処理量内訳'!H16</f>
        <v>0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23</v>
      </c>
      <c r="W16" s="49">
        <f>'資源化量内訳'!M16</f>
        <v>5</v>
      </c>
      <c r="X16" s="49">
        <f>'資源化量内訳'!N16</f>
        <v>8</v>
      </c>
      <c r="Y16" s="49">
        <f>'資源化量内訳'!O16</f>
        <v>9</v>
      </c>
      <c r="Z16" s="49">
        <f>'資源化量内訳'!P16</f>
        <v>1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295</v>
      </c>
      <c r="AE16" s="50">
        <f t="shared" si="5"/>
        <v>100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0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0</v>
      </c>
      <c r="AM16" s="50">
        <f t="shared" si="7"/>
        <v>7.796610169491526</v>
      </c>
      <c r="AN16" s="49">
        <f>'ごみ処理量内訳'!AC16</f>
        <v>0</v>
      </c>
      <c r="AO16" s="49">
        <f>'ごみ処理量内訳'!AD16</f>
        <v>60</v>
      </c>
      <c r="AP16" s="49">
        <f>'ごみ処理量内訳'!AE16</f>
        <v>0</v>
      </c>
      <c r="AQ16" s="49">
        <f t="shared" si="8"/>
        <v>60</v>
      </c>
    </row>
    <row r="17" spans="1:43" ht="13.5" customHeight="1">
      <c r="A17" s="24" t="s">
        <v>26</v>
      </c>
      <c r="B17" s="47" t="s">
        <v>46</v>
      </c>
      <c r="C17" s="48" t="s">
        <v>385</v>
      </c>
      <c r="D17" s="49">
        <v>918</v>
      </c>
      <c r="E17" s="49">
        <v>918</v>
      </c>
      <c r="F17" s="49">
        <f>'ごみ搬入量内訳'!H17</f>
        <v>385</v>
      </c>
      <c r="G17" s="49">
        <f>'ごみ搬入量内訳'!AG17</f>
        <v>0</v>
      </c>
      <c r="H17" s="49">
        <f>'ごみ搬入量内訳'!AH17</f>
        <v>0</v>
      </c>
      <c r="I17" s="49">
        <f t="shared" si="0"/>
        <v>385</v>
      </c>
      <c r="J17" s="49">
        <f t="shared" si="1"/>
        <v>1149.0136389411168</v>
      </c>
      <c r="K17" s="49">
        <f>('ごみ搬入量内訳'!E17+'ごみ搬入量内訳'!AH17)/'ごみ処理概要'!D17/365*1000000</f>
        <v>1149.0136389411168</v>
      </c>
      <c r="L17" s="49">
        <f>'ごみ搬入量内訳'!F17/'ごみ処理概要'!D17/365*1000000</f>
        <v>0</v>
      </c>
      <c r="M17" s="49">
        <f>'資源化量内訳'!BP17</f>
        <v>0</v>
      </c>
      <c r="N17" s="49">
        <f>'ごみ処理量内訳'!E17</f>
        <v>349</v>
      </c>
      <c r="O17" s="49">
        <f>'ごみ処理量内訳'!L17</f>
        <v>0</v>
      </c>
      <c r="P17" s="49">
        <f t="shared" si="2"/>
        <v>19</v>
      </c>
      <c r="Q17" s="49">
        <f>'ごみ処理量内訳'!G17</f>
        <v>0</v>
      </c>
      <c r="R17" s="49">
        <f>'ごみ処理量内訳'!H17</f>
        <v>16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3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368</v>
      </c>
      <c r="AE17" s="50">
        <f t="shared" si="5"/>
        <v>100</v>
      </c>
      <c r="AF17" s="49">
        <f>'資源化量内訳'!AB17</f>
        <v>0</v>
      </c>
      <c r="AG17" s="49">
        <f>'資源化量内訳'!AJ17</f>
        <v>0</v>
      </c>
      <c r="AH17" s="49">
        <f>'資源化量内訳'!AR17</f>
        <v>16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16</v>
      </c>
      <c r="AM17" s="50">
        <f t="shared" si="7"/>
        <v>4.3478260869565215</v>
      </c>
      <c r="AN17" s="49">
        <f>'ごみ処理量内訳'!AC17</f>
        <v>0</v>
      </c>
      <c r="AO17" s="49">
        <f>'ごみ処理量内訳'!AD17</f>
        <v>41</v>
      </c>
      <c r="AP17" s="49">
        <f>'ごみ処理量内訳'!AE17</f>
        <v>3</v>
      </c>
      <c r="AQ17" s="49">
        <f t="shared" si="8"/>
        <v>44</v>
      </c>
    </row>
    <row r="18" spans="1:43" ht="13.5" customHeight="1">
      <c r="A18" s="24" t="s">
        <v>26</v>
      </c>
      <c r="B18" s="47" t="s">
        <v>47</v>
      </c>
      <c r="C18" s="48" t="s">
        <v>48</v>
      </c>
      <c r="D18" s="49">
        <v>7610</v>
      </c>
      <c r="E18" s="49">
        <v>7610</v>
      </c>
      <c r="F18" s="49">
        <f>'ごみ搬入量内訳'!H18</f>
        <v>2451</v>
      </c>
      <c r="G18" s="49">
        <f>'ごみ搬入量内訳'!AG18</f>
        <v>364</v>
      </c>
      <c r="H18" s="49">
        <f>'ごみ搬入量内訳'!AH18</f>
        <v>0</v>
      </c>
      <c r="I18" s="49">
        <f t="shared" si="0"/>
        <v>2815</v>
      </c>
      <c r="J18" s="49">
        <f t="shared" si="1"/>
        <v>1013.4466185444529</v>
      </c>
      <c r="K18" s="49">
        <f>('ごみ搬入量内訳'!E18+'ごみ搬入量内訳'!AH18)/'ごみ処理概要'!D18/365*1000000</f>
        <v>910.8418987273413</v>
      </c>
      <c r="L18" s="49">
        <f>'ごみ搬入量内訳'!F18/'ごみ処理概要'!D18/365*1000000</f>
        <v>102.60471981711157</v>
      </c>
      <c r="M18" s="49">
        <f>'資源化量内訳'!BP18</f>
        <v>0</v>
      </c>
      <c r="N18" s="49">
        <f>'ごみ処理量内訳'!E18</f>
        <v>2151</v>
      </c>
      <c r="O18" s="49">
        <f>'ごみ処理量内訳'!L18</f>
        <v>0</v>
      </c>
      <c r="P18" s="49">
        <f t="shared" si="2"/>
        <v>346</v>
      </c>
      <c r="Q18" s="49">
        <f>'ごみ処理量内訳'!G18</f>
        <v>216</v>
      </c>
      <c r="R18" s="49">
        <f>'ごみ処理量内訳'!H18</f>
        <v>84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46</v>
      </c>
      <c r="V18" s="49">
        <f t="shared" si="3"/>
        <v>318</v>
      </c>
      <c r="W18" s="49">
        <f>'資源化量内訳'!M18</f>
        <v>217</v>
      </c>
      <c r="X18" s="49">
        <f>'資源化量内訳'!N18</f>
        <v>0</v>
      </c>
      <c r="Y18" s="49">
        <f>'資源化量内訳'!O18</f>
        <v>72</v>
      </c>
      <c r="Z18" s="49">
        <f>'資源化量内訳'!P18</f>
        <v>12</v>
      </c>
      <c r="AA18" s="49">
        <f>'資源化量内訳'!Q18</f>
        <v>17</v>
      </c>
      <c r="AB18" s="49">
        <f>'資源化量内訳'!R18</f>
        <v>0</v>
      </c>
      <c r="AC18" s="49">
        <f>'資源化量内訳'!S18</f>
        <v>0</v>
      </c>
      <c r="AD18" s="49">
        <f t="shared" si="4"/>
        <v>2815</v>
      </c>
      <c r="AE18" s="50">
        <f t="shared" si="5"/>
        <v>100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84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84</v>
      </c>
      <c r="AM18" s="50">
        <f t="shared" si="7"/>
        <v>14.28063943161634</v>
      </c>
      <c r="AN18" s="49">
        <f>'ごみ処理量内訳'!AC18</f>
        <v>0</v>
      </c>
      <c r="AO18" s="49">
        <f>'ごみ処理量内訳'!AD18</f>
        <v>250</v>
      </c>
      <c r="AP18" s="49">
        <f>'ごみ処理量内訳'!AE18</f>
        <v>262</v>
      </c>
      <c r="AQ18" s="49">
        <f t="shared" si="8"/>
        <v>512</v>
      </c>
    </row>
    <row r="19" spans="1:43" ht="13.5" customHeight="1">
      <c r="A19" s="24" t="s">
        <v>26</v>
      </c>
      <c r="B19" s="47" t="s">
        <v>49</v>
      </c>
      <c r="C19" s="48" t="s">
        <v>387</v>
      </c>
      <c r="D19" s="49">
        <v>12349</v>
      </c>
      <c r="E19" s="49">
        <v>11732</v>
      </c>
      <c r="F19" s="49">
        <f>'ごみ搬入量内訳'!H19</f>
        <v>3466</v>
      </c>
      <c r="G19" s="49">
        <f>'ごみ搬入量内訳'!AG19</f>
        <v>549</v>
      </c>
      <c r="H19" s="49">
        <f>'ごみ搬入量内訳'!AH19</f>
        <v>210</v>
      </c>
      <c r="I19" s="49">
        <f t="shared" si="0"/>
        <v>4225</v>
      </c>
      <c r="J19" s="49">
        <f t="shared" si="1"/>
        <v>937.3505924166673</v>
      </c>
      <c r="K19" s="49">
        <f>('ごみ搬入量内訳'!E19+'ごみ搬入量内訳'!AH19)/'ごみ処理概要'!D19/365*1000000</f>
        <v>815.5504799345963</v>
      </c>
      <c r="L19" s="49">
        <f>'ごみ搬入量内訳'!F19/'ごみ処理概要'!D19/365*1000000</f>
        <v>121.8001124820711</v>
      </c>
      <c r="M19" s="49">
        <f>'資源化量内訳'!BP19</f>
        <v>0</v>
      </c>
      <c r="N19" s="49">
        <f>'ごみ処理量内訳'!E19</f>
        <v>2502</v>
      </c>
      <c r="O19" s="49">
        <f>'ごみ処理量内訳'!L19</f>
        <v>597</v>
      </c>
      <c r="P19" s="49">
        <f t="shared" si="2"/>
        <v>181</v>
      </c>
      <c r="Q19" s="49">
        <f>'ごみ処理量内訳'!G19</f>
        <v>0</v>
      </c>
      <c r="R19" s="49">
        <f>'ごみ処理量内訳'!H19</f>
        <v>181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216</v>
      </c>
      <c r="W19" s="49">
        <f>'資源化量内訳'!M19</f>
        <v>189</v>
      </c>
      <c r="X19" s="49">
        <f>'資源化量内訳'!N19</f>
        <v>27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3496</v>
      </c>
      <c r="AE19" s="50">
        <f t="shared" si="5"/>
        <v>82.9233409610984</v>
      </c>
      <c r="AF19" s="49">
        <f>'資源化量内訳'!AB19</f>
        <v>0</v>
      </c>
      <c r="AG19" s="49">
        <f>'資源化量内訳'!AJ19</f>
        <v>0</v>
      </c>
      <c r="AH19" s="49">
        <f>'資源化量内訳'!AR19</f>
        <v>181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181</v>
      </c>
      <c r="AM19" s="50">
        <f t="shared" si="7"/>
        <v>11.3558352402746</v>
      </c>
      <c r="AN19" s="49">
        <f>'ごみ処理量内訳'!AC19</f>
        <v>597</v>
      </c>
      <c r="AO19" s="49">
        <f>'ごみ処理量内訳'!AD19</f>
        <v>346</v>
      </c>
      <c r="AP19" s="49">
        <f>'ごみ処理量内訳'!AE19</f>
        <v>0</v>
      </c>
      <c r="AQ19" s="49">
        <f t="shared" si="8"/>
        <v>943</v>
      </c>
    </row>
    <row r="20" spans="1:43" ht="13.5" customHeight="1">
      <c r="A20" s="24" t="s">
        <v>26</v>
      </c>
      <c r="B20" s="47" t="s">
        <v>50</v>
      </c>
      <c r="C20" s="48" t="s">
        <v>51</v>
      </c>
      <c r="D20" s="49">
        <v>17257</v>
      </c>
      <c r="E20" s="49">
        <v>17257</v>
      </c>
      <c r="F20" s="49">
        <f>'ごみ搬入量内訳'!H20</f>
        <v>7953</v>
      </c>
      <c r="G20" s="49">
        <f>'ごみ搬入量内訳'!AG20</f>
        <v>140</v>
      </c>
      <c r="H20" s="49">
        <f>'ごみ搬入量内訳'!AH20</f>
        <v>0</v>
      </c>
      <c r="I20" s="49">
        <f t="shared" si="0"/>
        <v>8093</v>
      </c>
      <c r="J20" s="49">
        <f t="shared" si="1"/>
        <v>1284.8468876239224</v>
      </c>
      <c r="K20" s="49">
        <f>('ごみ搬入量内訳'!E20+'ごみ搬入量内訳'!AH20)/'ごみ処理概要'!D20/365*1000000</f>
        <v>762.3668298986871</v>
      </c>
      <c r="L20" s="49">
        <f>'ごみ搬入量内訳'!F20/'ごみ処理概要'!D20/365*1000000</f>
        <v>522.4800577252352</v>
      </c>
      <c r="M20" s="49">
        <f>'資源化量内訳'!BP20</f>
        <v>0</v>
      </c>
      <c r="N20" s="49">
        <f>'ごみ処理量内訳'!E20</f>
        <v>7543</v>
      </c>
      <c r="O20" s="49">
        <f>'ごみ処理量内訳'!L20</f>
        <v>0</v>
      </c>
      <c r="P20" s="49">
        <f t="shared" si="2"/>
        <v>550</v>
      </c>
      <c r="Q20" s="49">
        <f>'ごみ処理量内訳'!G20</f>
        <v>0</v>
      </c>
      <c r="R20" s="49">
        <f>'ごみ処理量内訳'!H20</f>
        <v>550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0</v>
      </c>
      <c r="W20" s="49">
        <f>'資源化量内訳'!M20</f>
        <v>0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8093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391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391</v>
      </c>
      <c r="AM20" s="50">
        <f t="shared" si="7"/>
        <v>4.8313357222290865</v>
      </c>
      <c r="AN20" s="49">
        <f>'ごみ処理量内訳'!AC20</f>
        <v>0</v>
      </c>
      <c r="AO20" s="49">
        <f>'ごみ処理量内訳'!AD20</f>
        <v>1225</v>
      </c>
      <c r="AP20" s="49">
        <f>'ごみ処理量内訳'!AE20</f>
        <v>124</v>
      </c>
      <c r="AQ20" s="49">
        <f t="shared" si="8"/>
        <v>1349</v>
      </c>
    </row>
    <row r="21" spans="1:43" ht="13.5" customHeight="1">
      <c r="A21" s="24" t="s">
        <v>26</v>
      </c>
      <c r="B21" s="47" t="s">
        <v>52</v>
      </c>
      <c r="C21" s="48" t="s">
        <v>53</v>
      </c>
      <c r="D21" s="49">
        <v>42238</v>
      </c>
      <c r="E21" s="49">
        <v>42238</v>
      </c>
      <c r="F21" s="49">
        <f>'ごみ搬入量内訳'!H21</f>
        <v>11698</v>
      </c>
      <c r="G21" s="49">
        <f>'ごみ搬入量内訳'!AG21</f>
        <v>1012</v>
      </c>
      <c r="H21" s="49">
        <f>'ごみ搬入量内訳'!AH21</f>
        <v>0</v>
      </c>
      <c r="I21" s="49">
        <f t="shared" si="0"/>
        <v>12710</v>
      </c>
      <c r="J21" s="49">
        <f t="shared" si="1"/>
        <v>824.4215589805194</v>
      </c>
      <c r="K21" s="49">
        <f>('ごみ搬入量内訳'!E21+'ごみ搬入量内訳'!AH21)/'ごみ処理概要'!D21/365*1000000</f>
        <v>758.7791815070116</v>
      </c>
      <c r="L21" s="49">
        <f>'ごみ搬入量内訳'!F21/'ごみ処理概要'!D21/365*1000000</f>
        <v>65.64237747350792</v>
      </c>
      <c r="M21" s="49">
        <f>'資源化量内訳'!BP21</f>
        <v>250</v>
      </c>
      <c r="N21" s="49">
        <f>'ごみ処理量内訳'!E21</f>
        <v>10860</v>
      </c>
      <c r="O21" s="49">
        <f>'ごみ処理量内訳'!L21</f>
        <v>0</v>
      </c>
      <c r="P21" s="49">
        <f t="shared" si="2"/>
        <v>1227</v>
      </c>
      <c r="Q21" s="49">
        <f>'ごみ処理量内訳'!G21</f>
        <v>670</v>
      </c>
      <c r="R21" s="49">
        <f>'ごみ処理量内訳'!H21</f>
        <v>557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623</v>
      </c>
      <c r="W21" s="49">
        <f>'資源化量内訳'!M21</f>
        <v>566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57</v>
      </c>
      <c r="AC21" s="49">
        <f>'資源化量内訳'!S21</f>
        <v>0</v>
      </c>
      <c r="AD21" s="49">
        <f t="shared" si="4"/>
        <v>12710</v>
      </c>
      <c r="AE21" s="50">
        <f t="shared" si="5"/>
        <v>100</v>
      </c>
      <c r="AF21" s="49">
        <f>'資源化量内訳'!AB21</f>
        <v>0</v>
      </c>
      <c r="AG21" s="49">
        <f>'資源化量内訳'!AJ21</f>
        <v>170</v>
      </c>
      <c r="AH21" s="49">
        <f>'資源化量内訳'!AR21</f>
        <v>479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649</v>
      </c>
      <c r="AM21" s="50">
        <f t="shared" si="7"/>
        <v>11.743827160493828</v>
      </c>
      <c r="AN21" s="49">
        <f>'ごみ処理量内訳'!AC21</f>
        <v>0</v>
      </c>
      <c r="AO21" s="49">
        <f>'ごみ処理量内訳'!AD21</f>
        <v>1612</v>
      </c>
      <c r="AP21" s="49">
        <f>'ごみ処理量内訳'!AE21</f>
        <v>0</v>
      </c>
      <c r="AQ21" s="49">
        <f t="shared" si="8"/>
        <v>1612</v>
      </c>
    </row>
    <row r="22" spans="1:43" ht="13.5" customHeight="1">
      <c r="A22" s="24" t="s">
        <v>26</v>
      </c>
      <c r="B22" s="47" t="s">
        <v>54</v>
      </c>
      <c r="C22" s="48" t="s">
        <v>55</v>
      </c>
      <c r="D22" s="49">
        <v>28781</v>
      </c>
      <c r="E22" s="49">
        <v>28781</v>
      </c>
      <c r="F22" s="49">
        <f>'ごみ搬入量内訳'!H22</f>
        <v>7607</v>
      </c>
      <c r="G22" s="49">
        <f>'ごみ搬入量内訳'!AG22</f>
        <v>1355</v>
      </c>
      <c r="H22" s="49">
        <f>'ごみ搬入量内訳'!AH22</f>
        <v>0</v>
      </c>
      <c r="I22" s="49">
        <f t="shared" si="0"/>
        <v>8962</v>
      </c>
      <c r="J22" s="49">
        <f t="shared" si="1"/>
        <v>853.1122844075691</v>
      </c>
      <c r="K22" s="49">
        <f>('ごみ搬入量内訳'!E22+'ごみ搬入量内訳'!AH22)/'ごみ処理概要'!D22/365*1000000</f>
        <v>724.1268854595378</v>
      </c>
      <c r="L22" s="49">
        <f>'ごみ搬入量内訳'!F22/'ごみ処理概要'!D22/365*1000000</f>
        <v>128.98539894803127</v>
      </c>
      <c r="M22" s="49">
        <f>'資源化量内訳'!BP22</f>
        <v>391</v>
      </c>
      <c r="N22" s="49">
        <f>'ごみ処理量内訳'!E22</f>
        <v>8095</v>
      </c>
      <c r="O22" s="49">
        <f>'ごみ処理量内訳'!L22</f>
        <v>0</v>
      </c>
      <c r="P22" s="49">
        <f t="shared" si="2"/>
        <v>867</v>
      </c>
      <c r="Q22" s="49">
        <f>'ごみ処理量内訳'!G22</f>
        <v>473</v>
      </c>
      <c r="R22" s="49">
        <f>'ごみ処理量内訳'!H22</f>
        <v>394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8962</v>
      </c>
      <c r="AE22" s="50">
        <f t="shared" si="5"/>
        <v>100</v>
      </c>
      <c r="AF22" s="49">
        <f>'資源化量内訳'!AB22</f>
        <v>0</v>
      </c>
      <c r="AG22" s="49">
        <f>'資源化量内訳'!AJ22</f>
        <v>118</v>
      </c>
      <c r="AH22" s="49">
        <f>'資源化量内訳'!AR22</f>
        <v>339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457</v>
      </c>
      <c r="AM22" s="50">
        <f t="shared" si="7"/>
        <v>9.066609643964503</v>
      </c>
      <c r="AN22" s="49">
        <f>'ごみ処理量内訳'!AC22</f>
        <v>0</v>
      </c>
      <c r="AO22" s="49">
        <f>'ごみ処理量内訳'!AD22</f>
        <v>1198</v>
      </c>
      <c r="AP22" s="49">
        <f>'ごみ処理量内訳'!AE22</f>
        <v>0</v>
      </c>
      <c r="AQ22" s="49">
        <f t="shared" si="8"/>
        <v>1198</v>
      </c>
    </row>
    <row r="23" spans="1:43" ht="13.5" customHeight="1">
      <c r="A23" s="24" t="s">
        <v>26</v>
      </c>
      <c r="B23" s="47" t="s">
        <v>56</v>
      </c>
      <c r="C23" s="48" t="s">
        <v>57</v>
      </c>
      <c r="D23" s="49">
        <v>13077</v>
      </c>
      <c r="E23" s="49">
        <v>13077</v>
      </c>
      <c r="F23" s="49">
        <f>'ごみ搬入量内訳'!H23</f>
        <v>3005</v>
      </c>
      <c r="G23" s="49">
        <f>'ごみ搬入量内訳'!AG23</f>
        <v>396</v>
      </c>
      <c r="H23" s="49">
        <f>'ごみ搬入量内訳'!AH23</f>
        <v>0</v>
      </c>
      <c r="I23" s="49">
        <f t="shared" si="0"/>
        <v>3401</v>
      </c>
      <c r="J23" s="49">
        <f t="shared" si="1"/>
        <v>712.5340842072404</v>
      </c>
      <c r="K23" s="49">
        <f>('ごみ搬入量内訳'!E23+'ごみ搬入量内訳'!AH23)/'ごみ処理概要'!D23/365*1000000</f>
        <v>629.5692217120721</v>
      </c>
      <c r="L23" s="49">
        <f>'ごみ搬入量内訳'!F23/'ごみ処理概要'!D23/365*1000000</f>
        <v>82.96486249516823</v>
      </c>
      <c r="M23" s="49">
        <f>'資源化量内訳'!BP23</f>
        <v>137</v>
      </c>
      <c r="N23" s="49">
        <f>'ごみ処理量内訳'!E23</f>
        <v>2929</v>
      </c>
      <c r="O23" s="49">
        <f>'ごみ処理量内訳'!L23</f>
        <v>0</v>
      </c>
      <c r="P23" s="49">
        <f t="shared" si="2"/>
        <v>472</v>
      </c>
      <c r="Q23" s="49">
        <f>'ごみ処理量内訳'!G23</f>
        <v>299</v>
      </c>
      <c r="R23" s="49">
        <f>'ごみ処理量内訳'!H23</f>
        <v>173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3401</v>
      </c>
      <c r="AE23" s="50">
        <f t="shared" si="5"/>
        <v>100</v>
      </c>
      <c r="AF23" s="49">
        <f>'資源化量内訳'!AB23</f>
        <v>0</v>
      </c>
      <c r="AG23" s="49">
        <f>'資源化量内訳'!AJ23</f>
        <v>80</v>
      </c>
      <c r="AH23" s="49">
        <f>'資源化量内訳'!AR23</f>
        <v>149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229</v>
      </c>
      <c r="AM23" s="50">
        <f t="shared" si="7"/>
        <v>10.344827586206897</v>
      </c>
      <c r="AN23" s="49">
        <f>'ごみ処理量内訳'!AC23</f>
        <v>0</v>
      </c>
      <c r="AO23" s="49">
        <f>'ごみ処理量内訳'!AD23</f>
        <v>447</v>
      </c>
      <c r="AP23" s="49">
        <f>'ごみ処理量内訳'!AE23</f>
        <v>0</v>
      </c>
      <c r="AQ23" s="49">
        <f t="shared" si="8"/>
        <v>447</v>
      </c>
    </row>
    <row r="24" spans="1:43" ht="13.5" customHeight="1">
      <c r="A24" s="24" t="s">
        <v>26</v>
      </c>
      <c r="B24" s="47" t="s">
        <v>58</v>
      </c>
      <c r="C24" s="48" t="s">
        <v>59</v>
      </c>
      <c r="D24" s="49">
        <v>9945</v>
      </c>
      <c r="E24" s="49">
        <v>9945</v>
      </c>
      <c r="F24" s="49">
        <f>'ごみ搬入量内訳'!H24</f>
        <v>2047</v>
      </c>
      <c r="G24" s="49">
        <f>'ごみ搬入量内訳'!AG24</f>
        <v>569</v>
      </c>
      <c r="H24" s="49">
        <f>'ごみ搬入量内訳'!AH24</f>
        <v>0</v>
      </c>
      <c r="I24" s="49">
        <f aca="true" t="shared" si="9" ref="I24:I85">SUM(F24:H24)</f>
        <v>2616</v>
      </c>
      <c r="J24" s="49">
        <f aca="true" t="shared" si="10" ref="J24:J85">I24/D24/365*1000000</f>
        <v>720.6760470257651</v>
      </c>
      <c r="K24" s="49">
        <f>('ごみ搬入量内訳'!E24+'ごみ搬入量内訳'!AH24)/'ごみ処理概要'!D24/365*1000000</f>
        <v>563.9234970419499</v>
      </c>
      <c r="L24" s="49">
        <f>'ごみ搬入量内訳'!F24/'ごみ処理概要'!D24/365*1000000</f>
        <v>156.75254998381507</v>
      </c>
      <c r="M24" s="49">
        <f>'資源化量内訳'!BP24</f>
        <v>0</v>
      </c>
      <c r="N24" s="49">
        <f>'ごみ処理量内訳'!E24</f>
        <v>2050</v>
      </c>
      <c r="O24" s="49">
        <f>'ごみ処理量内訳'!L24</f>
        <v>0</v>
      </c>
      <c r="P24" s="49">
        <f aca="true" t="shared" si="11" ref="P24:P85">SUM(Q24:U24)</f>
        <v>566</v>
      </c>
      <c r="Q24" s="49">
        <f>'ごみ処理量内訳'!G24</f>
        <v>271</v>
      </c>
      <c r="R24" s="49">
        <f>'ごみ処理量内訳'!H24</f>
        <v>295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aca="true" t="shared" si="12" ref="V24:V85">SUM(W24:AC24)</f>
        <v>0</v>
      </c>
      <c r="W24" s="49">
        <f>'資源化量内訳'!M24</f>
        <v>0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aca="true" t="shared" si="13" ref="AD24:AD85">N24+O24+P24+V24</f>
        <v>2616</v>
      </c>
      <c r="AE24" s="50">
        <f aca="true" t="shared" si="14" ref="AE24:AE86">(N24+P24+V24)/AD24*100</f>
        <v>100</v>
      </c>
      <c r="AF24" s="49">
        <f>'資源化量内訳'!AB24</f>
        <v>0</v>
      </c>
      <c r="AG24" s="49">
        <f>'資源化量内訳'!AJ24</f>
        <v>18</v>
      </c>
      <c r="AH24" s="49">
        <f>'資源化量内訳'!AR24</f>
        <v>285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aca="true" t="shared" si="15" ref="AL24:AL85">SUM(AF24:AJ24)</f>
        <v>303</v>
      </c>
      <c r="AM24" s="50">
        <f aca="true" t="shared" si="16" ref="AM24:AM85">(V24+AL24+M24)/(M24+AD24)*100</f>
        <v>11.582568807339449</v>
      </c>
      <c r="AN24" s="49">
        <f>'ごみ処理量内訳'!AC24</f>
        <v>0</v>
      </c>
      <c r="AO24" s="49">
        <f>'ごみ処理量内訳'!AD24</f>
        <v>253</v>
      </c>
      <c r="AP24" s="49">
        <f>'ごみ処理量内訳'!AE24</f>
        <v>146</v>
      </c>
      <c r="AQ24" s="49">
        <f aca="true" t="shared" si="17" ref="AQ24:AQ85">SUM(AN24:AP24)</f>
        <v>399</v>
      </c>
    </row>
    <row r="25" spans="1:43" ht="13.5" customHeight="1">
      <c r="A25" s="24" t="s">
        <v>26</v>
      </c>
      <c r="B25" s="47" t="s">
        <v>60</v>
      </c>
      <c r="C25" s="48" t="s">
        <v>24</v>
      </c>
      <c r="D25" s="49">
        <v>9307</v>
      </c>
      <c r="E25" s="49">
        <v>9307</v>
      </c>
      <c r="F25" s="49">
        <f>'ごみ搬入量内訳'!H25</f>
        <v>1867</v>
      </c>
      <c r="G25" s="49">
        <f>'ごみ搬入量内訳'!AG25</f>
        <v>320</v>
      </c>
      <c r="H25" s="49">
        <f>'ごみ搬入量内訳'!AH25</f>
        <v>0</v>
      </c>
      <c r="I25" s="49">
        <f t="shared" si="9"/>
        <v>2187</v>
      </c>
      <c r="J25" s="49">
        <f t="shared" si="10"/>
        <v>643.7929324076296</v>
      </c>
      <c r="K25" s="49">
        <f>('ごみ搬入量内訳'!E25+'ごみ搬入量内訳'!AH25)/'ごみ処理概要'!D25/365*1000000</f>
        <v>549.5936921833764</v>
      </c>
      <c r="L25" s="49">
        <f>'ごみ搬入量内訳'!F25/'ごみ処理概要'!D25/365*1000000</f>
        <v>94.19924022425307</v>
      </c>
      <c r="M25" s="49">
        <f>'資源化量内訳'!BP25</f>
        <v>0</v>
      </c>
      <c r="N25" s="49">
        <f>'ごみ処理量内訳'!E25</f>
        <v>1775</v>
      </c>
      <c r="O25" s="49">
        <f>'ごみ処理量内訳'!L25</f>
        <v>0</v>
      </c>
      <c r="P25" s="49">
        <f t="shared" si="11"/>
        <v>377</v>
      </c>
      <c r="Q25" s="49">
        <f>'ごみ処理量内訳'!G25</f>
        <v>88</v>
      </c>
      <c r="R25" s="49">
        <f>'ごみ処理量内訳'!H25</f>
        <v>289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12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13"/>
        <v>2152</v>
      </c>
      <c r="AE25" s="50">
        <f t="shared" si="14"/>
        <v>100</v>
      </c>
      <c r="AF25" s="49">
        <f>'資源化量内訳'!AB25</f>
        <v>0</v>
      </c>
      <c r="AG25" s="49">
        <f>'資源化量内訳'!AJ25</f>
        <v>88</v>
      </c>
      <c r="AH25" s="49">
        <f>'資源化量内訳'!AR25</f>
        <v>289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15"/>
        <v>377</v>
      </c>
      <c r="AM25" s="50">
        <f t="shared" si="16"/>
        <v>17.518587360594793</v>
      </c>
      <c r="AN25" s="49">
        <f>'ごみ処理量内訳'!AC25</f>
        <v>0</v>
      </c>
      <c r="AO25" s="49">
        <f>'ごみ処理量内訳'!AD25</f>
        <v>346</v>
      </c>
      <c r="AP25" s="49">
        <f>'ごみ処理量内訳'!AE25</f>
        <v>0</v>
      </c>
      <c r="AQ25" s="49">
        <f t="shared" si="17"/>
        <v>346</v>
      </c>
    </row>
    <row r="26" spans="1:43" ht="13.5" customHeight="1">
      <c r="A26" s="24" t="s">
        <v>26</v>
      </c>
      <c r="B26" s="47" t="s">
        <v>61</v>
      </c>
      <c r="C26" s="48" t="s">
        <v>294</v>
      </c>
      <c r="D26" s="49">
        <v>5927</v>
      </c>
      <c r="E26" s="49">
        <v>5927</v>
      </c>
      <c r="F26" s="49">
        <f>'ごみ搬入量内訳'!H26</f>
        <v>1973</v>
      </c>
      <c r="G26" s="49">
        <f>'ごみ搬入量内訳'!AG26</f>
        <v>677</v>
      </c>
      <c r="H26" s="49">
        <f>'ごみ搬入量内訳'!AH26</f>
        <v>0</v>
      </c>
      <c r="I26" s="49">
        <f t="shared" si="9"/>
        <v>2650</v>
      </c>
      <c r="J26" s="49">
        <f t="shared" si="10"/>
        <v>1224.949210832249</v>
      </c>
      <c r="K26" s="49">
        <f>('ごみ搬入量内訳'!E26+'ごみ搬入量内訳'!AH26)/'ごみ処理概要'!D26/365*1000000</f>
        <v>823.2583186763153</v>
      </c>
      <c r="L26" s="49">
        <f>'ごみ搬入量内訳'!F26/'ごみ処理概要'!D26/365*1000000</f>
        <v>401.69089215593374</v>
      </c>
      <c r="M26" s="49">
        <f>'資源化量内訳'!BP26</f>
        <v>29</v>
      </c>
      <c r="N26" s="49">
        <f>'ごみ処理量内訳'!E26</f>
        <v>2107</v>
      </c>
      <c r="O26" s="49">
        <f>'ごみ処理量内訳'!L26</f>
        <v>15</v>
      </c>
      <c r="P26" s="49">
        <f t="shared" si="11"/>
        <v>0</v>
      </c>
      <c r="Q26" s="49">
        <f>'ごみ処理量内訳'!G26</f>
        <v>0</v>
      </c>
      <c r="R26" s="49">
        <f>'ごみ処理量内訳'!H26</f>
        <v>0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12"/>
        <v>189</v>
      </c>
      <c r="W26" s="49">
        <f>'資源化量内訳'!M26</f>
        <v>0</v>
      </c>
      <c r="X26" s="49">
        <f>'資源化量内訳'!N26</f>
        <v>29</v>
      </c>
      <c r="Y26" s="49">
        <f>'資源化量内訳'!O26</f>
        <v>46</v>
      </c>
      <c r="Z26" s="49">
        <f>'資源化量内訳'!P26</f>
        <v>25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89</v>
      </c>
      <c r="AD26" s="49">
        <f t="shared" si="13"/>
        <v>2311</v>
      </c>
      <c r="AE26" s="50">
        <f t="shared" si="14"/>
        <v>99.3509303331891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15"/>
        <v>0</v>
      </c>
      <c r="AM26" s="50">
        <f t="shared" si="16"/>
        <v>9.316239316239317</v>
      </c>
      <c r="AN26" s="49">
        <f>'ごみ処理量内訳'!AC26</f>
        <v>15</v>
      </c>
      <c r="AO26" s="49">
        <f>'ごみ処理量内訳'!AD26</f>
        <v>5</v>
      </c>
      <c r="AP26" s="49">
        <f>'ごみ処理量内訳'!AE26</f>
        <v>0</v>
      </c>
      <c r="AQ26" s="49">
        <f t="shared" si="17"/>
        <v>20</v>
      </c>
    </row>
    <row r="27" spans="1:43" ht="13.5" customHeight="1">
      <c r="A27" s="24" t="s">
        <v>26</v>
      </c>
      <c r="B27" s="47" t="s">
        <v>62</v>
      </c>
      <c r="C27" s="48" t="s">
        <v>63</v>
      </c>
      <c r="D27" s="49">
        <v>2336</v>
      </c>
      <c r="E27" s="49">
        <v>2336</v>
      </c>
      <c r="F27" s="49">
        <f>'ごみ搬入量内訳'!H27</f>
        <v>727</v>
      </c>
      <c r="G27" s="49">
        <f>'ごみ搬入量内訳'!AG27</f>
        <v>167</v>
      </c>
      <c r="H27" s="49">
        <f>'ごみ搬入量内訳'!AH27</f>
        <v>0</v>
      </c>
      <c r="I27" s="49">
        <f t="shared" si="9"/>
        <v>894</v>
      </c>
      <c r="J27" s="49">
        <f t="shared" si="10"/>
        <v>1048.5081628823418</v>
      </c>
      <c r="K27" s="49">
        <f>('ごみ搬入量内訳'!E27+'ごみ搬入量内訳'!AH27)/'ごみ処理概要'!D27/365*1000000</f>
        <v>755.301182210546</v>
      </c>
      <c r="L27" s="49">
        <f>'ごみ搬入量内訳'!F27/'ごみ処理概要'!D27/365*1000000</f>
        <v>293.20698067179586</v>
      </c>
      <c r="M27" s="49">
        <f>'資源化量内訳'!BP27</f>
        <v>0</v>
      </c>
      <c r="N27" s="49">
        <f>'ごみ処理量内訳'!E27</f>
        <v>864</v>
      </c>
      <c r="O27" s="49">
        <f>'ごみ処理量内訳'!L27</f>
        <v>62</v>
      </c>
      <c r="P27" s="49">
        <f t="shared" si="11"/>
        <v>0</v>
      </c>
      <c r="Q27" s="49">
        <f>'ごみ処理量内訳'!G27</f>
        <v>0</v>
      </c>
      <c r="R27" s="49">
        <f>'ごみ処理量内訳'!H27</f>
        <v>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12"/>
        <v>21</v>
      </c>
      <c r="W27" s="49">
        <f>'資源化量内訳'!M27</f>
        <v>0</v>
      </c>
      <c r="X27" s="49">
        <f>'資源化量内訳'!N27</f>
        <v>0</v>
      </c>
      <c r="Y27" s="49">
        <f>'資源化量内訳'!O27</f>
        <v>9</v>
      </c>
      <c r="Z27" s="49">
        <f>'資源化量内訳'!P27</f>
        <v>12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13"/>
        <v>947</v>
      </c>
      <c r="AE27" s="50">
        <f t="shared" si="14"/>
        <v>93.45300950369588</v>
      </c>
      <c r="AF27" s="49">
        <f>'資源化量内訳'!AB27</f>
        <v>41</v>
      </c>
      <c r="AG27" s="49">
        <f>'資源化量内訳'!AJ27</f>
        <v>0</v>
      </c>
      <c r="AH27" s="49">
        <f>'資源化量内訳'!AR27</f>
        <v>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15"/>
        <v>41</v>
      </c>
      <c r="AM27" s="50">
        <f t="shared" si="16"/>
        <v>6.546990496304119</v>
      </c>
      <c r="AN27" s="49">
        <f>'ごみ処理量内訳'!AC27</f>
        <v>62</v>
      </c>
      <c r="AO27" s="49">
        <f>'ごみ処理量内訳'!AD27</f>
        <v>0</v>
      </c>
      <c r="AP27" s="49">
        <f>'ごみ処理量内訳'!AE27</f>
        <v>0</v>
      </c>
      <c r="AQ27" s="49">
        <f t="shared" si="17"/>
        <v>62</v>
      </c>
    </row>
    <row r="28" spans="1:43" ht="13.5" customHeight="1">
      <c r="A28" s="24" t="s">
        <v>26</v>
      </c>
      <c r="B28" s="47" t="s">
        <v>64</v>
      </c>
      <c r="C28" s="48" t="s">
        <v>65</v>
      </c>
      <c r="D28" s="49">
        <v>8083</v>
      </c>
      <c r="E28" s="49">
        <v>8083</v>
      </c>
      <c r="F28" s="49">
        <f>'ごみ搬入量内訳'!H28</f>
        <v>2647</v>
      </c>
      <c r="G28" s="49">
        <f>'ごみ搬入量内訳'!AG28</f>
        <v>35</v>
      </c>
      <c r="H28" s="49">
        <f>'ごみ搬入量内訳'!AH28</f>
        <v>0</v>
      </c>
      <c r="I28" s="49">
        <f t="shared" si="9"/>
        <v>2682</v>
      </c>
      <c r="J28" s="49">
        <f t="shared" si="10"/>
        <v>909.0616362092603</v>
      </c>
      <c r="K28" s="49">
        <f>('ごみ搬入量内訳'!E28+'ごみ搬入量内訳'!AH28)/'ごみ処理概要'!D28/365*1000000</f>
        <v>897.1984157516451</v>
      </c>
      <c r="L28" s="49">
        <f>'ごみ搬入量内訳'!F28/'ごみ処理概要'!D28/365*1000000</f>
        <v>11.863220457615256</v>
      </c>
      <c r="M28" s="49">
        <f>'資源化量内訳'!BP28</f>
        <v>0</v>
      </c>
      <c r="N28" s="49">
        <f>'ごみ処理量内訳'!E28</f>
        <v>2024</v>
      </c>
      <c r="O28" s="49">
        <f>'ごみ処理量内訳'!L28</f>
        <v>49</v>
      </c>
      <c r="P28" s="49">
        <f t="shared" si="11"/>
        <v>446</v>
      </c>
      <c r="Q28" s="49">
        <f>'ごみ処理量内訳'!G28</f>
        <v>0</v>
      </c>
      <c r="R28" s="49">
        <f>'ごみ処理量内訳'!H28</f>
        <v>446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12"/>
        <v>314</v>
      </c>
      <c r="W28" s="49">
        <f>'資源化量内訳'!M28</f>
        <v>162</v>
      </c>
      <c r="X28" s="49">
        <f>'資源化量内訳'!N28</f>
        <v>86</v>
      </c>
      <c r="Y28" s="49">
        <f>'資源化量内訳'!O28</f>
        <v>52</v>
      </c>
      <c r="Z28" s="49">
        <f>'資源化量内訳'!P28</f>
        <v>14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13"/>
        <v>2833</v>
      </c>
      <c r="AE28" s="50">
        <f t="shared" si="14"/>
        <v>98.27038475114719</v>
      </c>
      <c r="AF28" s="49">
        <f>'資源化量内訳'!AB28</f>
        <v>0</v>
      </c>
      <c r="AG28" s="49">
        <f>'資源化量内訳'!AJ28</f>
        <v>0</v>
      </c>
      <c r="AH28" s="49">
        <f>'資源化量内訳'!AR28</f>
        <v>314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15"/>
        <v>314</v>
      </c>
      <c r="AM28" s="50">
        <f t="shared" si="16"/>
        <v>22.16731380162372</v>
      </c>
      <c r="AN28" s="49">
        <f>'ごみ処理量内訳'!AC28</f>
        <v>49</v>
      </c>
      <c r="AO28" s="49">
        <f>'ごみ処理量内訳'!AD28</f>
        <v>737</v>
      </c>
      <c r="AP28" s="49">
        <f>'ごみ処理量内訳'!AE28</f>
        <v>49</v>
      </c>
      <c r="AQ28" s="49">
        <f t="shared" si="17"/>
        <v>835</v>
      </c>
    </row>
    <row r="29" spans="1:43" ht="13.5" customHeight="1">
      <c r="A29" s="24" t="s">
        <v>26</v>
      </c>
      <c r="B29" s="47" t="s">
        <v>66</v>
      </c>
      <c r="C29" s="48" t="s">
        <v>67</v>
      </c>
      <c r="D29" s="49">
        <v>5395</v>
      </c>
      <c r="E29" s="49">
        <v>5395</v>
      </c>
      <c r="F29" s="49">
        <f>'ごみ搬入量内訳'!H29</f>
        <v>2103</v>
      </c>
      <c r="G29" s="49">
        <f>'ごみ搬入量内訳'!AG29</f>
        <v>236</v>
      </c>
      <c r="H29" s="49">
        <f>'ごみ搬入量内訳'!AH29</f>
        <v>0</v>
      </c>
      <c r="I29" s="49">
        <f t="shared" si="9"/>
        <v>2339</v>
      </c>
      <c r="J29" s="49">
        <f t="shared" si="10"/>
        <v>1187.8070765675982</v>
      </c>
      <c r="K29" s="49">
        <f>('ごみ搬入量内訳'!E29+'ごみ搬入量内訳'!AH29)/'ごみ処理概要'!D29/365*1000000</f>
        <v>1187.8070765675982</v>
      </c>
      <c r="L29" s="49">
        <f>'ごみ搬入量内訳'!F29/'ごみ処理概要'!D29/365*1000000</f>
        <v>0</v>
      </c>
      <c r="M29" s="49">
        <f>'資源化量内訳'!BP29</f>
        <v>0</v>
      </c>
      <c r="N29" s="49">
        <f>'ごみ処理量内訳'!E29</f>
        <v>1825</v>
      </c>
      <c r="O29" s="49">
        <f>'ごみ処理量内訳'!L29</f>
        <v>202</v>
      </c>
      <c r="P29" s="49">
        <f t="shared" si="11"/>
        <v>265</v>
      </c>
      <c r="Q29" s="49">
        <f>'ごみ処理量内訳'!G29</f>
        <v>138</v>
      </c>
      <c r="R29" s="49">
        <f>'ごみ処理量内訳'!H29</f>
        <v>127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12"/>
        <v>47</v>
      </c>
      <c r="W29" s="49">
        <f>'資源化量内訳'!M29</f>
        <v>42</v>
      </c>
      <c r="X29" s="49">
        <f>'資源化量内訳'!N29</f>
        <v>0</v>
      </c>
      <c r="Y29" s="49">
        <f>'資源化量内訳'!O29</f>
        <v>0</v>
      </c>
      <c r="Z29" s="49">
        <f>'資源化量内訳'!P29</f>
        <v>5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13"/>
        <v>2339</v>
      </c>
      <c r="AE29" s="50">
        <f t="shared" si="14"/>
        <v>91.363830696879</v>
      </c>
      <c r="AF29" s="49">
        <f>'資源化量内訳'!AB29</f>
        <v>0</v>
      </c>
      <c r="AG29" s="49">
        <f>'資源化量内訳'!AJ29</f>
        <v>138</v>
      </c>
      <c r="AH29" s="49">
        <f>'資源化量内訳'!AR29</f>
        <v>127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15"/>
        <v>265</v>
      </c>
      <c r="AM29" s="50">
        <f t="shared" si="16"/>
        <v>13.33903377511757</v>
      </c>
      <c r="AN29" s="49">
        <f>'ごみ処理量内訳'!AC29</f>
        <v>202</v>
      </c>
      <c r="AO29" s="49">
        <f>'ごみ処理量内訳'!AD29</f>
        <v>194</v>
      </c>
      <c r="AP29" s="49">
        <f>'ごみ処理量内訳'!AE29</f>
        <v>0</v>
      </c>
      <c r="AQ29" s="49">
        <f t="shared" si="17"/>
        <v>396</v>
      </c>
    </row>
    <row r="30" spans="1:43" ht="13.5" customHeight="1">
      <c r="A30" s="24" t="s">
        <v>26</v>
      </c>
      <c r="B30" s="47" t="s">
        <v>68</v>
      </c>
      <c r="C30" s="48" t="s">
        <v>69</v>
      </c>
      <c r="D30" s="49">
        <v>9852</v>
      </c>
      <c r="E30" s="49">
        <v>9852</v>
      </c>
      <c r="F30" s="49">
        <f>'ごみ搬入量内訳'!H30</f>
        <v>1320</v>
      </c>
      <c r="G30" s="49">
        <f>'ごみ搬入量内訳'!AG30</f>
        <v>608</v>
      </c>
      <c r="H30" s="49">
        <f>'ごみ搬入量内訳'!AH30</f>
        <v>0</v>
      </c>
      <c r="I30" s="49">
        <f t="shared" si="9"/>
        <v>1928</v>
      </c>
      <c r="J30" s="49">
        <f t="shared" si="10"/>
        <v>536.1542611471699</v>
      </c>
      <c r="K30" s="49">
        <f>('ごみ搬入量内訳'!E30+'ごみ搬入量内訳'!AH30)/'ごみ処理概要'!D30/365*1000000</f>
        <v>404.6184906478902</v>
      </c>
      <c r="L30" s="49">
        <f>'ごみ搬入量内訳'!F30/'ごみ処理概要'!D30/365*1000000</f>
        <v>131.53577049927975</v>
      </c>
      <c r="M30" s="49">
        <f>'資源化量内訳'!BP30</f>
        <v>0</v>
      </c>
      <c r="N30" s="49">
        <f>'ごみ処理量内訳'!E30</f>
        <v>1616</v>
      </c>
      <c r="O30" s="49">
        <f>'ごみ処理量内訳'!L30</f>
        <v>0</v>
      </c>
      <c r="P30" s="49">
        <f t="shared" si="11"/>
        <v>71</v>
      </c>
      <c r="Q30" s="49">
        <f>'ごみ処理量内訳'!G30</f>
        <v>0</v>
      </c>
      <c r="R30" s="49">
        <f>'ごみ処理量内訳'!H30</f>
        <v>71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12"/>
        <v>241</v>
      </c>
      <c r="W30" s="49">
        <f>'資源化量内訳'!M30</f>
        <v>64</v>
      </c>
      <c r="X30" s="49">
        <f>'資源化量内訳'!N30</f>
        <v>80</v>
      </c>
      <c r="Y30" s="49">
        <f>'資源化量内訳'!O30</f>
        <v>81</v>
      </c>
      <c r="Z30" s="49">
        <f>'資源化量内訳'!P30</f>
        <v>16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13"/>
        <v>1928</v>
      </c>
      <c r="AE30" s="50">
        <f t="shared" si="14"/>
        <v>100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44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15"/>
        <v>44</v>
      </c>
      <c r="AM30" s="50">
        <f t="shared" si="16"/>
        <v>14.782157676348548</v>
      </c>
      <c r="AN30" s="49">
        <f>'ごみ処理量内訳'!AC30</f>
        <v>0</v>
      </c>
      <c r="AO30" s="49">
        <f>'ごみ処理量内訳'!AD30</f>
        <v>207</v>
      </c>
      <c r="AP30" s="49">
        <f>'ごみ処理量内訳'!AE30</f>
        <v>27</v>
      </c>
      <c r="AQ30" s="49">
        <f t="shared" si="17"/>
        <v>234</v>
      </c>
    </row>
    <row r="31" spans="1:43" ht="13.5" customHeight="1">
      <c r="A31" s="24" t="s">
        <v>26</v>
      </c>
      <c r="B31" s="47" t="s">
        <v>70</v>
      </c>
      <c r="C31" s="48" t="s">
        <v>71</v>
      </c>
      <c r="D31" s="49">
        <v>15580</v>
      </c>
      <c r="E31" s="49">
        <v>15580</v>
      </c>
      <c r="F31" s="49">
        <f>'ごみ搬入量内訳'!H31</f>
        <v>2830</v>
      </c>
      <c r="G31" s="49">
        <f>'ごみ搬入量内訳'!AG31</f>
        <v>1489</v>
      </c>
      <c r="H31" s="49">
        <f>'ごみ搬入量内訳'!AH31</f>
        <v>0</v>
      </c>
      <c r="I31" s="49">
        <f t="shared" si="9"/>
        <v>4319</v>
      </c>
      <c r="J31" s="49">
        <f t="shared" si="10"/>
        <v>759.4914449504985</v>
      </c>
      <c r="K31" s="49">
        <f>('ごみ搬入量内訳'!E31+'ごみ搬入量内訳'!AH31)/'ごみ処理概要'!D31/365*1000000</f>
        <v>573.0915996975399</v>
      </c>
      <c r="L31" s="49">
        <f>'ごみ搬入量内訳'!F31/'ごみ処理概要'!D31/365*1000000</f>
        <v>186.39984525295867</v>
      </c>
      <c r="M31" s="49">
        <f>'資源化量内訳'!BP31</f>
        <v>0</v>
      </c>
      <c r="N31" s="49">
        <f>'ごみ処理量内訳'!E31</f>
        <v>3619</v>
      </c>
      <c r="O31" s="49">
        <f>'ごみ処理量内訳'!L31</f>
        <v>0</v>
      </c>
      <c r="P31" s="49">
        <f t="shared" si="11"/>
        <v>159</v>
      </c>
      <c r="Q31" s="49">
        <f>'ごみ処理量内訳'!G31</f>
        <v>0</v>
      </c>
      <c r="R31" s="49">
        <f>'ごみ処理量内訳'!H31</f>
        <v>159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12"/>
        <v>541</v>
      </c>
      <c r="W31" s="49">
        <f>'資源化量内訳'!M31</f>
        <v>143</v>
      </c>
      <c r="X31" s="49">
        <f>'資源化量内訳'!N31</f>
        <v>179</v>
      </c>
      <c r="Y31" s="49">
        <f>'資源化量内訳'!O31</f>
        <v>183</v>
      </c>
      <c r="Z31" s="49">
        <f>'資源化量内訳'!P31</f>
        <v>36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13"/>
        <v>4319</v>
      </c>
      <c r="AE31" s="50">
        <f t="shared" si="14"/>
        <v>100</v>
      </c>
      <c r="AF31" s="49">
        <f>'資源化量内訳'!AB31</f>
        <v>0</v>
      </c>
      <c r="AG31" s="49">
        <f>'資源化量内訳'!AJ31</f>
        <v>0</v>
      </c>
      <c r="AH31" s="49">
        <f>'資源化量内訳'!AR31</f>
        <v>97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15"/>
        <v>97</v>
      </c>
      <c r="AM31" s="50">
        <f t="shared" si="16"/>
        <v>14.771937948599213</v>
      </c>
      <c r="AN31" s="49">
        <f>'ごみ処理量内訳'!AC31</f>
        <v>0</v>
      </c>
      <c r="AO31" s="49">
        <f>'ごみ処理量内訳'!AD31</f>
        <v>464</v>
      </c>
      <c r="AP31" s="49">
        <f>'ごみ処理量内訳'!AE31</f>
        <v>62</v>
      </c>
      <c r="AQ31" s="49">
        <f t="shared" si="17"/>
        <v>526</v>
      </c>
    </row>
    <row r="32" spans="1:43" ht="13.5" customHeight="1">
      <c r="A32" s="24" t="s">
        <v>26</v>
      </c>
      <c r="B32" s="47" t="s">
        <v>72</v>
      </c>
      <c r="C32" s="48" t="s">
        <v>73</v>
      </c>
      <c r="D32" s="49">
        <v>15806</v>
      </c>
      <c r="E32" s="49">
        <v>15806</v>
      </c>
      <c r="F32" s="49">
        <f>'ごみ搬入量内訳'!H32</f>
        <v>2559</v>
      </c>
      <c r="G32" s="49">
        <f>'ごみ搬入量内訳'!AG32</f>
        <v>873</v>
      </c>
      <c r="H32" s="49">
        <f>'ごみ搬入量内訳'!AH32</f>
        <v>0</v>
      </c>
      <c r="I32" s="49">
        <f t="shared" si="9"/>
        <v>3432</v>
      </c>
      <c r="J32" s="49">
        <f t="shared" si="10"/>
        <v>594.8842038483739</v>
      </c>
      <c r="K32" s="49">
        <f>('ごみ搬入量内訳'!E32+'ごみ搬入量内訳'!AH32)/'ごみ処理概要'!D32/365*1000000</f>
        <v>448.76317125974356</v>
      </c>
      <c r="L32" s="49">
        <f>'ごみ搬入量内訳'!F32/'ごみ処理概要'!D32/365*1000000</f>
        <v>146.1210325886303</v>
      </c>
      <c r="M32" s="49">
        <f>'資源化量内訳'!BP32</f>
        <v>42</v>
      </c>
      <c r="N32" s="49">
        <f>'ごみ処理量内訳'!E32</f>
        <v>2875</v>
      </c>
      <c r="O32" s="49">
        <f>'ごみ処理量内訳'!L32</f>
        <v>0</v>
      </c>
      <c r="P32" s="49">
        <f t="shared" si="11"/>
        <v>127</v>
      </c>
      <c r="Q32" s="49">
        <f>'ごみ処理量内訳'!G32</f>
        <v>0</v>
      </c>
      <c r="R32" s="49">
        <f>'ごみ処理量内訳'!H32</f>
        <v>127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12"/>
        <v>430</v>
      </c>
      <c r="W32" s="49">
        <f>'資源化量内訳'!M32</f>
        <v>113</v>
      </c>
      <c r="X32" s="49">
        <f>'資源化量内訳'!N32</f>
        <v>143</v>
      </c>
      <c r="Y32" s="49">
        <f>'資源化量内訳'!O32</f>
        <v>145</v>
      </c>
      <c r="Z32" s="49">
        <f>'資源化量内訳'!P32</f>
        <v>29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13"/>
        <v>3432</v>
      </c>
      <c r="AE32" s="50">
        <f t="shared" si="14"/>
        <v>100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78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15"/>
        <v>78</v>
      </c>
      <c r="AM32" s="50">
        <f t="shared" si="16"/>
        <v>15.831894070236038</v>
      </c>
      <c r="AN32" s="49">
        <f>'ごみ処理量内訳'!AC32</f>
        <v>0</v>
      </c>
      <c r="AO32" s="49">
        <f>'ごみ処理量内訳'!AD32</f>
        <v>368</v>
      </c>
      <c r="AP32" s="49">
        <f>'ごみ処理量内訳'!AE32</f>
        <v>49</v>
      </c>
      <c r="AQ32" s="49">
        <f t="shared" si="17"/>
        <v>417</v>
      </c>
    </row>
    <row r="33" spans="1:43" ht="13.5" customHeight="1">
      <c r="A33" s="24" t="s">
        <v>26</v>
      </c>
      <c r="B33" s="47" t="s">
        <v>74</v>
      </c>
      <c r="C33" s="48" t="s">
        <v>75</v>
      </c>
      <c r="D33" s="49">
        <v>6295</v>
      </c>
      <c r="E33" s="49">
        <v>6295</v>
      </c>
      <c r="F33" s="49">
        <f>'ごみ搬入量内訳'!H33</f>
        <v>1054</v>
      </c>
      <c r="G33" s="49">
        <f>'ごみ搬入量内訳'!AG33</f>
        <v>369</v>
      </c>
      <c r="H33" s="49">
        <f>'ごみ搬入量内訳'!AH33</f>
        <v>0</v>
      </c>
      <c r="I33" s="49">
        <f t="shared" si="9"/>
        <v>1423</v>
      </c>
      <c r="J33" s="49">
        <f t="shared" si="10"/>
        <v>619.3217056372202</v>
      </c>
      <c r="K33" s="49">
        <f>('ごみ搬入量内訳'!E33+'ごみ搬入量内訳'!AH33)/'ごみ処理概要'!D33/365*1000000</f>
        <v>460.9006930919299</v>
      </c>
      <c r="L33" s="49">
        <f>'ごみ搬入量内訳'!F33/'ごみ処理概要'!D33/365*1000000</f>
        <v>158.42101254529035</v>
      </c>
      <c r="M33" s="49">
        <f>'資源化量内訳'!BP33</f>
        <v>55</v>
      </c>
      <c r="N33" s="49">
        <f>'ごみ処理量内訳'!E33</f>
        <v>1290</v>
      </c>
      <c r="O33" s="49">
        <f>'ごみ処理量内訳'!L33</f>
        <v>0</v>
      </c>
      <c r="P33" s="49">
        <f t="shared" si="11"/>
        <v>126</v>
      </c>
      <c r="Q33" s="49">
        <f>'ごみ処理量内訳'!G33</f>
        <v>0</v>
      </c>
      <c r="R33" s="49">
        <f>'ごみ処理量内訳'!H33</f>
        <v>126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12"/>
        <v>6</v>
      </c>
      <c r="W33" s="49">
        <f>'資源化量内訳'!M33</f>
        <v>0</v>
      </c>
      <c r="X33" s="49">
        <f>'資源化量内訳'!N33</f>
        <v>0</v>
      </c>
      <c r="Y33" s="49">
        <f>'資源化量内訳'!O33</f>
        <v>0</v>
      </c>
      <c r="Z33" s="49">
        <f>'資源化量内訳'!P33</f>
        <v>6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13"/>
        <v>1422</v>
      </c>
      <c r="AE33" s="50">
        <f t="shared" si="14"/>
        <v>100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84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15"/>
        <v>84</v>
      </c>
      <c r="AM33" s="50">
        <f t="shared" si="16"/>
        <v>9.81719702098849</v>
      </c>
      <c r="AN33" s="49">
        <f>'ごみ処理量内訳'!AC33</f>
        <v>0</v>
      </c>
      <c r="AO33" s="49">
        <f>'ごみ処理量内訳'!AD33</f>
        <v>174</v>
      </c>
      <c r="AP33" s="49">
        <f>'ごみ処理量内訳'!AE33</f>
        <v>42</v>
      </c>
      <c r="AQ33" s="49">
        <f t="shared" si="17"/>
        <v>216</v>
      </c>
    </row>
    <row r="34" spans="1:43" ht="13.5" customHeight="1">
      <c r="A34" s="24" t="s">
        <v>26</v>
      </c>
      <c r="B34" s="47" t="s">
        <v>76</v>
      </c>
      <c r="C34" s="48" t="s">
        <v>77</v>
      </c>
      <c r="D34" s="49">
        <v>8399</v>
      </c>
      <c r="E34" s="49">
        <v>8399</v>
      </c>
      <c r="F34" s="49">
        <f>'ごみ搬入量内訳'!H34</f>
        <v>1583</v>
      </c>
      <c r="G34" s="49">
        <f>'ごみ搬入量内訳'!AG34</f>
        <v>368</v>
      </c>
      <c r="H34" s="49">
        <f>'ごみ搬入量内訳'!AH34</f>
        <v>0</v>
      </c>
      <c r="I34" s="49">
        <f t="shared" si="9"/>
        <v>1951</v>
      </c>
      <c r="J34" s="49">
        <f t="shared" si="10"/>
        <v>636.4097487143773</v>
      </c>
      <c r="K34" s="49">
        <f>('ごみ搬入量内訳'!E34+'ごみ搬入量内訳'!AH34)/'ごみ処理概要'!D34/365*1000000</f>
        <v>516.3693655637413</v>
      </c>
      <c r="L34" s="49">
        <f>'ごみ搬入量内訳'!F34/'ごみ処理概要'!D34/365*1000000</f>
        <v>120.040383150636</v>
      </c>
      <c r="M34" s="49">
        <f>'資源化量内訳'!BP34</f>
        <v>0</v>
      </c>
      <c r="N34" s="49">
        <f>'ごみ処理量内訳'!E34</f>
        <v>1677</v>
      </c>
      <c r="O34" s="49">
        <f>'ごみ処理量内訳'!L34</f>
        <v>0</v>
      </c>
      <c r="P34" s="49">
        <f t="shared" si="11"/>
        <v>183</v>
      </c>
      <c r="Q34" s="49">
        <f>'ごみ処理量内訳'!G34</f>
        <v>0</v>
      </c>
      <c r="R34" s="49">
        <f>'ごみ処理量内訳'!H34</f>
        <v>183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12"/>
        <v>74</v>
      </c>
      <c r="W34" s="49">
        <f>'資源化量内訳'!M34</f>
        <v>62</v>
      </c>
      <c r="X34" s="49">
        <f>'資源化量内訳'!N34</f>
        <v>0</v>
      </c>
      <c r="Y34" s="49">
        <f>'資源化量内訳'!O34</f>
        <v>0</v>
      </c>
      <c r="Z34" s="49">
        <f>'資源化量内訳'!P34</f>
        <v>8</v>
      </c>
      <c r="AA34" s="49">
        <f>'資源化量内訳'!Q34</f>
        <v>0</v>
      </c>
      <c r="AB34" s="49">
        <f>'資源化量内訳'!R34</f>
        <v>4</v>
      </c>
      <c r="AC34" s="49">
        <f>'資源化量内訳'!S34</f>
        <v>0</v>
      </c>
      <c r="AD34" s="49">
        <f t="shared" si="13"/>
        <v>1934</v>
      </c>
      <c r="AE34" s="50">
        <f t="shared" si="14"/>
        <v>100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119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15"/>
        <v>119</v>
      </c>
      <c r="AM34" s="50">
        <f t="shared" si="16"/>
        <v>9.979317476732161</v>
      </c>
      <c r="AN34" s="49">
        <f>'ごみ処理量内訳'!AC34</f>
        <v>0</v>
      </c>
      <c r="AO34" s="49">
        <f>'ごみ処理量内訳'!AD34</f>
        <v>226</v>
      </c>
      <c r="AP34" s="49">
        <f>'ごみ処理量内訳'!AE34</f>
        <v>63</v>
      </c>
      <c r="AQ34" s="49">
        <f t="shared" si="17"/>
        <v>289</v>
      </c>
    </row>
    <row r="35" spans="1:43" ht="13.5" customHeight="1">
      <c r="A35" s="24" t="s">
        <v>26</v>
      </c>
      <c r="B35" s="47" t="s">
        <v>78</v>
      </c>
      <c r="C35" s="48" t="s">
        <v>79</v>
      </c>
      <c r="D35" s="49">
        <v>11360</v>
      </c>
      <c r="E35" s="49">
        <v>11360</v>
      </c>
      <c r="F35" s="49">
        <f>'ごみ搬入量内訳'!H35</f>
        <v>2779</v>
      </c>
      <c r="G35" s="49">
        <f>'ごみ搬入量内訳'!AG35</f>
        <v>137</v>
      </c>
      <c r="H35" s="49">
        <f>'ごみ搬入量内訳'!AH35</f>
        <v>0</v>
      </c>
      <c r="I35" s="49">
        <f t="shared" si="9"/>
        <v>2916</v>
      </c>
      <c r="J35" s="49">
        <f t="shared" si="10"/>
        <v>703.260659849508</v>
      </c>
      <c r="K35" s="49">
        <f>('ごみ搬入量内訳'!E35+'ごみ搬入量内訳'!AH35)/'ごみ処理概要'!D35/365*1000000</f>
        <v>502.36349604476175</v>
      </c>
      <c r="L35" s="49">
        <f>'ごみ搬入量内訳'!F35/'ごみ処理概要'!D35/365*1000000</f>
        <v>200.89716380474627</v>
      </c>
      <c r="M35" s="49">
        <f>'資源化量内訳'!BP35</f>
        <v>0</v>
      </c>
      <c r="N35" s="49">
        <f>'ごみ処理量内訳'!E35</f>
        <v>2378</v>
      </c>
      <c r="O35" s="49">
        <f>'ごみ処理量内訳'!L35</f>
        <v>0</v>
      </c>
      <c r="P35" s="49">
        <f t="shared" si="11"/>
        <v>273</v>
      </c>
      <c r="Q35" s="49">
        <f>'ごみ処理量内訳'!G35</f>
        <v>0</v>
      </c>
      <c r="R35" s="49">
        <f>'ごみ処理量内訳'!H35</f>
        <v>273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12"/>
        <v>282</v>
      </c>
      <c r="W35" s="49">
        <f>'資源化量内訳'!M35</f>
        <v>206</v>
      </c>
      <c r="X35" s="49">
        <f>'資源化量内訳'!N35</f>
        <v>0</v>
      </c>
      <c r="Y35" s="49">
        <f>'資源化量内訳'!O35</f>
        <v>0</v>
      </c>
      <c r="Z35" s="49">
        <f>'資源化量内訳'!P35</f>
        <v>12</v>
      </c>
      <c r="AA35" s="49">
        <f>'資源化量内訳'!Q35</f>
        <v>34</v>
      </c>
      <c r="AB35" s="49">
        <f>'資源化量内訳'!R35</f>
        <v>28</v>
      </c>
      <c r="AC35" s="49">
        <f>'資源化量内訳'!S35</f>
        <v>2</v>
      </c>
      <c r="AD35" s="49">
        <f t="shared" si="13"/>
        <v>2933</v>
      </c>
      <c r="AE35" s="50">
        <f t="shared" si="14"/>
        <v>100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178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15"/>
        <v>178</v>
      </c>
      <c r="AM35" s="50">
        <f t="shared" si="16"/>
        <v>15.683600409137401</v>
      </c>
      <c r="AN35" s="49">
        <f>'ごみ処理量内訳'!AC35</f>
        <v>0</v>
      </c>
      <c r="AO35" s="49">
        <f>'ごみ処理量内訳'!AD35</f>
        <v>248</v>
      </c>
      <c r="AP35" s="49">
        <f>'ごみ処理量内訳'!AE35</f>
        <v>75</v>
      </c>
      <c r="AQ35" s="49">
        <f t="shared" si="17"/>
        <v>323</v>
      </c>
    </row>
    <row r="36" spans="1:43" ht="13.5" customHeight="1">
      <c r="A36" s="24" t="s">
        <v>26</v>
      </c>
      <c r="B36" s="47" t="s">
        <v>80</v>
      </c>
      <c r="C36" s="48" t="s">
        <v>81</v>
      </c>
      <c r="D36" s="49">
        <v>6874</v>
      </c>
      <c r="E36" s="49">
        <v>6874</v>
      </c>
      <c r="F36" s="49">
        <f>'ごみ搬入量内訳'!H36</f>
        <v>1635</v>
      </c>
      <c r="G36" s="49">
        <f>'ごみ搬入量内訳'!AG36</f>
        <v>0</v>
      </c>
      <c r="H36" s="49">
        <f>'ごみ搬入量内訳'!AH36</f>
        <v>0</v>
      </c>
      <c r="I36" s="49">
        <f t="shared" si="9"/>
        <v>1635</v>
      </c>
      <c r="J36" s="49">
        <f t="shared" si="10"/>
        <v>651.6514481807566</v>
      </c>
      <c r="K36" s="49">
        <f>('ごみ搬入量内訳'!E36+'ごみ搬入量内訳'!AH36)/'ごみ処理概要'!D36/365*1000000</f>
        <v>405.7377212526056</v>
      </c>
      <c r="L36" s="49">
        <f>'ごみ搬入量内訳'!F36/'ごみ処理概要'!D36/365*1000000</f>
        <v>245.91372692815094</v>
      </c>
      <c r="M36" s="49">
        <f>'資源化量内訳'!BP36</f>
        <v>0</v>
      </c>
      <c r="N36" s="49">
        <f>'ごみ処理量内訳'!E36</f>
        <v>1426</v>
      </c>
      <c r="O36" s="49">
        <f>'ごみ処理量内訳'!L36</f>
        <v>0</v>
      </c>
      <c r="P36" s="49">
        <f t="shared" si="11"/>
        <v>125</v>
      </c>
      <c r="Q36" s="49">
        <f>'ごみ処理量内訳'!G36</f>
        <v>0</v>
      </c>
      <c r="R36" s="49">
        <f>'ごみ処理量内訳'!H36</f>
        <v>82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43</v>
      </c>
      <c r="V36" s="49">
        <f t="shared" si="12"/>
        <v>84</v>
      </c>
      <c r="W36" s="49">
        <f>'資源化量内訳'!M36</f>
        <v>55</v>
      </c>
      <c r="X36" s="49">
        <f>'資源化量内訳'!N36</f>
        <v>0</v>
      </c>
      <c r="Y36" s="49">
        <f>'資源化量内訳'!O36</f>
        <v>0</v>
      </c>
      <c r="Z36" s="49">
        <f>'資源化量内訳'!P36</f>
        <v>6</v>
      </c>
      <c r="AA36" s="49">
        <f>'資源化量内訳'!Q36</f>
        <v>15</v>
      </c>
      <c r="AB36" s="49">
        <f>'資源化量内訳'!R36</f>
        <v>7</v>
      </c>
      <c r="AC36" s="49">
        <f>'資源化量内訳'!S36</f>
        <v>1</v>
      </c>
      <c r="AD36" s="49">
        <f t="shared" si="13"/>
        <v>1635</v>
      </c>
      <c r="AE36" s="50">
        <f t="shared" si="14"/>
        <v>100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82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15"/>
        <v>82</v>
      </c>
      <c r="AM36" s="50">
        <f t="shared" si="16"/>
        <v>10.15290519877676</v>
      </c>
      <c r="AN36" s="49">
        <f>'ごみ処理量内訳'!AC36</f>
        <v>0</v>
      </c>
      <c r="AO36" s="49">
        <f>'ごみ処理量内訳'!AD36</f>
        <v>149</v>
      </c>
      <c r="AP36" s="49">
        <f>'ごみ処理量内訳'!AE36</f>
        <v>43</v>
      </c>
      <c r="AQ36" s="49">
        <f t="shared" si="17"/>
        <v>192</v>
      </c>
    </row>
    <row r="37" spans="1:43" ht="13.5" customHeight="1">
      <c r="A37" s="24" t="s">
        <v>26</v>
      </c>
      <c r="B37" s="47" t="s">
        <v>82</v>
      </c>
      <c r="C37" s="48" t="s">
        <v>25</v>
      </c>
      <c r="D37" s="49">
        <v>12263</v>
      </c>
      <c r="E37" s="49">
        <v>12263</v>
      </c>
      <c r="F37" s="49">
        <f>'ごみ搬入量内訳'!H37</f>
        <v>2464</v>
      </c>
      <c r="G37" s="49">
        <f>'ごみ搬入量内訳'!AG37</f>
        <v>1099</v>
      </c>
      <c r="H37" s="49">
        <f>'ごみ搬入量内訳'!AH37</f>
        <v>0</v>
      </c>
      <c r="I37" s="49">
        <f t="shared" si="9"/>
        <v>3563</v>
      </c>
      <c r="J37" s="49">
        <f t="shared" si="10"/>
        <v>796.0241242450004</v>
      </c>
      <c r="K37" s="49">
        <f>('ごみ搬入量内訳'!E37+'ごみ搬入量内訳'!AH37)/'ごみ処理概要'!D37/365*1000000</f>
        <v>558.535029641454</v>
      </c>
      <c r="L37" s="49">
        <f>'ごみ搬入量内訳'!F37/'ごみ処理概要'!D37/365*1000000</f>
        <v>237.48909460354622</v>
      </c>
      <c r="M37" s="49">
        <f>'資源化量内訳'!BP37</f>
        <v>0</v>
      </c>
      <c r="N37" s="49">
        <f>'ごみ処理量内訳'!E37</f>
        <v>3160</v>
      </c>
      <c r="O37" s="49">
        <f>'ごみ処理量内訳'!L37</f>
        <v>0</v>
      </c>
      <c r="P37" s="49">
        <f t="shared" si="11"/>
        <v>403</v>
      </c>
      <c r="Q37" s="49">
        <f>'ごみ処理量内訳'!G37</f>
        <v>0</v>
      </c>
      <c r="R37" s="49">
        <f>'ごみ処理量内訳'!H37</f>
        <v>403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12"/>
        <v>0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13"/>
        <v>3563</v>
      </c>
      <c r="AE37" s="50">
        <f t="shared" si="14"/>
        <v>100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285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15"/>
        <v>285</v>
      </c>
      <c r="AM37" s="50">
        <f t="shared" si="16"/>
        <v>7.998877350547291</v>
      </c>
      <c r="AN37" s="49">
        <f>'ごみ処理量内訳'!AC37</f>
        <v>0</v>
      </c>
      <c r="AO37" s="49">
        <f>'ごみ処理量内訳'!AD37</f>
        <v>270</v>
      </c>
      <c r="AP37" s="49">
        <f>'ごみ処理量内訳'!AE37</f>
        <v>108</v>
      </c>
      <c r="AQ37" s="49">
        <f t="shared" si="17"/>
        <v>378</v>
      </c>
    </row>
    <row r="38" spans="1:43" ht="13.5" customHeight="1">
      <c r="A38" s="24" t="s">
        <v>26</v>
      </c>
      <c r="B38" s="47" t="s">
        <v>83</v>
      </c>
      <c r="C38" s="48" t="s">
        <v>386</v>
      </c>
      <c r="D38" s="49">
        <v>11837</v>
      </c>
      <c r="E38" s="49">
        <v>11837</v>
      </c>
      <c r="F38" s="49">
        <f>'ごみ搬入量内訳'!H38</f>
        <v>2314</v>
      </c>
      <c r="G38" s="49">
        <f>'ごみ搬入量内訳'!AG38</f>
        <v>468</v>
      </c>
      <c r="H38" s="49">
        <f>'ごみ搬入量内訳'!AH38</f>
        <v>0</v>
      </c>
      <c r="I38" s="49">
        <f t="shared" si="9"/>
        <v>2782</v>
      </c>
      <c r="J38" s="49">
        <f t="shared" si="10"/>
        <v>643.906210037947</v>
      </c>
      <c r="K38" s="49">
        <f>('ごみ搬入量内訳'!E38+'ごみ搬入量内訳'!AH38)/'ごみ処理概要'!D38/365*1000000</f>
        <v>597.1524162106049</v>
      </c>
      <c r="L38" s="49">
        <f>'ごみ搬入量内訳'!F38/'ごみ処理概要'!D38/365*1000000</f>
        <v>46.753793827341944</v>
      </c>
      <c r="M38" s="49">
        <f>'資源化量内訳'!BP38</f>
        <v>0</v>
      </c>
      <c r="N38" s="49">
        <f>'ごみ処理量内訳'!E38</f>
        <v>2230</v>
      </c>
      <c r="O38" s="49">
        <f>'ごみ処理量内訳'!L38</f>
        <v>210</v>
      </c>
      <c r="P38" s="49">
        <f t="shared" si="11"/>
        <v>342</v>
      </c>
      <c r="Q38" s="49">
        <f>'ごみ処理量内訳'!G38</f>
        <v>0</v>
      </c>
      <c r="R38" s="49">
        <f>'ごみ処理量内訳'!H38</f>
        <v>342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12"/>
        <v>0</v>
      </c>
      <c r="W38" s="49">
        <f>'資源化量内訳'!M38</f>
        <v>0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13"/>
        <v>2782</v>
      </c>
      <c r="AE38" s="50">
        <f t="shared" si="14"/>
        <v>92.45147375988498</v>
      </c>
      <c r="AF38" s="49">
        <f>'資源化量内訳'!AB38</f>
        <v>52</v>
      </c>
      <c r="AG38" s="49">
        <f>'資源化量内訳'!AJ38</f>
        <v>0</v>
      </c>
      <c r="AH38" s="49">
        <f>'資源化量内訳'!AR38</f>
        <v>241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15"/>
        <v>293</v>
      </c>
      <c r="AM38" s="50">
        <f t="shared" si="16"/>
        <v>10.531991373112868</v>
      </c>
      <c r="AN38" s="49">
        <f>'ごみ処理量内訳'!AC38</f>
        <v>210</v>
      </c>
      <c r="AO38" s="49">
        <f>'ごみ処理量内訳'!AD38</f>
        <v>0</v>
      </c>
      <c r="AP38" s="49">
        <f>'ごみ処理量内訳'!AE38</f>
        <v>92</v>
      </c>
      <c r="AQ38" s="49">
        <f t="shared" si="17"/>
        <v>302</v>
      </c>
    </row>
    <row r="39" spans="1:43" ht="13.5" customHeight="1">
      <c r="A39" s="24" t="s">
        <v>26</v>
      </c>
      <c r="B39" s="47" t="s">
        <v>84</v>
      </c>
      <c r="C39" s="48" t="s">
        <v>293</v>
      </c>
      <c r="D39" s="49">
        <v>6070</v>
      </c>
      <c r="E39" s="49">
        <v>6070</v>
      </c>
      <c r="F39" s="49">
        <f>'ごみ搬入量内訳'!H39</f>
        <v>992</v>
      </c>
      <c r="G39" s="49">
        <f>'ごみ搬入量内訳'!AG39</f>
        <v>526</v>
      </c>
      <c r="H39" s="49">
        <f>'ごみ搬入量内訳'!AH39</f>
        <v>0</v>
      </c>
      <c r="I39" s="49">
        <f t="shared" si="9"/>
        <v>1518</v>
      </c>
      <c r="J39" s="49">
        <f t="shared" si="10"/>
        <v>685.1571844463</v>
      </c>
      <c r="K39" s="49">
        <f>('ごみ搬入量内訳'!E39+'ごみ搬入量内訳'!AH39)/'ごみ処理概要'!D39/365*1000000</f>
        <v>460.38229784929257</v>
      </c>
      <c r="L39" s="49">
        <f>'ごみ搬入量内訳'!F39/'ごみ処理概要'!D39/365*1000000</f>
        <v>224.7748865970075</v>
      </c>
      <c r="M39" s="49">
        <f>'資源化量内訳'!BP39</f>
        <v>0</v>
      </c>
      <c r="N39" s="49">
        <f>'ごみ処理量内訳'!E39</f>
        <v>1384</v>
      </c>
      <c r="O39" s="49">
        <f>'ごみ処理量内訳'!L39</f>
        <v>120</v>
      </c>
      <c r="P39" s="49">
        <f t="shared" si="11"/>
        <v>142</v>
      </c>
      <c r="Q39" s="49">
        <f>'ごみ処理量内訳'!G39</f>
        <v>0</v>
      </c>
      <c r="R39" s="49">
        <f>'ごみ処理量内訳'!H39</f>
        <v>142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0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13"/>
        <v>1646</v>
      </c>
      <c r="AE39" s="50">
        <f t="shared" si="14"/>
        <v>92.70959902794654</v>
      </c>
      <c r="AF39" s="49">
        <f>'資源化量内訳'!AB39</f>
        <v>30</v>
      </c>
      <c r="AG39" s="49">
        <f>'資源化量内訳'!AJ39</f>
        <v>0</v>
      </c>
      <c r="AH39" s="49">
        <f>'資源化量内訳'!AR39</f>
        <v>101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15"/>
        <v>131</v>
      </c>
      <c r="AM39" s="50">
        <f t="shared" si="16"/>
        <v>7.95868772782503</v>
      </c>
      <c r="AN39" s="49">
        <f>'ごみ処理量内訳'!AC39</f>
        <v>120</v>
      </c>
      <c r="AO39" s="49">
        <f>'ごみ処理量内訳'!AD39</f>
        <v>4</v>
      </c>
      <c r="AP39" s="49">
        <f>'ごみ処理量内訳'!AE39</f>
        <v>37</v>
      </c>
      <c r="AQ39" s="49">
        <f t="shared" si="17"/>
        <v>161</v>
      </c>
    </row>
    <row r="40" spans="1:43" ht="13.5" customHeight="1">
      <c r="A40" s="24" t="s">
        <v>26</v>
      </c>
      <c r="B40" s="47" t="s">
        <v>85</v>
      </c>
      <c r="C40" s="48" t="s">
        <v>291</v>
      </c>
      <c r="D40" s="49">
        <v>7890</v>
      </c>
      <c r="E40" s="49">
        <v>7890</v>
      </c>
      <c r="F40" s="49">
        <f>'ごみ搬入量内訳'!H40</f>
        <v>1625</v>
      </c>
      <c r="G40" s="49">
        <f>'ごみ搬入量内訳'!AG40</f>
        <v>129</v>
      </c>
      <c r="H40" s="49">
        <f>'ごみ搬入量内訳'!AH40</f>
        <v>0</v>
      </c>
      <c r="I40" s="49">
        <f t="shared" si="9"/>
        <v>1754</v>
      </c>
      <c r="J40" s="49">
        <f t="shared" si="10"/>
        <v>609.0594996267166</v>
      </c>
      <c r="K40" s="49">
        <f>('ごみ搬入量内訳'!E40+'ごみ搬入量内訳'!AH40)/'ごみ処理概要'!D40/365*1000000</f>
        <v>536.139035019185</v>
      </c>
      <c r="L40" s="49">
        <f>'ごみ搬入量内訳'!F40/'ごみ処理概要'!D40/365*1000000</f>
        <v>72.92046460753163</v>
      </c>
      <c r="M40" s="49">
        <f>'資源化量内訳'!BP40</f>
        <v>0</v>
      </c>
      <c r="N40" s="49">
        <f>'ごみ処理量内訳'!E40</f>
        <v>1374</v>
      </c>
      <c r="O40" s="49">
        <f>'ごみ処理量内訳'!L40</f>
        <v>50</v>
      </c>
      <c r="P40" s="49">
        <f t="shared" si="11"/>
        <v>329</v>
      </c>
      <c r="Q40" s="49">
        <f>'ごみ処理量内訳'!G40</f>
        <v>0</v>
      </c>
      <c r="R40" s="49">
        <f>'ごみ処理量内訳'!H40</f>
        <v>329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13"/>
        <v>1753</v>
      </c>
      <c r="AE40" s="50">
        <f t="shared" si="14"/>
        <v>97.14774671990872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247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247</v>
      </c>
      <c r="AM40" s="50">
        <f t="shared" si="16"/>
        <v>14.090131203650886</v>
      </c>
      <c r="AN40" s="49">
        <f>'ごみ処理量内訳'!AC40</f>
        <v>50</v>
      </c>
      <c r="AO40" s="49">
        <f>'ごみ処理量内訳'!AD40</f>
        <v>173</v>
      </c>
      <c r="AP40" s="49">
        <f>'ごみ処理量内訳'!AE40</f>
        <v>67</v>
      </c>
      <c r="AQ40" s="49">
        <f t="shared" si="17"/>
        <v>290</v>
      </c>
    </row>
    <row r="41" spans="1:43" ht="13.5" customHeight="1">
      <c r="A41" s="24" t="s">
        <v>26</v>
      </c>
      <c r="B41" s="47" t="s">
        <v>86</v>
      </c>
      <c r="C41" s="48" t="s">
        <v>87</v>
      </c>
      <c r="D41" s="49">
        <v>4771</v>
      </c>
      <c r="E41" s="49">
        <v>4771</v>
      </c>
      <c r="F41" s="49">
        <f>'ごみ搬入量内訳'!H41</f>
        <v>1500</v>
      </c>
      <c r="G41" s="49">
        <f>'ごみ搬入量内訳'!AG41</f>
        <v>800</v>
      </c>
      <c r="H41" s="49">
        <f>'ごみ搬入量内訳'!AH41</f>
        <v>0</v>
      </c>
      <c r="I41" s="49">
        <f t="shared" si="9"/>
        <v>2300</v>
      </c>
      <c r="J41" s="49">
        <f t="shared" si="10"/>
        <v>1320.765010063655</v>
      </c>
      <c r="K41" s="49">
        <f>('ごみ搬入量内訳'!E41+'ごみ搬入量内訳'!AH41)/'ごみ処理概要'!D41/365*1000000</f>
        <v>514.5241082682761</v>
      </c>
      <c r="L41" s="49">
        <f>'ごみ搬入量内訳'!F41/'ごみ処理概要'!D41/365*1000000</f>
        <v>806.240901795379</v>
      </c>
      <c r="M41" s="49">
        <f>'資源化量内訳'!BP41</f>
        <v>0</v>
      </c>
      <c r="N41" s="49">
        <f>'ごみ処理量内訳'!E41</f>
        <v>2170</v>
      </c>
      <c r="O41" s="49">
        <f>'ごみ処理量内訳'!L41</f>
        <v>0</v>
      </c>
      <c r="P41" s="49">
        <f t="shared" si="11"/>
        <v>122</v>
      </c>
      <c r="Q41" s="49">
        <f>'ごみ処理量内訳'!G41</f>
        <v>0</v>
      </c>
      <c r="R41" s="49">
        <f>'ごみ処理量内訳'!H41</f>
        <v>122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8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8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13"/>
        <v>2300</v>
      </c>
      <c r="AE41" s="50">
        <f t="shared" si="14"/>
        <v>100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78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78</v>
      </c>
      <c r="AM41" s="50">
        <f t="shared" si="16"/>
        <v>3.739130434782609</v>
      </c>
      <c r="AN41" s="49">
        <f>'ごみ処理量内訳'!AC41</f>
        <v>0</v>
      </c>
      <c r="AO41" s="49">
        <f>'ごみ処理量内訳'!AD41</f>
        <v>292</v>
      </c>
      <c r="AP41" s="49">
        <f>'ごみ処理量内訳'!AE41</f>
        <v>44</v>
      </c>
      <c r="AQ41" s="49">
        <f t="shared" si="17"/>
        <v>336</v>
      </c>
    </row>
    <row r="42" spans="1:43" ht="13.5" customHeight="1">
      <c r="A42" s="24" t="s">
        <v>26</v>
      </c>
      <c r="B42" s="47" t="s">
        <v>88</v>
      </c>
      <c r="C42" s="48" t="s">
        <v>89</v>
      </c>
      <c r="D42" s="49">
        <v>5958</v>
      </c>
      <c r="E42" s="49">
        <v>5958</v>
      </c>
      <c r="F42" s="49">
        <f>'ごみ搬入量内訳'!H42</f>
        <v>1125</v>
      </c>
      <c r="G42" s="49">
        <f>'ごみ搬入量内訳'!AG42</f>
        <v>365</v>
      </c>
      <c r="H42" s="49">
        <f>'ごみ搬入量内訳'!AH42</f>
        <v>0</v>
      </c>
      <c r="I42" s="49">
        <f t="shared" si="9"/>
        <v>1490</v>
      </c>
      <c r="J42" s="49">
        <f t="shared" si="10"/>
        <v>685.1614267911914</v>
      </c>
      <c r="K42" s="49">
        <f>('ごみ搬入量内訳'!E42+'ごみ搬入量内訳'!AH42)/'ごみ処理概要'!D42/365*1000000</f>
        <v>519.6190686402995</v>
      </c>
      <c r="L42" s="49">
        <f>'ごみ搬入量内訳'!F42/'ごみ処理概要'!D42/365*1000000</f>
        <v>165.54235815089186</v>
      </c>
      <c r="M42" s="49">
        <f>'資源化量内訳'!BP42</f>
        <v>0</v>
      </c>
      <c r="N42" s="49">
        <f>'ごみ処理量内訳'!E42</f>
        <v>1349</v>
      </c>
      <c r="O42" s="49">
        <f>'ごみ処理量内訳'!L42</f>
        <v>0</v>
      </c>
      <c r="P42" s="49">
        <f t="shared" si="11"/>
        <v>134</v>
      </c>
      <c r="Q42" s="49">
        <f>'ごみ処理量内訳'!G42</f>
        <v>74</v>
      </c>
      <c r="R42" s="49">
        <f>'ごみ処理量内訳'!H42</f>
        <v>60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0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13"/>
        <v>1483</v>
      </c>
      <c r="AE42" s="50">
        <f t="shared" si="14"/>
        <v>100</v>
      </c>
      <c r="AF42" s="49">
        <f>'資源化量内訳'!AB42</f>
        <v>0</v>
      </c>
      <c r="AG42" s="49">
        <f>'資源化量内訳'!AJ42</f>
        <v>37</v>
      </c>
      <c r="AH42" s="49">
        <f>'資源化量内訳'!AR42</f>
        <v>32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69</v>
      </c>
      <c r="AM42" s="50">
        <f t="shared" si="16"/>
        <v>4.652730950775455</v>
      </c>
      <c r="AN42" s="49">
        <f>'ごみ処理量内訳'!AC42</f>
        <v>0</v>
      </c>
      <c r="AO42" s="49">
        <f>'ごみ処理量内訳'!AD42</f>
        <v>181</v>
      </c>
      <c r="AP42" s="49">
        <f>'ごみ処理量内訳'!AE42</f>
        <v>0</v>
      </c>
      <c r="AQ42" s="49">
        <f t="shared" si="17"/>
        <v>181</v>
      </c>
    </row>
    <row r="43" spans="1:43" ht="13.5" customHeight="1">
      <c r="A43" s="24" t="s">
        <v>26</v>
      </c>
      <c r="B43" s="47" t="s">
        <v>90</v>
      </c>
      <c r="C43" s="48" t="s">
        <v>91</v>
      </c>
      <c r="D43" s="49">
        <v>11299</v>
      </c>
      <c r="E43" s="49">
        <v>11299</v>
      </c>
      <c r="F43" s="49">
        <f>'ごみ搬入量内訳'!H43</f>
        <v>3312</v>
      </c>
      <c r="G43" s="49">
        <f>'ごみ搬入量内訳'!AG43</f>
        <v>1011</v>
      </c>
      <c r="H43" s="49">
        <f>'ごみ搬入量内訳'!AH43</f>
        <v>0</v>
      </c>
      <c r="I43" s="49">
        <f t="shared" si="9"/>
        <v>4323</v>
      </c>
      <c r="J43" s="49">
        <f t="shared" si="10"/>
        <v>1048.2198085174225</v>
      </c>
      <c r="K43" s="49">
        <f>('ごみ搬入量内訳'!E43+'ごみ搬入量内訳'!AH43)/'ごみ処理概要'!D43/365*1000000</f>
        <v>733.7296184533242</v>
      </c>
      <c r="L43" s="49">
        <f>'ごみ搬入量内訳'!F43/'ごみ処理概要'!D43/365*1000000</f>
        <v>314.4901900640983</v>
      </c>
      <c r="M43" s="49">
        <f>'資源化量内訳'!BP43</f>
        <v>0</v>
      </c>
      <c r="N43" s="49">
        <f>'ごみ処理量内訳'!E43</f>
        <v>3532</v>
      </c>
      <c r="O43" s="49">
        <f>'ごみ処理量内訳'!L43</f>
        <v>200</v>
      </c>
      <c r="P43" s="49">
        <f t="shared" si="11"/>
        <v>344</v>
      </c>
      <c r="Q43" s="49">
        <f>'ごみ処理量内訳'!G43</f>
        <v>0</v>
      </c>
      <c r="R43" s="49">
        <f>'ごみ処理量内訳'!H43</f>
        <v>344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249</v>
      </c>
      <c r="W43" s="49">
        <f>'資源化量内訳'!M43</f>
        <v>204</v>
      </c>
      <c r="X43" s="49">
        <f>'資源化量内訳'!N43</f>
        <v>0</v>
      </c>
      <c r="Y43" s="49">
        <f>'資源化量内訳'!O43</f>
        <v>3</v>
      </c>
      <c r="Z43" s="49">
        <f>'資源化量内訳'!P43</f>
        <v>5</v>
      </c>
      <c r="AA43" s="49">
        <f>'資源化量内訳'!Q43</f>
        <v>0</v>
      </c>
      <c r="AB43" s="49">
        <f>'資源化量内訳'!R43</f>
        <v>36</v>
      </c>
      <c r="AC43" s="49">
        <f>'資源化量内訳'!S43</f>
        <v>1</v>
      </c>
      <c r="AD43" s="49">
        <f t="shared" si="13"/>
        <v>4325</v>
      </c>
      <c r="AE43" s="50">
        <f t="shared" si="14"/>
        <v>95.37572254335261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132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15"/>
        <v>132</v>
      </c>
      <c r="AM43" s="50">
        <f t="shared" si="16"/>
        <v>8.809248554913294</v>
      </c>
      <c r="AN43" s="49">
        <f>'ごみ処理量内訳'!AC43</f>
        <v>200</v>
      </c>
      <c r="AO43" s="49">
        <f>'ごみ処理量内訳'!AD43</f>
        <v>356</v>
      </c>
      <c r="AP43" s="49">
        <f>'ごみ処理量内訳'!AE43</f>
        <v>0</v>
      </c>
      <c r="AQ43" s="49">
        <f t="shared" si="17"/>
        <v>556</v>
      </c>
    </row>
    <row r="44" spans="1:43" ht="13.5" customHeight="1">
      <c r="A44" s="24" t="s">
        <v>26</v>
      </c>
      <c r="B44" s="47" t="s">
        <v>92</v>
      </c>
      <c r="C44" s="48" t="s">
        <v>93</v>
      </c>
      <c r="D44" s="49">
        <v>4932</v>
      </c>
      <c r="E44" s="49">
        <v>4932</v>
      </c>
      <c r="F44" s="49">
        <f>'ごみ搬入量内訳'!H44</f>
        <v>928</v>
      </c>
      <c r="G44" s="49">
        <f>'ごみ搬入量内訳'!AG44</f>
        <v>0</v>
      </c>
      <c r="H44" s="49">
        <f>'ごみ搬入量内訳'!AH44</f>
        <v>0</v>
      </c>
      <c r="I44" s="49">
        <f t="shared" si="9"/>
        <v>928</v>
      </c>
      <c r="J44" s="49">
        <f t="shared" si="10"/>
        <v>515.5040051550401</v>
      </c>
      <c r="K44" s="49">
        <f>('ごみ搬入量内訳'!E44+'ごみ搬入量内訳'!AH44)/'ごみ処理概要'!D44/365*1000000</f>
        <v>515.5040051550401</v>
      </c>
      <c r="L44" s="49">
        <f>'ごみ搬入量内訳'!F44/'ごみ処理概要'!D44/365*1000000</f>
        <v>0</v>
      </c>
      <c r="M44" s="49">
        <f>'資源化量内訳'!BP44</f>
        <v>0</v>
      </c>
      <c r="N44" s="49">
        <f>'ごみ処理量内訳'!E44</f>
        <v>701</v>
      </c>
      <c r="O44" s="49">
        <f>'ごみ処理量内訳'!L44</f>
        <v>0</v>
      </c>
      <c r="P44" s="49">
        <f t="shared" si="11"/>
        <v>227</v>
      </c>
      <c r="Q44" s="49">
        <f>'ごみ処理量内訳'!G44</f>
        <v>0</v>
      </c>
      <c r="R44" s="49">
        <f>'ごみ処理量内訳'!H44</f>
        <v>227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928</v>
      </c>
      <c r="AE44" s="50">
        <f t="shared" si="14"/>
        <v>100</v>
      </c>
      <c r="AF44" s="49">
        <f>'資源化量内訳'!AB44</f>
        <v>0</v>
      </c>
      <c r="AG44" s="49">
        <f>'資源化量内訳'!AJ44</f>
        <v>0</v>
      </c>
      <c r="AH44" s="49">
        <f>'資源化量内訳'!AR44</f>
        <v>186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186</v>
      </c>
      <c r="AM44" s="50">
        <f t="shared" si="16"/>
        <v>20.04310344827586</v>
      </c>
      <c r="AN44" s="49">
        <f>'ごみ処理量内訳'!AC44</f>
        <v>0</v>
      </c>
      <c r="AO44" s="49">
        <f>'ごみ処理量内訳'!AD44</f>
        <v>55</v>
      </c>
      <c r="AP44" s="49">
        <f>'ごみ処理量内訳'!AE44</f>
        <v>29</v>
      </c>
      <c r="AQ44" s="49">
        <f t="shared" si="17"/>
        <v>84</v>
      </c>
    </row>
    <row r="45" spans="1:43" ht="13.5" customHeight="1">
      <c r="A45" s="24" t="s">
        <v>26</v>
      </c>
      <c r="B45" s="47" t="s">
        <v>94</v>
      </c>
      <c r="C45" s="48" t="s">
        <v>95</v>
      </c>
      <c r="D45" s="49">
        <v>8456</v>
      </c>
      <c r="E45" s="49">
        <v>8280</v>
      </c>
      <c r="F45" s="49">
        <f>'ごみ搬入量内訳'!H45</f>
        <v>2285</v>
      </c>
      <c r="G45" s="49">
        <f>'ごみ搬入量内訳'!AG45</f>
        <v>224</v>
      </c>
      <c r="H45" s="49">
        <f>'ごみ搬入量内訳'!AH45</f>
        <v>45</v>
      </c>
      <c r="I45" s="49">
        <f t="shared" si="9"/>
        <v>2554</v>
      </c>
      <c r="J45" s="49">
        <f t="shared" si="10"/>
        <v>827.49057166185</v>
      </c>
      <c r="K45" s="49">
        <f>('ごみ搬入量内訳'!E45+'ごみ搬入量内訳'!AH45)/'ごみ処理概要'!D45/365*1000000</f>
        <v>703.0753878254558</v>
      </c>
      <c r="L45" s="49">
        <f>'ごみ搬入量内訳'!F45/'ごみ処理概要'!D45/365*1000000</f>
        <v>124.41518383639404</v>
      </c>
      <c r="M45" s="49">
        <f>'資源化量内訳'!BP45</f>
        <v>0</v>
      </c>
      <c r="N45" s="49">
        <f>'ごみ処理量内訳'!E45</f>
        <v>2221</v>
      </c>
      <c r="O45" s="49">
        <f>'ごみ処理量内訳'!L45</f>
        <v>0</v>
      </c>
      <c r="P45" s="49">
        <f t="shared" si="11"/>
        <v>288</v>
      </c>
      <c r="Q45" s="49">
        <f>'ごみ処理量内訳'!G45</f>
        <v>0</v>
      </c>
      <c r="R45" s="49">
        <f>'ごみ処理量内訳'!H45</f>
        <v>288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0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0</v>
      </c>
      <c r="AD45" s="49">
        <f t="shared" si="13"/>
        <v>2509</v>
      </c>
      <c r="AE45" s="50">
        <f t="shared" si="14"/>
        <v>100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243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243</v>
      </c>
      <c r="AM45" s="50">
        <f t="shared" si="16"/>
        <v>9.68513351933041</v>
      </c>
      <c r="AN45" s="49">
        <f>'ごみ処理量内訳'!AC45</f>
        <v>0</v>
      </c>
      <c r="AO45" s="49">
        <f>'ごみ処理量内訳'!AD45</f>
        <v>63</v>
      </c>
      <c r="AP45" s="49">
        <f>'ごみ処理量内訳'!AE45</f>
        <v>44</v>
      </c>
      <c r="AQ45" s="49">
        <f t="shared" si="17"/>
        <v>107</v>
      </c>
    </row>
    <row r="46" spans="1:43" ht="13.5" customHeight="1">
      <c r="A46" s="24" t="s">
        <v>26</v>
      </c>
      <c r="B46" s="47" t="s">
        <v>96</v>
      </c>
      <c r="C46" s="48" t="s">
        <v>97</v>
      </c>
      <c r="D46" s="49">
        <v>6781</v>
      </c>
      <c r="E46" s="49">
        <v>6781</v>
      </c>
      <c r="F46" s="49">
        <f>'ごみ搬入量内訳'!H46</f>
        <v>2278</v>
      </c>
      <c r="G46" s="49">
        <f>'ごみ搬入量内訳'!AG46</f>
        <v>436</v>
      </c>
      <c r="H46" s="49">
        <f>'ごみ搬入量内訳'!AH46</f>
        <v>0</v>
      </c>
      <c r="I46" s="49">
        <f t="shared" si="9"/>
        <v>2714</v>
      </c>
      <c r="J46" s="49">
        <f t="shared" si="10"/>
        <v>1096.536858627955</v>
      </c>
      <c r="K46" s="49">
        <f>('ごみ搬入量内訳'!E46+'ごみ搬入量内訳'!AH46)/'ごみ処理概要'!D46/365*1000000</f>
        <v>865.4318169421813</v>
      </c>
      <c r="L46" s="49">
        <f>'ごみ搬入量内訳'!F46/'ごみ処理概要'!D46/365*1000000</f>
        <v>231.10504168577393</v>
      </c>
      <c r="M46" s="49">
        <f>'資源化量内訳'!BP46</f>
        <v>62</v>
      </c>
      <c r="N46" s="49">
        <f>'ごみ処理量内訳'!E46</f>
        <v>2377</v>
      </c>
      <c r="O46" s="49">
        <f>'ごみ処理量内訳'!L46</f>
        <v>0</v>
      </c>
      <c r="P46" s="49">
        <f t="shared" si="11"/>
        <v>337</v>
      </c>
      <c r="Q46" s="49">
        <f>'ごみ処理量内訳'!G46</f>
        <v>0</v>
      </c>
      <c r="R46" s="49">
        <f>'ごみ処理量内訳'!H46</f>
        <v>337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2714</v>
      </c>
      <c r="AE46" s="50">
        <f t="shared" si="14"/>
        <v>100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275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275</v>
      </c>
      <c r="AM46" s="50">
        <f t="shared" si="16"/>
        <v>12.139769452449569</v>
      </c>
      <c r="AN46" s="49">
        <f>'ごみ処理量内訳'!AC46</f>
        <v>0</v>
      </c>
      <c r="AO46" s="49">
        <f>'ごみ処理量内訳'!AD46</f>
        <v>72</v>
      </c>
      <c r="AP46" s="49">
        <f>'ごみ処理量内訳'!AE46</f>
        <v>56</v>
      </c>
      <c r="AQ46" s="49">
        <f t="shared" si="17"/>
        <v>128</v>
      </c>
    </row>
    <row r="47" spans="1:43" ht="13.5" customHeight="1">
      <c r="A47" s="24" t="s">
        <v>26</v>
      </c>
      <c r="B47" s="47" t="s">
        <v>98</v>
      </c>
      <c r="C47" s="48" t="s">
        <v>99</v>
      </c>
      <c r="D47" s="49">
        <v>6550</v>
      </c>
      <c r="E47" s="49">
        <v>6048</v>
      </c>
      <c r="F47" s="49">
        <f>'ごみ搬入量内訳'!H47</f>
        <v>1429</v>
      </c>
      <c r="G47" s="49">
        <f>'ごみ搬入量内訳'!AG47</f>
        <v>385</v>
      </c>
      <c r="H47" s="49">
        <f>'ごみ搬入量内訳'!AH47</f>
        <v>129</v>
      </c>
      <c r="I47" s="49">
        <f t="shared" si="9"/>
        <v>1943</v>
      </c>
      <c r="J47" s="49">
        <f t="shared" si="10"/>
        <v>812.7156749973858</v>
      </c>
      <c r="K47" s="49">
        <f>('ごみ搬入量内訳'!E47+'ごみ搬入量内訳'!AH47)/'ごみ処理概要'!D47/365*1000000</f>
        <v>622.3988288194081</v>
      </c>
      <c r="L47" s="49">
        <f>'ごみ搬入量内訳'!F47/'ごみ処理概要'!D47/365*1000000</f>
        <v>190.31684617797762</v>
      </c>
      <c r="M47" s="49">
        <f>'資源化量内訳'!BP47</f>
        <v>21</v>
      </c>
      <c r="N47" s="49">
        <f>'ごみ処理量内訳'!E47</f>
        <v>1547</v>
      </c>
      <c r="O47" s="49">
        <f>'ごみ処理量内訳'!L47</f>
        <v>0</v>
      </c>
      <c r="P47" s="49">
        <f t="shared" si="11"/>
        <v>267</v>
      </c>
      <c r="Q47" s="49">
        <f>'ごみ処理量内訳'!G47</f>
        <v>0</v>
      </c>
      <c r="R47" s="49">
        <f>'ごみ処理量内訳'!H47</f>
        <v>267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1814</v>
      </c>
      <c r="AE47" s="50">
        <f t="shared" si="14"/>
        <v>100</v>
      </c>
      <c r="AF47" s="49">
        <f>'資源化量内訳'!AB47</f>
        <v>0</v>
      </c>
      <c r="AG47" s="49">
        <f>'資源化量内訳'!AJ47</f>
        <v>0</v>
      </c>
      <c r="AH47" s="49">
        <f>'資源化量内訳'!AR47</f>
        <v>206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206</v>
      </c>
      <c r="AM47" s="50">
        <f t="shared" si="16"/>
        <v>12.370572207084468</v>
      </c>
      <c r="AN47" s="49">
        <f>'ごみ処理量内訳'!AC47</f>
        <v>0</v>
      </c>
      <c r="AO47" s="49">
        <f>'ごみ処理量内訳'!AD47</f>
        <v>47</v>
      </c>
      <c r="AP47" s="49">
        <f>'ごみ処理量内訳'!AE47</f>
        <v>57</v>
      </c>
      <c r="AQ47" s="49">
        <f t="shared" si="17"/>
        <v>104</v>
      </c>
    </row>
    <row r="48" spans="1:43" ht="13.5" customHeight="1">
      <c r="A48" s="24" t="s">
        <v>26</v>
      </c>
      <c r="B48" s="47" t="s">
        <v>100</v>
      </c>
      <c r="C48" s="48" t="s">
        <v>101</v>
      </c>
      <c r="D48" s="49">
        <v>4457</v>
      </c>
      <c r="E48" s="49">
        <v>3754</v>
      </c>
      <c r="F48" s="49">
        <f>'ごみ搬入量内訳'!H48</f>
        <v>767</v>
      </c>
      <c r="G48" s="49">
        <f>'ごみ搬入量内訳'!AG48</f>
        <v>112</v>
      </c>
      <c r="H48" s="49">
        <f>'ごみ搬入量内訳'!AH48</f>
        <v>181</v>
      </c>
      <c r="I48" s="49">
        <f t="shared" si="9"/>
        <v>1060</v>
      </c>
      <c r="J48" s="49">
        <f t="shared" si="10"/>
        <v>651.583932923737</v>
      </c>
      <c r="K48" s="49">
        <f>('ごみ搬入量内訳'!E48+'ごみ搬入量内訳'!AH48)/'ごみ処理概要'!D48/365*1000000</f>
        <v>556.9198521027413</v>
      </c>
      <c r="L48" s="49">
        <f>'ごみ搬入量内訳'!F48/'ごみ処理概要'!D48/365*1000000</f>
        <v>94.66408082099575</v>
      </c>
      <c r="M48" s="49">
        <f>'資源化量内訳'!BP48</f>
        <v>0</v>
      </c>
      <c r="N48" s="49">
        <f>'ごみ処理量内訳'!E48</f>
        <v>685</v>
      </c>
      <c r="O48" s="49">
        <f>'ごみ処理量内訳'!L48</f>
        <v>0</v>
      </c>
      <c r="P48" s="49">
        <f t="shared" si="11"/>
        <v>194</v>
      </c>
      <c r="Q48" s="49">
        <f>'ごみ処理量内訳'!G48</f>
        <v>0</v>
      </c>
      <c r="R48" s="49">
        <f>'ごみ処理量内訳'!H48</f>
        <v>194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879</v>
      </c>
      <c r="AE48" s="50">
        <f t="shared" si="14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146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15"/>
        <v>146</v>
      </c>
      <c r="AM48" s="50">
        <f t="shared" si="16"/>
        <v>16.609783845278724</v>
      </c>
      <c r="AN48" s="49">
        <f>'ごみ処理量内訳'!AC48</f>
        <v>0</v>
      </c>
      <c r="AO48" s="49">
        <f>'ごみ処理量内訳'!AD48</f>
        <v>23</v>
      </c>
      <c r="AP48" s="49">
        <f>'ごみ処理量内訳'!AE48</f>
        <v>44</v>
      </c>
      <c r="AQ48" s="49">
        <f t="shared" si="17"/>
        <v>67</v>
      </c>
    </row>
    <row r="49" spans="1:43" ht="13.5" customHeight="1">
      <c r="A49" s="24" t="s">
        <v>26</v>
      </c>
      <c r="B49" s="47" t="s">
        <v>102</v>
      </c>
      <c r="C49" s="48" t="s">
        <v>103</v>
      </c>
      <c r="D49" s="49">
        <v>8982</v>
      </c>
      <c r="E49" s="49">
        <v>8982</v>
      </c>
      <c r="F49" s="49">
        <f>'ごみ搬入量内訳'!H49</f>
        <v>2142</v>
      </c>
      <c r="G49" s="49">
        <f>'ごみ搬入量内訳'!AG49</f>
        <v>433</v>
      </c>
      <c r="H49" s="49">
        <f>'ごみ搬入量内訳'!AH49</f>
        <v>0</v>
      </c>
      <c r="I49" s="49">
        <f t="shared" si="9"/>
        <v>2575</v>
      </c>
      <c r="J49" s="49">
        <f t="shared" si="10"/>
        <v>785.4369317020647</v>
      </c>
      <c r="K49" s="49">
        <f>('ごみ搬入量内訳'!E49+'ごみ搬入量内訳'!AH49)/'ごみ処理概要'!D49/365*1000000</f>
        <v>625.9093529524803</v>
      </c>
      <c r="L49" s="49">
        <f>'ごみ搬入量内訳'!F49/'ごみ処理概要'!D49/365*1000000</f>
        <v>159.52757874958442</v>
      </c>
      <c r="M49" s="49">
        <f>'資源化量内訳'!BP49</f>
        <v>0</v>
      </c>
      <c r="N49" s="49">
        <f>'ごみ処理量内訳'!E49</f>
        <v>2141</v>
      </c>
      <c r="O49" s="49">
        <f>'ごみ処理量内訳'!L49</f>
        <v>0</v>
      </c>
      <c r="P49" s="49">
        <f t="shared" si="11"/>
        <v>434</v>
      </c>
      <c r="Q49" s="49">
        <f>'ごみ処理量内訳'!G49</f>
        <v>0</v>
      </c>
      <c r="R49" s="49">
        <f>'ごみ処理量内訳'!H49</f>
        <v>434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12"/>
        <v>0</v>
      </c>
      <c r="W49" s="49">
        <f>'資源化量内訳'!M49</f>
        <v>0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13"/>
        <v>2575</v>
      </c>
      <c r="AE49" s="50">
        <f t="shared" si="14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331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15"/>
        <v>331</v>
      </c>
      <c r="AM49" s="50">
        <f t="shared" si="16"/>
        <v>12.854368932038835</v>
      </c>
      <c r="AN49" s="49">
        <f>'ごみ処理量内訳'!AC49</f>
        <v>0</v>
      </c>
      <c r="AO49" s="49">
        <f>'ごみ処理量内訳'!AD49</f>
        <v>68</v>
      </c>
      <c r="AP49" s="49">
        <f>'ごみ処理量内訳'!AE49</f>
        <v>95</v>
      </c>
      <c r="AQ49" s="49">
        <f t="shared" si="17"/>
        <v>163</v>
      </c>
    </row>
    <row r="50" spans="1:43" ht="13.5" customHeight="1">
      <c r="A50" s="24" t="s">
        <v>26</v>
      </c>
      <c r="B50" s="47" t="s">
        <v>104</v>
      </c>
      <c r="C50" s="48" t="s">
        <v>105</v>
      </c>
      <c r="D50" s="49">
        <v>9533</v>
      </c>
      <c r="E50" s="49">
        <v>9533</v>
      </c>
      <c r="F50" s="49">
        <f>'ごみ搬入量内訳'!H50</f>
        <v>2380</v>
      </c>
      <c r="G50" s="49">
        <f>'ごみ搬入量内訳'!AG50</f>
        <v>343</v>
      </c>
      <c r="H50" s="49">
        <f>'ごみ搬入量内訳'!AH50</f>
        <v>0</v>
      </c>
      <c r="I50" s="49">
        <f t="shared" si="9"/>
        <v>2723</v>
      </c>
      <c r="J50" s="49">
        <f t="shared" si="10"/>
        <v>782.5735836150991</v>
      </c>
      <c r="K50" s="49">
        <f>('ごみ搬入量内訳'!E50+'ごみ搬入量内訳'!AH50)/'ごみ処理概要'!D50/365*1000000</f>
        <v>652.6715418251524</v>
      </c>
      <c r="L50" s="49">
        <f>'ごみ搬入量内訳'!F50/'ごみ処理概要'!D50/365*1000000</f>
        <v>129.90204178994668</v>
      </c>
      <c r="M50" s="49">
        <f>'資源化量内訳'!BP50</f>
        <v>0</v>
      </c>
      <c r="N50" s="49">
        <f>'ごみ処理量内訳'!E50</f>
        <v>2243</v>
      </c>
      <c r="O50" s="49">
        <f>'ごみ処理量内訳'!L50</f>
        <v>0</v>
      </c>
      <c r="P50" s="49">
        <f t="shared" si="11"/>
        <v>480</v>
      </c>
      <c r="Q50" s="49">
        <f>'ごみ処理量内訳'!G50</f>
        <v>0</v>
      </c>
      <c r="R50" s="49">
        <f>'ごみ処理量内訳'!H50</f>
        <v>480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0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2723</v>
      </c>
      <c r="AE50" s="50">
        <f t="shared" si="14"/>
        <v>100</v>
      </c>
      <c r="AF50" s="49">
        <f>'資源化量内訳'!AB50</f>
        <v>0</v>
      </c>
      <c r="AG50" s="49">
        <f>'資源化量内訳'!AJ50</f>
        <v>0</v>
      </c>
      <c r="AH50" s="49">
        <f>'資源化量内訳'!AR50</f>
        <v>373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373</v>
      </c>
      <c r="AM50" s="50">
        <f t="shared" si="16"/>
        <v>13.69812706573632</v>
      </c>
      <c r="AN50" s="49">
        <f>'ごみ処理量内訳'!AC50</f>
        <v>0</v>
      </c>
      <c r="AO50" s="49">
        <f>'ごみ処理量内訳'!AD50</f>
        <v>71</v>
      </c>
      <c r="AP50" s="49">
        <f>'ごみ処理量内訳'!AE50</f>
        <v>99</v>
      </c>
      <c r="AQ50" s="49">
        <f t="shared" si="17"/>
        <v>170</v>
      </c>
    </row>
    <row r="51" spans="1:43" ht="13.5" customHeight="1">
      <c r="A51" s="24" t="s">
        <v>26</v>
      </c>
      <c r="B51" s="47" t="s">
        <v>106</v>
      </c>
      <c r="C51" s="48" t="s">
        <v>107</v>
      </c>
      <c r="D51" s="49">
        <v>5124</v>
      </c>
      <c r="E51" s="49">
        <v>5124</v>
      </c>
      <c r="F51" s="49">
        <f>'ごみ搬入量内訳'!H51</f>
        <v>803</v>
      </c>
      <c r="G51" s="49">
        <f>'ごみ搬入量内訳'!AG51</f>
        <v>2</v>
      </c>
      <c r="H51" s="49">
        <f>'ごみ搬入量内訳'!AH51</f>
        <v>19</v>
      </c>
      <c r="I51" s="49">
        <f t="shared" si="9"/>
        <v>824</v>
      </c>
      <c r="J51" s="49">
        <f t="shared" si="10"/>
        <v>440.5804540545165</v>
      </c>
      <c r="K51" s="49">
        <f>('ごみ搬入量内訳'!E51+'ごみ搬入量内訳'!AH51)/'ごみ処理概要'!D51/365*1000000</f>
        <v>405.29124292879067</v>
      </c>
      <c r="L51" s="49">
        <f>'ごみ搬入量内訳'!F51/'ごみ処理概要'!D51/365*1000000</f>
        <v>35.289211125725835</v>
      </c>
      <c r="M51" s="49">
        <f>'資源化量内訳'!BP51</f>
        <v>0</v>
      </c>
      <c r="N51" s="49">
        <f>'ごみ処理量内訳'!E51</f>
        <v>578</v>
      </c>
      <c r="O51" s="49">
        <f>'ごみ処理量内訳'!L51</f>
        <v>0</v>
      </c>
      <c r="P51" s="49">
        <f t="shared" si="11"/>
        <v>237</v>
      </c>
      <c r="Q51" s="49">
        <f>'ごみ処理量内訳'!G51</f>
        <v>0</v>
      </c>
      <c r="R51" s="49">
        <f>'ごみ処理量内訳'!H51</f>
        <v>237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0</v>
      </c>
      <c r="W51" s="49">
        <f>'資源化量内訳'!M51</f>
        <v>0</v>
      </c>
      <c r="X51" s="49">
        <f>'資源化量内訳'!N51</f>
        <v>0</v>
      </c>
      <c r="Y51" s="49">
        <f>'資源化量内訳'!O51</f>
        <v>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13"/>
        <v>815</v>
      </c>
      <c r="AE51" s="50">
        <f t="shared" si="14"/>
        <v>100</v>
      </c>
      <c r="AF51" s="49">
        <f>'資源化量内訳'!AB51</f>
        <v>0</v>
      </c>
      <c r="AG51" s="49">
        <f>'資源化量内訳'!AJ51</f>
        <v>0</v>
      </c>
      <c r="AH51" s="49">
        <f>'資源化量内訳'!AR51</f>
        <v>188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188</v>
      </c>
      <c r="AM51" s="50">
        <f t="shared" si="16"/>
        <v>23.06748466257669</v>
      </c>
      <c r="AN51" s="49">
        <f>'ごみ処理量内訳'!AC51</f>
        <v>0</v>
      </c>
      <c r="AO51" s="49">
        <f>'ごみ処理量内訳'!AD51</f>
        <v>85</v>
      </c>
      <c r="AP51" s="49">
        <f>'ごみ処理量内訳'!AE51</f>
        <v>46</v>
      </c>
      <c r="AQ51" s="49">
        <f t="shared" si="17"/>
        <v>131</v>
      </c>
    </row>
    <row r="52" spans="1:43" ht="13.5" customHeight="1">
      <c r="A52" s="24" t="s">
        <v>26</v>
      </c>
      <c r="B52" s="47" t="s">
        <v>108</v>
      </c>
      <c r="C52" s="48" t="s">
        <v>109</v>
      </c>
      <c r="D52" s="49">
        <v>8473</v>
      </c>
      <c r="E52" s="49">
        <v>8473</v>
      </c>
      <c r="F52" s="49">
        <f>'ごみ搬入量内訳'!H52</f>
        <v>2122</v>
      </c>
      <c r="G52" s="49">
        <f>'ごみ搬入量内訳'!AG52</f>
        <v>304</v>
      </c>
      <c r="H52" s="49">
        <f>'ごみ搬入量内訳'!AH52</f>
        <v>0</v>
      </c>
      <c r="I52" s="49">
        <f t="shared" si="9"/>
        <v>2426</v>
      </c>
      <c r="J52" s="49">
        <f t="shared" si="10"/>
        <v>784.4417965851237</v>
      </c>
      <c r="K52" s="49">
        <f>('ごみ搬入量内訳'!E52+'ごみ搬入量内訳'!AH52)/'ごみ処理概要'!D52/365*1000000</f>
        <v>686.1440611515386</v>
      </c>
      <c r="L52" s="49">
        <f>'ごみ搬入量内訳'!F52/'ごみ処理概要'!D52/365*1000000</f>
        <v>98.29773543358517</v>
      </c>
      <c r="M52" s="49">
        <f>'資源化量内訳'!BP52</f>
        <v>0</v>
      </c>
      <c r="N52" s="49">
        <f>'ごみ処理量内訳'!E52</f>
        <v>1965</v>
      </c>
      <c r="O52" s="49">
        <f>'ごみ処理量内訳'!L52</f>
        <v>0</v>
      </c>
      <c r="P52" s="49">
        <f t="shared" si="11"/>
        <v>423</v>
      </c>
      <c r="Q52" s="49">
        <f>'ごみ処理量内訳'!G52</f>
        <v>0</v>
      </c>
      <c r="R52" s="49">
        <f>'ごみ処理量内訳'!H52</f>
        <v>423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0</v>
      </c>
      <c r="W52" s="49">
        <f>'資源化量内訳'!M52</f>
        <v>0</v>
      </c>
      <c r="X52" s="49">
        <f>'資源化量内訳'!N52</f>
        <v>0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0</v>
      </c>
      <c r="AD52" s="49">
        <f t="shared" si="13"/>
        <v>2388</v>
      </c>
      <c r="AE52" s="50">
        <f t="shared" si="14"/>
        <v>100</v>
      </c>
      <c r="AF52" s="49">
        <f>'資源化量内訳'!AB52</f>
        <v>0</v>
      </c>
      <c r="AG52" s="49">
        <f>'資源化量内訳'!AJ52</f>
        <v>0</v>
      </c>
      <c r="AH52" s="49">
        <f>'資源化量内訳'!AR52</f>
        <v>338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338</v>
      </c>
      <c r="AM52" s="50">
        <f t="shared" si="16"/>
        <v>14.154103852596315</v>
      </c>
      <c r="AN52" s="49">
        <f>'ごみ処理量内訳'!AC52</f>
        <v>0</v>
      </c>
      <c r="AO52" s="49">
        <f>'ごみ処理量内訳'!AD52</f>
        <v>296</v>
      </c>
      <c r="AP52" s="49">
        <f>'ごみ処理量内訳'!AE52</f>
        <v>81</v>
      </c>
      <c r="AQ52" s="49">
        <f t="shared" si="17"/>
        <v>377</v>
      </c>
    </row>
    <row r="53" spans="1:43" ht="13.5" customHeight="1">
      <c r="A53" s="24" t="s">
        <v>26</v>
      </c>
      <c r="B53" s="47" t="s">
        <v>110</v>
      </c>
      <c r="C53" s="48" t="s">
        <v>374</v>
      </c>
      <c r="D53" s="49">
        <v>1715</v>
      </c>
      <c r="E53" s="49">
        <v>1715</v>
      </c>
      <c r="F53" s="49">
        <f>'ごみ搬入量内訳'!H53</f>
        <v>362</v>
      </c>
      <c r="G53" s="49">
        <f>'ごみ搬入量内訳'!AG53</f>
        <v>374</v>
      </c>
      <c r="H53" s="49">
        <f>'ごみ搬入量内訳'!AH53</f>
        <v>0</v>
      </c>
      <c r="I53" s="49">
        <f t="shared" si="9"/>
        <v>736</v>
      </c>
      <c r="J53" s="49">
        <f t="shared" si="10"/>
        <v>1175.765805343664</v>
      </c>
      <c r="K53" s="49">
        <f>('ごみ搬入量内訳'!E53+'ごみ搬入量内訳'!AH53)/'ごみ処理概要'!D53/365*1000000</f>
        <v>469.6673189823875</v>
      </c>
      <c r="L53" s="49">
        <f>'ごみ搬入量内訳'!F53/'ごみ処理概要'!D53/365*1000000</f>
        <v>706.0984863612764</v>
      </c>
      <c r="M53" s="49">
        <f>'資源化量内訳'!BP53</f>
        <v>0</v>
      </c>
      <c r="N53" s="49">
        <f>'ごみ処理量内訳'!E53</f>
        <v>529</v>
      </c>
      <c r="O53" s="49">
        <f>'ごみ処理量内訳'!L53</f>
        <v>138</v>
      </c>
      <c r="P53" s="49">
        <f t="shared" si="11"/>
        <v>0</v>
      </c>
      <c r="Q53" s="49">
        <f>'ごみ処理量内訳'!G53</f>
        <v>0</v>
      </c>
      <c r="R53" s="49">
        <f>'ごみ処理量内訳'!H53</f>
        <v>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0</v>
      </c>
      <c r="W53" s="49">
        <f>'資源化量内訳'!M53</f>
        <v>0</v>
      </c>
      <c r="X53" s="49">
        <f>'資源化量内訳'!N53</f>
        <v>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13"/>
        <v>667</v>
      </c>
      <c r="AE53" s="50">
        <f t="shared" si="14"/>
        <v>79.3103448275862</v>
      </c>
      <c r="AF53" s="49">
        <f>'資源化量内訳'!AB53</f>
        <v>0</v>
      </c>
      <c r="AG53" s="49">
        <f>'資源化量内訳'!AJ53</f>
        <v>0</v>
      </c>
      <c r="AH53" s="49">
        <f>'資源化量内訳'!AR53</f>
        <v>0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0</v>
      </c>
      <c r="AM53" s="50">
        <f t="shared" si="16"/>
        <v>0</v>
      </c>
      <c r="AN53" s="49">
        <f>'ごみ処理量内訳'!AC53</f>
        <v>138</v>
      </c>
      <c r="AO53" s="49">
        <f>'ごみ処理量内訳'!AD53</f>
        <v>69</v>
      </c>
      <c r="AP53" s="49">
        <f>'ごみ処理量内訳'!AE53</f>
        <v>0</v>
      </c>
      <c r="AQ53" s="49">
        <f t="shared" si="17"/>
        <v>207</v>
      </c>
    </row>
    <row r="54" spans="1:43" ht="13.5" customHeight="1">
      <c r="A54" s="24" t="s">
        <v>26</v>
      </c>
      <c r="B54" s="47" t="s">
        <v>111</v>
      </c>
      <c r="C54" s="48" t="s">
        <v>112</v>
      </c>
      <c r="D54" s="49">
        <v>8007</v>
      </c>
      <c r="E54" s="49">
        <v>6790</v>
      </c>
      <c r="F54" s="49">
        <f>'ごみ搬入量内訳'!H54</f>
        <v>1849</v>
      </c>
      <c r="G54" s="49">
        <f>'ごみ搬入量内訳'!AG54</f>
        <v>2483</v>
      </c>
      <c r="H54" s="49">
        <f>'ごみ搬入量内訳'!AH54</f>
        <v>265</v>
      </c>
      <c r="I54" s="49">
        <f t="shared" si="9"/>
        <v>4597</v>
      </c>
      <c r="J54" s="49">
        <f t="shared" si="10"/>
        <v>1572.9387470894474</v>
      </c>
      <c r="K54" s="49">
        <f>('ごみ搬入量内訳'!E54+'ごみ搬入量内訳'!AH54)/'ごみ処理概要'!D54/365*1000000</f>
        <v>1103.1443377455687</v>
      </c>
      <c r="L54" s="49">
        <f>'ごみ搬入量内訳'!F54/'ごみ処理概要'!D54/365*1000000</f>
        <v>469.7944093438789</v>
      </c>
      <c r="M54" s="49">
        <f>'資源化量内訳'!BP54</f>
        <v>0</v>
      </c>
      <c r="N54" s="49">
        <f>'ごみ処理量内訳'!E54</f>
        <v>2082</v>
      </c>
      <c r="O54" s="49">
        <f>'ごみ処理量内訳'!L54</f>
        <v>1894</v>
      </c>
      <c r="P54" s="49">
        <f t="shared" si="11"/>
        <v>76</v>
      </c>
      <c r="Q54" s="49">
        <f>'ごみ処理量内訳'!G54</f>
        <v>0</v>
      </c>
      <c r="R54" s="49">
        <f>'ごみ処理量内訳'!H54</f>
        <v>76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12"/>
        <v>280</v>
      </c>
      <c r="W54" s="49">
        <f>'資源化量内訳'!M54</f>
        <v>125</v>
      </c>
      <c r="X54" s="49">
        <f>'資源化量内訳'!N54</f>
        <v>0</v>
      </c>
      <c r="Y54" s="49">
        <f>'資源化量内訳'!O54</f>
        <v>0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155</v>
      </c>
      <c r="AD54" s="49">
        <f t="shared" si="13"/>
        <v>4332</v>
      </c>
      <c r="AE54" s="50">
        <f t="shared" si="14"/>
        <v>56.27885503231763</v>
      </c>
      <c r="AF54" s="49">
        <f>'資源化量内訳'!AB54</f>
        <v>0</v>
      </c>
      <c r="AG54" s="49">
        <f>'資源化量内訳'!AJ54</f>
        <v>0</v>
      </c>
      <c r="AH54" s="49">
        <f>'資源化量内訳'!AR54</f>
        <v>61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61</v>
      </c>
      <c r="AM54" s="50">
        <f t="shared" si="16"/>
        <v>7.871652816251154</v>
      </c>
      <c r="AN54" s="49">
        <f>'ごみ処理量内訳'!AC54</f>
        <v>1894</v>
      </c>
      <c r="AO54" s="49">
        <f>'ごみ処理量内訳'!AD54</f>
        <v>257</v>
      </c>
      <c r="AP54" s="49">
        <f>'ごみ処理量内訳'!AE54</f>
        <v>15</v>
      </c>
      <c r="AQ54" s="49">
        <f t="shared" si="17"/>
        <v>2166</v>
      </c>
    </row>
    <row r="55" spans="1:43" ht="13.5" customHeight="1">
      <c r="A55" s="24" t="s">
        <v>26</v>
      </c>
      <c r="B55" s="47" t="s">
        <v>113</v>
      </c>
      <c r="C55" s="48" t="s">
        <v>114</v>
      </c>
      <c r="D55" s="49">
        <v>3678</v>
      </c>
      <c r="E55" s="49">
        <v>3678</v>
      </c>
      <c r="F55" s="49">
        <f>'ごみ搬入量内訳'!H55</f>
        <v>1862</v>
      </c>
      <c r="G55" s="49">
        <f>'ごみ搬入量内訳'!AG55</f>
        <v>524</v>
      </c>
      <c r="H55" s="49">
        <f>'ごみ搬入量内訳'!AH55</f>
        <v>65</v>
      </c>
      <c r="I55" s="49">
        <f t="shared" si="9"/>
        <v>2451</v>
      </c>
      <c r="J55" s="49">
        <f t="shared" si="10"/>
        <v>1825.7391226619588</v>
      </c>
      <c r="K55" s="49">
        <f>('ごみ搬入量内訳'!E55+'ごみ搬入量内訳'!AH55)/'ごみ処理概要'!D55/365*1000000</f>
        <v>1501.7095354086125</v>
      </c>
      <c r="L55" s="49">
        <f>'ごみ搬入量内訳'!F55/'ごみ処理概要'!D55/365*1000000</f>
        <v>324.0295872533464</v>
      </c>
      <c r="M55" s="49">
        <f>'資源化量内訳'!BP55</f>
        <v>0</v>
      </c>
      <c r="N55" s="49">
        <f>'ごみ処理量内訳'!E55</f>
        <v>1727</v>
      </c>
      <c r="O55" s="49">
        <f>'ごみ処理量内訳'!L55</f>
        <v>0</v>
      </c>
      <c r="P55" s="49">
        <f t="shared" si="11"/>
        <v>624</v>
      </c>
      <c r="Q55" s="49">
        <f>'ごみ処理量内訳'!G55</f>
        <v>524</v>
      </c>
      <c r="R55" s="49">
        <f>'ごみ処理量内訳'!H55</f>
        <v>100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12"/>
        <v>25</v>
      </c>
      <c r="W55" s="49">
        <f>'資源化量内訳'!M55</f>
        <v>0</v>
      </c>
      <c r="X55" s="49">
        <f>'資源化量内訳'!N55</f>
        <v>0</v>
      </c>
      <c r="Y55" s="49">
        <f>'資源化量内訳'!O55</f>
        <v>25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13"/>
        <v>2376</v>
      </c>
      <c r="AE55" s="50">
        <f t="shared" si="14"/>
        <v>100</v>
      </c>
      <c r="AF55" s="49">
        <f>'資源化量内訳'!AB55</f>
        <v>0</v>
      </c>
      <c r="AG55" s="49">
        <f>'資源化量内訳'!AJ55</f>
        <v>516</v>
      </c>
      <c r="AH55" s="49">
        <f>'資源化量内訳'!AR55</f>
        <v>95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15"/>
        <v>611</v>
      </c>
      <c r="AM55" s="50">
        <f t="shared" si="16"/>
        <v>26.767676767676768</v>
      </c>
      <c r="AN55" s="49">
        <f>'ごみ処理量内訳'!AC55</f>
        <v>0</v>
      </c>
      <c r="AO55" s="49">
        <f>'ごみ処理量内訳'!AD55</f>
        <v>138</v>
      </c>
      <c r="AP55" s="49">
        <f>'ごみ処理量内訳'!AE55</f>
        <v>10</v>
      </c>
      <c r="AQ55" s="49">
        <f t="shared" si="17"/>
        <v>148</v>
      </c>
    </row>
    <row r="56" spans="1:43" ht="13.5" customHeight="1">
      <c r="A56" s="24" t="s">
        <v>26</v>
      </c>
      <c r="B56" s="47" t="s">
        <v>115</v>
      </c>
      <c r="C56" s="48" t="s">
        <v>116</v>
      </c>
      <c r="D56" s="49">
        <v>3849</v>
      </c>
      <c r="E56" s="49">
        <v>3849</v>
      </c>
      <c r="F56" s="49">
        <f>'ごみ搬入量内訳'!H56</f>
        <v>1525</v>
      </c>
      <c r="G56" s="49">
        <f>'ごみ搬入量内訳'!AG56</f>
        <v>148</v>
      </c>
      <c r="H56" s="49">
        <f>'ごみ搬入量内訳'!AH56</f>
        <v>0</v>
      </c>
      <c r="I56" s="49">
        <f t="shared" si="9"/>
        <v>1673</v>
      </c>
      <c r="J56" s="49">
        <f t="shared" si="10"/>
        <v>1190.8448022436</v>
      </c>
      <c r="K56" s="49">
        <f>('ごみ搬入量内訳'!E56+'ごみ搬入量内訳'!AH56)/'ごみ処理概要'!D56/365*1000000</f>
        <v>1085.4981012680753</v>
      </c>
      <c r="L56" s="49">
        <f>'ごみ搬入量内訳'!F56/'ごみ処理概要'!D56/365*1000000</f>
        <v>105.34670097552468</v>
      </c>
      <c r="M56" s="49">
        <f>'資源化量内訳'!BP56</f>
        <v>0</v>
      </c>
      <c r="N56" s="49">
        <f>'ごみ処理量内訳'!E56</f>
        <v>1230</v>
      </c>
      <c r="O56" s="49">
        <f>'ごみ処理量内訳'!L56</f>
        <v>249</v>
      </c>
      <c r="P56" s="49">
        <f t="shared" si="11"/>
        <v>187</v>
      </c>
      <c r="Q56" s="49">
        <f>'ごみ処理量内訳'!G56</f>
        <v>0</v>
      </c>
      <c r="R56" s="49">
        <f>'ごみ処理量内訳'!H56</f>
        <v>187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12"/>
        <v>0</v>
      </c>
      <c r="W56" s="49">
        <f>'資源化量内訳'!M56</f>
        <v>0</v>
      </c>
      <c r="X56" s="49">
        <f>'資源化量内訳'!N56</f>
        <v>0</v>
      </c>
      <c r="Y56" s="49">
        <f>'資源化量内訳'!O56</f>
        <v>0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13"/>
        <v>1666</v>
      </c>
      <c r="AE56" s="50">
        <f t="shared" si="14"/>
        <v>85.05402160864347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187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15"/>
        <v>187</v>
      </c>
      <c r="AM56" s="50">
        <f t="shared" si="16"/>
        <v>11.224489795918368</v>
      </c>
      <c r="AN56" s="49">
        <f>'ごみ処理量内訳'!AC56</f>
        <v>249</v>
      </c>
      <c r="AO56" s="49">
        <f>'ごみ処理量内訳'!AD56</f>
        <v>268</v>
      </c>
      <c r="AP56" s="49">
        <f>'ごみ処理量内訳'!AE56</f>
        <v>0</v>
      </c>
      <c r="AQ56" s="49">
        <f t="shared" si="17"/>
        <v>517</v>
      </c>
    </row>
    <row r="57" spans="1:43" ht="13.5" customHeight="1">
      <c r="A57" s="24" t="s">
        <v>26</v>
      </c>
      <c r="B57" s="47" t="s">
        <v>117</v>
      </c>
      <c r="C57" s="48" t="s">
        <v>118</v>
      </c>
      <c r="D57" s="49">
        <v>7880</v>
      </c>
      <c r="E57" s="49">
        <v>7860</v>
      </c>
      <c r="F57" s="49">
        <f>'ごみ搬入量内訳'!H57</f>
        <v>1481</v>
      </c>
      <c r="G57" s="49">
        <f>'ごみ搬入量内訳'!AG57</f>
        <v>680</v>
      </c>
      <c r="H57" s="49">
        <f>'ごみ搬入量内訳'!AH57</f>
        <v>20</v>
      </c>
      <c r="I57" s="49">
        <f t="shared" si="9"/>
        <v>2181</v>
      </c>
      <c r="J57" s="49">
        <f t="shared" si="10"/>
        <v>758.2921910854599</v>
      </c>
      <c r="K57" s="49">
        <f>('ごみ搬入量内訳'!E57+'ごみ搬入量内訳'!AH57)/'ごみ処理概要'!D57/365*1000000</f>
        <v>758.2921910854599</v>
      </c>
      <c r="L57" s="49">
        <f>'ごみ搬入量内訳'!F57/'ごみ処理概要'!D57/365*1000000</f>
        <v>0</v>
      </c>
      <c r="M57" s="49">
        <f>'資源化量内訳'!BP57</f>
        <v>106</v>
      </c>
      <c r="N57" s="49">
        <f>'ごみ処理量内訳'!E57</f>
        <v>1898</v>
      </c>
      <c r="O57" s="49">
        <f>'ごみ処理量内訳'!L57</f>
        <v>0</v>
      </c>
      <c r="P57" s="49">
        <f t="shared" si="11"/>
        <v>273</v>
      </c>
      <c r="Q57" s="49">
        <f>'ごみ処理量内訳'!G57</f>
        <v>85</v>
      </c>
      <c r="R57" s="49">
        <f>'ごみ処理量内訳'!H57</f>
        <v>188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0</v>
      </c>
      <c r="W57" s="49">
        <f>'資源化量内訳'!M57</f>
        <v>0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0</v>
      </c>
      <c r="AD57" s="49">
        <f t="shared" si="13"/>
        <v>2171</v>
      </c>
      <c r="AE57" s="50">
        <f t="shared" si="14"/>
        <v>100</v>
      </c>
      <c r="AF57" s="49">
        <f>'資源化量内訳'!AB57</f>
        <v>0</v>
      </c>
      <c r="AG57" s="49">
        <f>'資源化量内訳'!AJ57</f>
        <v>0</v>
      </c>
      <c r="AH57" s="49">
        <f>'資源化量内訳'!AR57</f>
        <v>147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147</v>
      </c>
      <c r="AM57" s="50">
        <f t="shared" si="16"/>
        <v>11.11111111111111</v>
      </c>
      <c r="AN57" s="49">
        <f>'ごみ処理量内訳'!AC57</f>
        <v>0</v>
      </c>
      <c r="AO57" s="49">
        <f>'ごみ処理量内訳'!AD57</f>
        <v>251</v>
      </c>
      <c r="AP57" s="49">
        <f>'ごみ処理量内訳'!AE57</f>
        <v>58</v>
      </c>
      <c r="AQ57" s="49">
        <f t="shared" si="17"/>
        <v>309</v>
      </c>
    </row>
    <row r="58" spans="1:43" ht="13.5" customHeight="1">
      <c r="A58" s="24" t="s">
        <v>26</v>
      </c>
      <c r="B58" s="47" t="s">
        <v>295</v>
      </c>
      <c r="C58" s="48" t="s">
        <v>384</v>
      </c>
      <c r="D58" s="49">
        <v>3434</v>
      </c>
      <c r="E58" s="49">
        <v>3434</v>
      </c>
      <c r="F58" s="49">
        <f>'ごみ搬入量内訳'!H58</f>
        <v>633</v>
      </c>
      <c r="G58" s="49">
        <f>'ごみ搬入量内訳'!AG58</f>
        <v>15</v>
      </c>
      <c r="H58" s="49">
        <f>'ごみ搬入量内訳'!AH58</f>
        <v>0</v>
      </c>
      <c r="I58" s="49">
        <f t="shared" si="9"/>
        <v>648</v>
      </c>
      <c r="J58" s="49">
        <f t="shared" si="10"/>
        <v>516.98965222872</v>
      </c>
      <c r="K58" s="49">
        <f>('ごみ搬入量内訳'!E58+'ごみ搬入量内訳'!AH58)/'ごみ処理概要'!D58/365*1000000</f>
        <v>466.7267693731501</v>
      </c>
      <c r="L58" s="49">
        <f>'ごみ搬入量内訳'!F58/'ごみ処理概要'!D58/365*1000000</f>
        <v>50.26288285557001</v>
      </c>
      <c r="M58" s="49">
        <f>'資源化量内訳'!BP58</f>
        <v>76</v>
      </c>
      <c r="N58" s="49">
        <f>'ごみ処理量内訳'!E58</f>
        <v>560</v>
      </c>
      <c r="O58" s="49">
        <f>'ごみ処理量内訳'!L58</f>
        <v>0</v>
      </c>
      <c r="P58" s="49">
        <f t="shared" si="11"/>
        <v>26</v>
      </c>
      <c r="Q58" s="49">
        <f>'ごみ処理量内訳'!G58</f>
        <v>0</v>
      </c>
      <c r="R58" s="49">
        <f>'ごみ処理量内訳'!H58</f>
        <v>26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62</v>
      </c>
      <c r="W58" s="49">
        <f>'資源化量内訳'!M58</f>
        <v>0</v>
      </c>
      <c r="X58" s="49">
        <f>'資源化量内訳'!N58</f>
        <v>10</v>
      </c>
      <c r="Y58" s="49">
        <f>'資源化量内訳'!O58</f>
        <v>46</v>
      </c>
      <c r="Z58" s="49">
        <f>'資源化量内訳'!P58</f>
        <v>6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13"/>
        <v>648</v>
      </c>
      <c r="AE58" s="50">
        <f t="shared" si="14"/>
        <v>100</v>
      </c>
      <c r="AF58" s="49">
        <f>'資源化量内訳'!AB58</f>
        <v>0</v>
      </c>
      <c r="AG58" s="49">
        <f>'資源化量内訳'!AJ58</f>
        <v>0</v>
      </c>
      <c r="AH58" s="49">
        <f>'資源化量内訳'!AR58</f>
        <v>26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15"/>
        <v>26</v>
      </c>
      <c r="AM58" s="50">
        <f t="shared" si="16"/>
        <v>22.65193370165746</v>
      </c>
      <c r="AN58" s="49">
        <f>'ごみ処理量内訳'!AC58</f>
        <v>0</v>
      </c>
      <c r="AO58" s="49">
        <f>'ごみ処理量内訳'!AD58</f>
        <v>86</v>
      </c>
      <c r="AP58" s="49">
        <f>'ごみ処理量内訳'!AE58</f>
        <v>0</v>
      </c>
      <c r="AQ58" s="49">
        <f t="shared" si="17"/>
        <v>86</v>
      </c>
    </row>
    <row r="59" spans="1:43" ht="13.5" customHeight="1">
      <c r="A59" s="24" t="s">
        <v>26</v>
      </c>
      <c r="B59" s="47" t="s">
        <v>296</v>
      </c>
      <c r="C59" s="48" t="s">
        <v>297</v>
      </c>
      <c r="D59" s="49">
        <v>2830</v>
      </c>
      <c r="E59" s="49">
        <v>2830</v>
      </c>
      <c r="F59" s="49">
        <f>'ごみ搬入量内訳'!H59</f>
        <v>578</v>
      </c>
      <c r="G59" s="49">
        <f>'ごみ搬入量内訳'!AG59</f>
        <v>133</v>
      </c>
      <c r="H59" s="49">
        <f>'ごみ搬入量内訳'!AH59</f>
        <v>2</v>
      </c>
      <c r="I59" s="49">
        <f t="shared" si="9"/>
        <v>713</v>
      </c>
      <c r="J59" s="49">
        <f t="shared" si="10"/>
        <v>690.2560627329493</v>
      </c>
      <c r="K59" s="49">
        <f>('ごみ搬入量内訳'!E59+'ごみ搬入量内訳'!AH59)/'ごみ処理概要'!D59/365*1000000</f>
        <v>517.9340723171499</v>
      </c>
      <c r="L59" s="49">
        <f>'ごみ搬入量内訳'!F59/'ごみ処理概要'!D59/365*1000000</f>
        <v>172.3219904157994</v>
      </c>
      <c r="M59" s="49">
        <f>'資源化量内訳'!BP59</f>
        <v>0</v>
      </c>
      <c r="N59" s="49">
        <f>'ごみ処理量内訳'!E59</f>
        <v>623</v>
      </c>
      <c r="O59" s="49">
        <f>'ごみ処理量内訳'!L59</f>
        <v>61</v>
      </c>
      <c r="P59" s="49">
        <f t="shared" si="11"/>
        <v>28</v>
      </c>
      <c r="Q59" s="49">
        <f>'ごみ処理量内訳'!G59</f>
        <v>0</v>
      </c>
      <c r="R59" s="49">
        <f>'ごみ処理量内訳'!H59</f>
        <v>28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1</v>
      </c>
      <c r="W59" s="49">
        <f>'資源化量内訳'!M59</f>
        <v>0</v>
      </c>
      <c r="X59" s="49">
        <f>'資源化量内訳'!N59</f>
        <v>0</v>
      </c>
      <c r="Y59" s="49">
        <f>'資源化量内訳'!O59</f>
        <v>0</v>
      </c>
      <c r="Z59" s="49">
        <f>'資源化量内訳'!P59</f>
        <v>1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13"/>
        <v>713</v>
      </c>
      <c r="AE59" s="50">
        <f t="shared" si="14"/>
        <v>91.4446002805049</v>
      </c>
      <c r="AF59" s="49">
        <f>'資源化量内訳'!AB59</f>
        <v>0</v>
      </c>
      <c r="AG59" s="49">
        <f>'資源化量内訳'!AJ59</f>
        <v>0</v>
      </c>
      <c r="AH59" s="49">
        <f>'資源化量内訳'!AR59</f>
        <v>28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28</v>
      </c>
      <c r="AM59" s="50">
        <f t="shared" si="16"/>
        <v>4.067321178120617</v>
      </c>
      <c r="AN59" s="49">
        <f>'ごみ処理量内訳'!AC59</f>
        <v>61</v>
      </c>
      <c r="AO59" s="49">
        <f>'ごみ処理量内訳'!AD59</f>
        <v>124</v>
      </c>
      <c r="AP59" s="49">
        <f>'ごみ処理量内訳'!AE59</f>
        <v>0</v>
      </c>
      <c r="AQ59" s="49">
        <f t="shared" si="17"/>
        <v>185</v>
      </c>
    </row>
    <row r="60" spans="1:43" ht="13.5" customHeight="1">
      <c r="A60" s="24" t="s">
        <v>26</v>
      </c>
      <c r="B60" s="47" t="s">
        <v>298</v>
      </c>
      <c r="C60" s="48" t="s">
        <v>299</v>
      </c>
      <c r="D60" s="49">
        <v>6310</v>
      </c>
      <c r="E60" s="49">
        <v>6310</v>
      </c>
      <c r="F60" s="49">
        <f>'ごみ搬入量内訳'!H60</f>
        <v>1280</v>
      </c>
      <c r="G60" s="49">
        <f>'ごみ搬入量内訳'!AG60</f>
        <v>519</v>
      </c>
      <c r="H60" s="49">
        <f>'ごみ搬入量内訳'!AH60</f>
        <v>0</v>
      </c>
      <c r="I60" s="49">
        <f t="shared" si="9"/>
        <v>1799</v>
      </c>
      <c r="J60" s="49">
        <f t="shared" si="10"/>
        <v>781.1041399821984</v>
      </c>
      <c r="K60" s="49">
        <f>('ごみ搬入量内訳'!E60+'ごみ搬入量内訳'!AH60)/'ごみ処理概要'!D60/365*1000000</f>
        <v>620.0204068341185</v>
      </c>
      <c r="L60" s="49">
        <f>'ごみ搬入量内訳'!F60/'ごみ処理概要'!D60/365*1000000</f>
        <v>161.0837331480798</v>
      </c>
      <c r="M60" s="49">
        <f>'資源化量内訳'!BP60</f>
        <v>54</v>
      </c>
      <c r="N60" s="49">
        <f>'ごみ処理量内訳'!E60</f>
        <v>1589</v>
      </c>
      <c r="O60" s="49">
        <f>'ごみ処理量内訳'!L60</f>
        <v>0</v>
      </c>
      <c r="P60" s="49">
        <f t="shared" si="11"/>
        <v>211</v>
      </c>
      <c r="Q60" s="49">
        <f>'ごみ処理量内訳'!G60</f>
        <v>0</v>
      </c>
      <c r="R60" s="49">
        <f>'ごみ処理量内訳'!H60</f>
        <v>211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12"/>
        <v>0</v>
      </c>
      <c r="W60" s="49">
        <f>'資源化量内訳'!M60</f>
        <v>0</v>
      </c>
      <c r="X60" s="49">
        <f>'資源化量内訳'!N60</f>
        <v>0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1800</v>
      </c>
      <c r="AE60" s="50">
        <f t="shared" si="14"/>
        <v>100</v>
      </c>
      <c r="AF60" s="49">
        <f>'資源化量内訳'!AB60</f>
        <v>0</v>
      </c>
      <c r="AG60" s="49">
        <f>'資源化量内訳'!AJ60</f>
        <v>0</v>
      </c>
      <c r="AH60" s="49">
        <f>'資源化量内訳'!AR60</f>
        <v>147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15"/>
        <v>147</v>
      </c>
      <c r="AM60" s="50">
        <f t="shared" si="16"/>
        <v>10.841423948220065</v>
      </c>
      <c r="AN60" s="49">
        <f>'ごみ処理量内訳'!AC60</f>
        <v>0</v>
      </c>
      <c r="AO60" s="49">
        <f>'ごみ処理量内訳'!AD60</f>
        <v>187</v>
      </c>
      <c r="AP60" s="49">
        <f>'ごみ処理量内訳'!AE60</f>
        <v>31</v>
      </c>
      <c r="AQ60" s="49">
        <f t="shared" si="17"/>
        <v>218</v>
      </c>
    </row>
    <row r="61" spans="1:43" ht="13.5" customHeight="1">
      <c r="A61" s="24" t="s">
        <v>26</v>
      </c>
      <c r="B61" s="47" t="s">
        <v>300</v>
      </c>
      <c r="C61" s="48" t="s">
        <v>301</v>
      </c>
      <c r="D61" s="49">
        <v>5660</v>
      </c>
      <c r="E61" s="49">
        <v>5660</v>
      </c>
      <c r="F61" s="49">
        <f>'ごみ搬入量内訳'!H61</f>
        <v>1019</v>
      </c>
      <c r="G61" s="49">
        <f>'ごみ搬入量内訳'!AG61</f>
        <v>410</v>
      </c>
      <c r="H61" s="49">
        <f>'ごみ搬入量内訳'!AH61</f>
        <v>0</v>
      </c>
      <c r="I61" s="49">
        <f t="shared" si="9"/>
        <v>1429</v>
      </c>
      <c r="J61" s="49">
        <f t="shared" si="10"/>
        <v>691.7082143375767</v>
      </c>
      <c r="K61" s="49">
        <f>('ごみ搬入量内訳'!E61+'ごみ搬入量内訳'!AH61)/'ごみ処理概要'!D61/365*1000000</f>
        <v>548.9133065492038</v>
      </c>
      <c r="L61" s="49">
        <f>'ごみ搬入量内訳'!F61/'ごみ処理概要'!D61/365*1000000</f>
        <v>142.7949077883731</v>
      </c>
      <c r="M61" s="49">
        <f>'資源化量内訳'!BP61</f>
        <v>0</v>
      </c>
      <c r="N61" s="49">
        <f>'ごみ処理量内訳'!E61</f>
        <v>1230</v>
      </c>
      <c r="O61" s="49">
        <f>'ごみ処理量内訳'!L61</f>
        <v>0</v>
      </c>
      <c r="P61" s="49">
        <f t="shared" si="11"/>
        <v>198</v>
      </c>
      <c r="Q61" s="49">
        <f>'ごみ処理量内訳'!G61</f>
        <v>0</v>
      </c>
      <c r="R61" s="49">
        <f>'ごみ処理量内訳'!H61</f>
        <v>198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12"/>
        <v>0</v>
      </c>
      <c r="W61" s="49">
        <f>'資源化量内訳'!M61</f>
        <v>0</v>
      </c>
      <c r="X61" s="49">
        <f>'資源化量内訳'!N61</f>
        <v>0</v>
      </c>
      <c r="Y61" s="49">
        <f>'資源化量内訳'!O61</f>
        <v>0</v>
      </c>
      <c r="Z61" s="49">
        <f>'資源化量内訳'!P61</f>
        <v>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13"/>
        <v>1428</v>
      </c>
      <c r="AE61" s="50">
        <f t="shared" si="14"/>
        <v>100</v>
      </c>
      <c r="AF61" s="49">
        <f>'資源化量内訳'!AB61</f>
        <v>0</v>
      </c>
      <c r="AG61" s="49">
        <f>'資源化量内訳'!AJ61</f>
        <v>0</v>
      </c>
      <c r="AH61" s="49">
        <f>'資源化量内訳'!AR61</f>
        <v>143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15"/>
        <v>143</v>
      </c>
      <c r="AM61" s="50">
        <f t="shared" si="16"/>
        <v>10.014005602240896</v>
      </c>
      <c r="AN61" s="49">
        <f>'ごみ処理量内訳'!AC61</f>
        <v>0</v>
      </c>
      <c r="AO61" s="49">
        <f>'ごみ処理量内訳'!AD61</f>
        <v>145</v>
      </c>
      <c r="AP61" s="49">
        <f>'ごみ処理量内訳'!AE61</f>
        <v>29</v>
      </c>
      <c r="AQ61" s="49">
        <f t="shared" si="17"/>
        <v>174</v>
      </c>
    </row>
    <row r="62" spans="1:43" ht="13.5" customHeight="1">
      <c r="A62" s="24" t="s">
        <v>26</v>
      </c>
      <c r="B62" s="47" t="s">
        <v>302</v>
      </c>
      <c r="C62" s="48" t="s">
        <v>303</v>
      </c>
      <c r="D62" s="49">
        <v>7410</v>
      </c>
      <c r="E62" s="49">
        <v>7410</v>
      </c>
      <c r="F62" s="49">
        <f>'ごみ搬入量内訳'!H62</f>
        <v>1499</v>
      </c>
      <c r="G62" s="49">
        <f>'ごみ搬入量内訳'!AG62</f>
        <v>604</v>
      </c>
      <c r="H62" s="49">
        <f>'ごみ搬入量内訳'!AH62</f>
        <v>0</v>
      </c>
      <c r="I62" s="49">
        <f t="shared" si="9"/>
        <v>2103</v>
      </c>
      <c r="J62" s="49">
        <f t="shared" si="10"/>
        <v>777.5497753868339</v>
      </c>
      <c r="K62" s="49">
        <f>('ごみ搬入量内訳'!E62+'ごみ搬入量内訳'!AH62)/'ごみ処理概要'!D62/365*1000000</f>
        <v>617.0853899765219</v>
      </c>
      <c r="L62" s="49">
        <f>'ごみ搬入量内訳'!F62/'ごみ処理概要'!D62/365*1000000</f>
        <v>160.46438541031188</v>
      </c>
      <c r="M62" s="49">
        <f>'資源化量内訳'!BP62</f>
        <v>0</v>
      </c>
      <c r="N62" s="49">
        <f>'ごみ処理量内訳'!E62</f>
        <v>1893</v>
      </c>
      <c r="O62" s="49">
        <f>'ごみ処理量内訳'!L62</f>
        <v>0</v>
      </c>
      <c r="P62" s="49">
        <f t="shared" si="11"/>
        <v>211</v>
      </c>
      <c r="Q62" s="49">
        <f>'ごみ処理量内訳'!G62</f>
        <v>0</v>
      </c>
      <c r="R62" s="49">
        <f>'ごみ処理量内訳'!H62</f>
        <v>211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12"/>
        <v>0</v>
      </c>
      <c r="W62" s="49">
        <f>'資源化量内訳'!M62</f>
        <v>0</v>
      </c>
      <c r="X62" s="49">
        <f>'資源化量内訳'!N62</f>
        <v>0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2104</v>
      </c>
      <c r="AE62" s="50">
        <f t="shared" si="14"/>
        <v>100</v>
      </c>
      <c r="AF62" s="49">
        <f>'資源化量内訳'!AB62</f>
        <v>0</v>
      </c>
      <c r="AG62" s="49">
        <f>'資源化量内訳'!AJ62</f>
        <v>0</v>
      </c>
      <c r="AH62" s="49">
        <f>'資源化量内訳'!AR62</f>
        <v>161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t="shared" si="15"/>
        <v>161</v>
      </c>
      <c r="AM62" s="50">
        <f t="shared" si="16"/>
        <v>7.652091254752852</v>
      </c>
      <c r="AN62" s="49">
        <f>'ごみ処理量内訳'!AC62</f>
        <v>0</v>
      </c>
      <c r="AO62" s="49">
        <f>'ごみ処理量内訳'!AD62</f>
        <v>223</v>
      </c>
      <c r="AP62" s="49">
        <f>'ごみ処理量内訳'!AE62</f>
        <v>28</v>
      </c>
      <c r="AQ62" s="49">
        <f t="shared" si="17"/>
        <v>251</v>
      </c>
    </row>
    <row r="63" spans="1:43" ht="13.5" customHeight="1">
      <c r="A63" s="24" t="s">
        <v>26</v>
      </c>
      <c r="B63" s="47" t="s">
        <v>304</v>
      </c>
      <c r="C63" s="48" t="s">
        <v>305</v>
      </c>
      <c r="D63" s="49">
        <v>13953</v>
      </c>
      <c r="E63" s="49">
        <v>13953</v>
      </c>
      <c r="F63" s="49">
        <f>'ごみ搬入量内訳'!H63</f>
        <v>2665</v>
      </c>
      <c r="G63" s="49">
        <f>'ごみ搬入量内訳'!AG63</f>
        <v>1084</v>
      </c>
      <c r="H63" s="49">
        <f>'ごみ搬入量内訳'!AH63</f>
        <v>0</v>
      </c>
      <c r="I63" s="49">
        <f t="shared" si="9"/>
        <v>3749</v>
      </c>
      <c r="J63" s="49">
        <f t="shared" si="10"/>
        <v>736.1307874086095</v>
      </c>
      <c r="K63" s="49">
        <f>('ごみ搬入量内訳'!E63+'ごみ搬入量内訳'!AH63)/'ごみ処理概要'!D63/365*1000000</f>
        <v>584.1528654416146</v>
      </c>
      <c r="L63" s="49">
        <f>'ごみ搬入量内訳'!F63/'ごみ処理概要'!D63/365*1000000</f>
        <v>151.97792196699487</v>
      </c>
      <c r="M63" s="49">
        <f>'資源化量内訳'!BP63</f>
        <v>0</v>
      </c>
      <c r="N63" s="49">
        <f>'ごみ処理量内訳'!E63</f>
        <v>3334</v>
      </c>
      <c r="O63" s="49">
        <f>'ごみ処理量内訳'!L63</f>
        <v>0</v>
      </c>
      <c r="P63" s="49">
        <f t="shared" si="11"/>
        <v>413</v>
      </c>
      <c r="Q63" s="49">
        <f>'ごみ処理量内訳'!G63</f>
        <v>0</v>
      </c>
      <c r="R63" s="49">
        <f>'ごみ処理量内訳'!H63</f>
        <v>413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12"/>
        <v>0</v>
      </c>
      <c r="W63" s="49">
        <f>'資源化量内訳'!M63</f>
        <v>0</v>
      </c>
      <c r="X63" s="49">
        <f>'資源化量内訳'!N63</f>
        <v>0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13"/>
        <v>3747</v>
      </c>
      <c r="AE63" s="50">
        <f t="shared" si="14"/>
        <v>100</v>
      </c>
      <c r="AF63" s="49">
        <f>'資源化量内訳'!AB63</f>
        <v>0</v>
      </c>
      <c r="AG63" s="49">
        <f>'資源化量内訳'!AJ63</f>
        <v>0</v>
      </c>
      <c r="AH63" s="49">
        <f>'資源化量内訳'!AR63</f>
        <v>282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15"/>
        <v>282</v>
      </c>
      <c r="AM63" s="50">
        <f t="shared" si="16"/>
        <v>7.526020816653323</v>
      </c>
      <c r="AN63" s="49">
        <f>'ごみ処理量内訳'!AC63</f>
        <v>0</v>
      </c>
      <c r="AO63" s="49">
        <f>'ごみ処理量内訳'!AD63</f>
        <v>393</v>
      </c>
      <c r="AP63" s="49">
        <f>'ごみ処理量内訳'!AE63</f>
        <v>62</v>
      </c>
      <c r="AQ63" s="49">
        <f t="shared" si="17"/>
        <v>455</v>
      </c>
    </row>
    <row r="64" spans="1:43" ht="13.5" customHeight="1">
      <c r="A64" s="24" t="s">
        <v>26</v>
      </c>
      <c r="B64" s="47" t="s">
        <v>306</v>
      </c>
      <c r="C64" s="48" t="s">
        <v>290</v>
      </c>
      <c r="D64" s="49">
        <v>6426</v>
      </c>
      <c r="E64" s="49">
        <v>6426</v>
      </c>
      <c r="F64" s="49">
        <f>'ごみ搬入量内訳'!H64</f>
        <v>1143</v>
      </c>
      <c r="G64" s="49">
        <f>'ごみ搬入量内訳'!AG64</f>
        <v>467</v>
      </c>
      <c r="H64" s="49">
        <f>'ごみ搬入量内訳'!AH64</f>
        <v>0</v>
      </c>
      <c r="I64" s="49">
        <f t="shared" si="9"/>
        <v>1610</v>
      </c>
      <c r="J64" s="49">
        <f t="shared" si="10"/>
        <v>686.4237323544334</v>
      </c>
      <c r="K64" s="49">
        <f>('ごみ搬入量内訳'!E64+'ごみ搬入量内訳'!AH64)/'ごみ処理概要'!D64/365*1000000</f>
        <v>544.8754844403514</v>
      </c>
      <c r="L64" s="49">
        <f>'ごみ搬入量内訳'!F64/'ごみ処理概要'!D64/365*1000000</f>
        <v>141.5482479140819</v>
      </c>
      <c r="M64" s="49">
        <f>'資源化量内訳'!BP64</f>
        <v>0</v>
      </c>
      <c r="N64" s="49">
        <f>'ごみ処理量内訳'!E64</f>
        <v>1403</v>
      </c>
      <c r="O64" s="49">
        <f>'ごみ処理量内訳'!L64</f>
        <v>0</v>
      </c>
      <c r="P64" s="49">
        <f t="shared" si="11"/>
        <v>206</v>
      </c>
      <c r="Q64" s="49">
        <f>'ごみ処理量内訳'!G64</f>
        <v>0</v>
      </c>
      <c r="R64" s="49">
        <f>'ごみ処理量内訳'!H64</f>
        <v>206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0</v>
      </c>
      <c r="W64" s="49">
        <f>'資源化量内訳'!M64</f>
        <v>0</v>
      </c>
      <c r="X64" s="49">
        <f>'資源化量内訳'!N64</f>
        <v>0</v>
      </c>
      <c r="Y64" s="49">
        <f>'資源化量内訳'!O64</f>
        <v>0</v>
      </c>
      <c r="Z64" s="49">
        <f>'資源化量内訳'!P64</f>
        <v>0</v>
      </c>
      <c r="AA64" s="49">
        <f>'資源化量内訳'!Q64</f>
        <v>0</v>
      </c>
      <c r="AB64" s="49">
        <f>'資源化量内訳'!R64</f>
        <v>0</v>
      </c>
      <c r="AC64" s="49">
        <f>'資源化量内訳'!S64</f>
        <v>0</v>
      </c>
      <c r="AD64" s="49">
        <f t="shared" si="13"/>
        <v>1609</v>
      </c>
      <c r="AE64" s="50">
        <f t="shared" si="14"/>
        <v>100</v>
      </c>
      <c r="AF64" s="49">
        <f>'資源化量内訳'!AB64</f>
        <v>0</v>
      </c>
      <c r="AG64" s="49">
        <f>'資源化量内訳'!AJ64</f>
        <v>0</v>
      </c>
      <c r="AH64" s="49">
        <f>'資源化量内訳'!AR64</f>
        <v>134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134</v>
      </c>
      <c r="AM64" s="50">
        <f t="shared" si="16"/>
        <v>8.328154133001865</v>
      </c>
      <c r="AN64" s="49">
        <f>'ごみ処理量内訳'!AC64</f>
        <v>0</v>
      </c>
      <c r="AO64" s="49">
        <f>'ごみ処理量内訳'!AD64</f>
        <v>165</v>
      </c>
      <c r="AP64" s="49">
        <f>'ごみ処理量内訳'!AE64</f>
        <v>33</v>
      </c>
      <c r="AQ64" s="49">
        <f t="shared" si="17"/>
        <v>198</v>
      </c>
    </row>
    <row r="65" spans="1:43" ht="13.5" customHeight="1">
      <c r="A65" s="24" t="s">
        <v>26</v>
      </c>
      <c r="B65" s="47" t="s">
        <v>307</v>
      </c>
      <c r="C65" s="48" t="s">
        <v>308</v>
      </c>
      <c r="D65" s="49">
        <v>4221</v>
      </c>
      <c r="E65" s="49">
        <v>4221</v>
      </c>
      <c r="F65" s="49">
        <f>'ごみ搬入量内訳'!H65</f>
        <v>921</v>
      </c>
      <c r="G65" s="49">
        <f>'ごみ搬入量内訳'!AG65</f>
        <v>373</v>
      </c>
      <c r="H65" s="49">
        <f>'ごみ搬入量内訳'!AH65</f>
        <v>0</v>
      </c>
      <c r="I65" s="49">
        <f t="shared" si="9"/>
        <v>1294</v>
      </c>
      <c r="J65" s="49">
        <f t="shared" si="10"/>
        <v>839.8970574394824</v>
      </c>
      <c r="K65" s="49">
        <f>('ごみ搬入量内訳'!E65+'ごみ搬入量内訳'!AH65)/'ごみ処理概要'!D65/365*1000000</f>
        <v>666.5952689260806</v>
      </c>
      <c r="L65" s="49">
        <f>'ごみ搬入量内訳'!F65/'ごみ処理概要'!D65/365*1000000</f>
        <v>173.30178851340165</v>
      </c>
      <c r="M65" s="49">
        <f>'資源化量内訳'!BP65</f>
        <v>0</v>
      </c>
      <c r="N65" s="49">
        <f>'ごみ処理量内訳'!E65</f>
        <v>1154</v>
      </c>
      <c r="O65" s="49">
        <f>'ごみ処理量内訳'!L65</f>
        <v>0</v>
      </c>
      <c r="P65" s="49">
        <f t="shared" si="11"/>
        <v>141</v>
      </c>
      <c r="Q65" s="49">
        <f>'ごみ処理量内訳'!G65</f>
        <v>0</v>
      </c>
      <c r="R65" s="49">
        <f>'ごみ処理量内訳'!H65</f>
        <v>141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0</v>
      </c>
      <c r="W65" s="49">
        <f>'資源化量内訳'!M65</f>
        <v>0</v>
      </c>
      <c r="X65" s="49">
        <f>'資源化量内訳'!N65</f>
        <v>0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1295</v>
      </c>
      <c r="AE65" s="50">
        <f t="shared" si="14"/>
        <v>100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104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15"/>
        <v>104</v>
      </c>
      <c r="AM65" s="50">
        <f t="shared" si="16"/>
        <v>8.03088803088803</v>
      </c>
      <c r="AN65" s="49">
        <f>'ごみ処理量内訳'!AC65</f>
        <v>0</v>
      </c>
      <c r="AO65" s="49">
        <f>'ごみ処理量内訳'!AD65</f>
        <v>136</v>
      </c>
      <c r="AP65" s="49">
        <f>'ごみ処理量内訳'!AE65</f>
        <v>20</v>
      </c>
      <c r="AQ65" s="49">
        <f t="shared" si="17"/>
        <v>156</v>
      </c>
    </row>
    <row r="66" spans="1:43" ht="13.5" customHeight="1">
      <c r="A66" s="24" t="s">
        <v>26</v>
      </c>
      <c r="B66" s="47" t="s">
        <v>309</v>
      </c>
      <c r="C66" s="48" t="s">
        <v>310</v>
      </c>
      <c r="D66" s="49">
        <v>6399</v>
      </c>
      <c r="E66" s="49">
        <v>6399</v>
      </c>
      <c r="F66" s="49">
        <f>'ごみ搬入量内訳'!H66</f>
        <v>1315</v>
      </c>
      <c r="G66" s="49">
        <f>'ごみ搬入量内訳'!AG66</f>
        <v>623</v>
      </c>
      <c r="H66" s="49">
        <f>'ごみ搬入量内訳'!AH66</f>
        <v>0</v>
      </c>
      <c r="I66" s="49">
        <f t="shared" si="9"/>
        <v>1938</v>
      </c>
      <c r="J66" s="49">
        <f t="shared" si="10"/>
        <v>829.7529365675716</v>
      </c>
      <c r="K66" s="49">
        <f>('ごみ搬入量内訳'!E66+'ごみ搬入量内訳'!AH66)/'ごみ処理概要'!D66/365*1000000</f>
        <v>829.7529365675716</v>
      </c>
      <c r="L66" s="49">
        <f>'ごみ搬入量内訳'!F66/'ごみ処理概要'!D66/365*1000000</f>
        <v>0</v>
      </c>
      <c r="M66" s="49">
        <f>'資源化量内訳'!BP66</f>
        <v>0</v>
      </c>
      <c r="N66" s="49">
        <f>'ごみ処理量内訳'!E66</f>
        <v>1756</v>
      </c>
      <c r="O66" s="49">
        <f>'ごみ処理量内訳'!L66</f>
        <v>0</v>
      </c>
      <c r="P66" s="49">
        <f t="shared" si="11"/>
        <v>118</v>
      </c>
      <c r="Q66" s="49">
        <f>'ごみ処理量内訳'!G66</f>
        <v>0</v>
      </c>
      <c r="R66" s="49">
        <f>'ごみ処理量内訳'!H66</f>
        <v>118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129</v>
      </c>
      <c r="W66" s="49">
        <f>'資源化量内訳'!M66</f>
        <v>0</v>
      </c>
      <c r="X66" s="49">
        <f>'資源化量内訳'!N66</f>
        <v>64</v>
      </c>
      <c r="Y66" s="49">
        <f>'資源化量内訳'!O66</f>
        <v>65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13"/>
        <v>2003</v>
      </c>
      <c r="AE66" s="50">
        <f t="shared" si="14"/>
        <v>100</v>
      </c>
      <c r="AF66" s="49">
        <f>'資源化量内訳'!AB66</f>
        <v>0</v>
      </c>
      <c r="AG66" s="49">
        <f>'資源化量内訳'!AJ66</f>
        <v>0</v>
      </c>
      <c r="AH66" s="49">
        <f>'資源化量内訳'!AR66</f>
        <v>53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53</v>
      </c>
      <c r="AM66" s="50">
        <f t="shared" si="16"/>
        <v>9.0863704443335</v>
      </c>
      <c r="AN66" s="49">
        <f>'ごみ処理量内訳'!AC66</f>
        <v>0</v>
      </c>
      <c r="AO66" s="49">
        <f>'ごみ処理量内訳'!AD66</f>
        <v>274</v>
      </c>
      <c r="AP66" s="49">
        <f>'ごみ処理量内訳'!AE66</f>
        <v>0</v>
      </c>
      <c r="AQ66" s="49">
        <f t="shared" si="17"/>
        <v>274</v>
      </c>
    </row>
    <row r="67" spans="1:43" ht="13.5" customHeight="1">
      <c r="A67" s="24" t="s">
        <v>26</v>
      </c>
      <c r="B67" s="47" t="s">
        <v>311</v>
      </c>
      <c r="C67" s="48" t="s">
        <v>312</v>
      </c>
      <c r="D67" s="49">
        <v>2201</v>
      </c>
      <c r="E67" s="49">
        <v>2201</v>
      </c>
      <c r="F67" s="49">
        <f>'ごみ搬入量内訳'!H67</f>
        <v>522</v>
      </c>
      <c r="G67" s="49">
        <f>'ごみ搬入量内訳'!AG67</f>
        <v>35</v>
      </c>
      <c r="H67" s="49">
        <f>'ごみ搬入量内訳'!AH67</f>
        <v>0</v>
      </c>
      <c r="I67" s="49">
        <f t="shared" si="9"/>
        <v>557</v>
      </c>
      <c r="J67" s="49">
        <f t="shared" si="10"/>
        <v>693.3336652704562</v>
      </c>
      <c r="K67" s="49">
        <f>('ごみ搬入量内訳'!E67+'ごみ搬入量内訳'!AH67)/'ごみ処理概要'!D67/365*1000000</f>
        <v>652.2564463226553</v>
      </c>
      <c r="L67" s="49">
        <f>'ごみ搬入量内訳'!F67/'ごみ処理概要'!D67/365*1000000</f>
        <v>41.077218947800816</v>
      </c>
      <c r="M67" s="49">
        <f>'資源化量内訳'!BP67</f>
        <v>0</v>
      </c>
      <c r="N67" s="49">
        <f>'ごみ処理量内訳'!E67</f>
        <v>516</v>
      </c>
      <c r="O67" s="49">
        <f>'ごみ処理量内訳'!L67</f>
        <v>6</v>
      </c>
      <c r="P67" s="49">
        <f t="shared" si="11"/>
        <v>35</v>
      </c>
      <c r="Q67" s="49">
        <f>'ごみ処理量内訳'!G67</f>
        <v>0</v>
      </c>
      <c r="R67" s="49">
        <f>'ごみ処理量内訳'!H67</f>
        <v>35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0</v>
      </c>
      <c r="W67" s="49">
        <f>'資源化量内訳'!M67</f>
        <v>0</v>
      </c>
      <c r="X67" s="49">
        <f>'資源化量内訳'!N67</f>
        <v>0</v>
      </c>
      <c r="Y67" s="49">
        <f>'資源化量内訳'!O67</f>
        <v>0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557</v>
      </c>
      <c r="AE67" s="50">
        <f t="shared" si="14"/>
        <v>98.92280071813285</v>
      </c>
      <c r="AF67" s="49">
        <f>'資源化量内訳'!AB67</f>
        <v>0</v>
      </c>
      <c r="AG67" s="49">
        <f>'資源化量内訳'!AJ67</f>
        <v>0</v>
      </c>
      <c r="AH67" s="49">
        <f>'資源化量内訳'!AR67</f>
        <v>35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35</v>
      </c>
      <c r="AM67" s="50">
        <f t="shared" si="16"/>
        <v>6.283662477558348</v>
      </c>
      <c r="AN67" s="49">
        <f>'ごみ処理量内訳'!AC67</f>
        <v>6</v>
      </c>
      <c r="AO67" s="49">
        <f>'ごみ処理量内訳'!AD67</f>
        <v>48</v>
      </c>
      <c r="AP67" s="49">
        <f>'ごみ処理量内訳'!AE67</f>
        <v>0</v>
      </c>
      <c r="AQ67" s="49">
        <f t="shared" si="17"/>
        <v>54</v>
      </c>
    </row>
    <row r="68" spans="1:43" ht="13.5" customHeight="1">
      <c r="A68" s="24" t="s">
        <v>26</v>
      </c>
      <c r="B68" s="47" t="s">
        <v>313</v>
      </c>
      <c r="C68" s="48" t="s">
        <v>314</v>
      </c>
      <c r="D68" s="49">
        <v>4022</v>
      </c>
      <c r="E68" s="49">
        <v>3782</v>
      </c>
      <c r="F68" s="49">
        <f>'ごみ搬入量内訳'!H68</f>
        <v>795</v>
      </c>
      <c r="G68" s="49">
        <f>'ごみ搬入量内訳'!AG68</f>
        <v>227</v>
      </c>
      <c r="H68" s="49">
        <f>'ごみ搬入量内訳'!AH68</f>
        <v>14</v>
      </c>
      <c r="I68" s="49">
        <f t="shared" si="9"/>
        <v>1036</v>
      </c>
      <c r="J68" s="49">
        <f t="shared" si="10"/>
        <v>705.707649026246</v>
      </c>
      <c r="K68" s="49">
        <f>('ごみ搬入量内訳'!E68+'ごみ搬入量内訳'!AH68)/'ごみ処理概要'!D68/365*1000000</f>
        <v>705.707649026246</v>
      </c>
      <c r="L68" s="49">
        <f>'ごみ搬入量内訳'!F68/'ごみ処理概要'!D68/365*1000000</f>
        <v>0</v>
      </c>
      <c r="M68" s="49">
        <f>'資源化量内訳'!BP68</f>
        <v>0</v>
      </c>
      <c r="N68" s="49">
        <f>'ごみ処理量内訳'!E68</f>
        <v>748</v>
      </c>
      <c r="O68" s="49">
        <f>'ごみ処理量内訳'!L68</f>
        <v>55</v>
      </c>
      <c r="P68" s="49">
        <f t="shared" si="11"/>
        <v>219</v>
      </c>
      <c r="Q68" s="49">
        <f>'ごみ処理量内訳'!G68</f>
        <v>137</v>
      </c>
      <c r="R68" s="49">
        <f>'ごみ処理量内訳'!H68</f>
        <v>82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0</v>
      </c>
      <c r="W68" s="49">
        <f>'資源化量内訳'!M68</f>
        <v>0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1022</v>
      </c>
      <c r="AE68" s="50">
        <f t="shared" si="14"/>
        <v>94.6183953033268</v>
      </c>
      <c r="AF68" s="49">
        <f>'資源化量内訳'!AB68</f>
        <v>0</v>
      </c>
      <c r="AG68" s="49">
        <f>'資源化量内訳'!AJ68</f>
        <v>72</v>
      </c>
      <c r="AH68" s="49">
        <f>'資源化量内訳'!AR68</f>
        <v>64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136</v>
      </c>
      <c r="AM68" s="50">
        <f t="shared" si="16"/>
        <v>13.307240704500977</v>
      </c>
      <c r="AN68" s="49">
        <f>'ごみ処理量内訳'!AC68</f>
        <v>55</v>
      </c>
      <c r="AO68" s="49">
        <f>'ごみ処理量内訳'!AD68</f>
        <v>103</v>
      </c>
      <c r="AP68" s="49">
        <f>'ごみ処理量内訳'!AE68</f>
        <v>81</v>
      </c>
      <c r="AQ68" s="49">
        <f t="shared" si="17"/>
        <v>239</v>
      </c>
    </row>
    <row r="69" spans="1:43" ht="13.5" customHeight="1">
      <c r="A69" s="24" t="s">
        <v>26</v>
      </c>
      <c r="B69" s="47" t="s">
        <v>315</v>
      </c>
      <c r="C69" s="48" t="s">
        <v>316</v>
      </c>
      <c r="D69" s="49">
        <v>4438</v>
      </c>
      <c r="E69" s="49">
        <v>4438</v>
      </c>
      <c r="F69" s="49">
        <f>'ごみ搬入量内訳'!H69</f>
        <v>902</v>
      </c>
      <c r="G69" s="49">
        <f>'ごみ搬入量内訳'!AG69</f>
        <v>0</v>
      </c>
      <c r="H69" s="49">
        <f>'ごみ搬入量内訳'!AH69</f>
        <v>0</v>
      </c>
      <c r="I69" s="49">
        <f t="shared" si="9"/>
        <v>902</v>
      </c>
      <c r="J69" s="49">
        <f t="shared" si="10"/>
        <v>556.8348077314846</v>
      </c>
      <c r="K69" s="49">
        <f>('ごみ搬入量内訳'!E69+'ごみ搬入量内訳'!AH69)/'ごみ処理概要'!D69/365*1000000</f>
        <v>524.7334662658114</v>
      </c>
      <c r="L69" s="49">
        <f>'ごみ搬入量内訳'!F69/'ごみ処理概要'!D69/365*1000000</f>
        <v>32.10134146567317</v>
      </c>
      <c r="M69" s="49">
        <f>'資源化量内訳'!BP69</f>
        <v>0</v>
      </c>
      <c r="N69" s="49">
        <f>'ごみ処理量内訳'!E69</f>
        <v>669</v>
      </c>
      <c r="O69" s="49">
        <f>'ごみ処理量内訳'!L69</f>
        <v>43</v>
      </c>
      <c r="P69" s="49">
        <f t="shared" si="11"/>
        <v>111</v>
      </c>
      <c r="Q69" s="49">
        <f>'ごみ処理量内訳'!G69</f>
        <v>9</v>
      </c>
      <c r="R69" s="49">
        <f>'ごみ処理量内訳'!H69</f>
        <v>102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0</v>
      </c>
      <c r="W69" s="49">
        <f>'資源化量内訳'!M69</f>
        <v>0</v>
      </c>
      <c r="X69" s="49">
        <f>'資源化量内訳'!N69</f>
        <v>0</v>
      </c>
      <c r="Y69" s="49">
        <f>'資源化量内訳'!O69</f>
        <v>0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13"/>
        <v>823</v>
      </c>
      <c r="AE69" s="50">
        <f t="shared" si="14"/>
        <v>94.77521263669502</v>
      </c>
      <c r="AF69" s="49">
        <f>'資源化量内訳'!AB69</f>
        <v>0</v>
      </c>
      <c r="AG69" s="49">
        <f>'資源化量内訳'!AJ69</f>
        <v>5</v>
      </c>
      <c r="AH69" s="49">
        <f>'資源化量内訳'!AR69</f>
        <v>102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107</v>
      </c>
      <c r="AM69" s="50">
        <f t="shared" si="16"/>
        <v>13.001215066828674</v>
      </c>
      <c r="AN69" s="49">
        <f>'ごみ処理量内訳'!AC69</f>
        <v>43</v>
      </c>
      <c r="AO69" s="49">
        <f>'ごみ処理量内訳'!AD69</f>
        <v>61</v>
      </c>
      <c r="AP69" s="49">
        <f>'ごみ処理量内訳'!AE69</f>
        <v>0</v>
      </c>
      <c r="AQ69" s="49">
        <f t="shared" si="17"/>
        <v>104</v>
      </c>
    </row>
    <row r="70" spans="1:43" ht="13.5" customHeight="1">
      <c r="A70" s="24" t="s">
        <v>26</v>
      </c>
      <c r="B70" s="47" t="s">
        <v>317</v>
      </c>
      <c r="C70" s="48" t="s">
        <v>318</v>
      </c>
      <c r="D70" s="49">
        <v>3961</v>
      </c>
      <c r="E70" s="49">
        <v>3961</v>
      </c>
      <c r="F70" s="49">
        <f>'ごみ搬入量内訳'!H70</f>
        <v>1484</v>
      </c>
      <c r="G70" s="49">
        <f>'ごみ搬入量内訳'!AG70</f>
        <v>415</v>
      </c>
      <c r="H70" s="49">
        <f>'ごみ搬入量内訳'!AH70</f>
        <v>0</v>
      </c>
      <c r="I70" s="49">
        <f t="shared" si="9"/>
        <v>1899</v>
      </c>
      <c r="J70" s="49">
        <f t="shared" si="10"/>
        <v>1313.4914733722285</v>
      </c>
      <c r="K70" s="49">
        <f>('ごみ搬入量内訳'!E70+'ごみ搬入量内訳'!AH70)/'ごみ処理概要'!D70/365*1000000</f>
        <v>1026.4462066795086</v>
      </c>
      <c r="L70" s="49">
        <f>'ごみ搬入量内訳'!F70/'ごみ処理概要'!D70/365*1000000</f>
        <v>287.04526669271974</v>
      </c>
      <c r="M70" s="49">
        <f>'資源化量内訳'!BP70</f>
        <v>2</v>
      </c>
      <c r="N70" s="49">
        <f>'ごみ処理量内訳'!E70</f>
        <v>1175</v>
      </c>
      <c r="O70" s="49">
        <f>'ごみ処理量内訳'!L70</f>
        <v>414</v>
      </c>
      <c r="P70" s="49">
        <f t="shared" si="11"/>
        <v>310</v>
      </c>
      <c r="Q70" s="49">
        <f>'ごみ処理量内訳'!G70</f>
        <v>310</v>
      </c>
      <c r="R70" s="49">
        <f>'ごみ処理量内訳'!H70</f>
        <v>0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12"/>
        <v>0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13"/>
        <v>1899</v>
      </c>
      <c r="AE70" s="50">
        <f t="shared" si="14"/>
        <v>78.19905213270142</v>
      </c>
      <c r="AF70" s="49">
        <f>'資源化量内訳'!AB70</f>
        <v>0</v>
      </c>
      <c r="AG70" s="49">
        <f>'資源化量内訳'!AJ70</f>
        <v>310</v>
      </c>
      <c r="AH70" s="49">
        <f>'資源化量内訳'!AR70</f>
        <v>0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15"/>
        <v>310</v>
      </c>
      <c r="AM70" s="50">
        <f t="shared" si="16"/>
        <v>16.41241451867438</v>
      </c>
      <c r="AN70" s="49">
        <f>'ごみ処理量内訳'!AC70</f>
        <v>414</v>
      </c>
      <c r="AO70" s="49">
        <f>'ごみ処理量内訳'!AD70</f>
        <v>155</v>
      </c>
      <c r="AP70" s="49">
        <f>'ごみ処理量内訳'!AE70</f>
        <v>0</v>
      </c>
      <c r="AQ70" s="49">
        <f t="shared" si="17"/>
        <v>569</v>
      </c>
    </row>
    <row r="71" spans="1:43" ht="13.5" customHeight="1">
      <c r="A71" s="24" t="s">
        <v>26</v>
      </c>
      <c r="B71" s="47" t="s">
        <v>319</v>
      </c>
      <c r="C71" s="48" t="s">
        <v>320</v>
      </c>
      <c r="D71" s="49">
        <v>4303</v>
      </c>
      <c r="E71" s="49">
        <v>4303</v>
      </c>
      <c r="F71" s="49">
        <f>'ごみ搬入量内訳'!H71</f>
        <v>1311</v>
      </c>
      <c r="G71" s="49">
        <f>'ごみ搬入量内訳'!AG71</f>
        <v>27</v>
      </c>
      <c r="H71" s="49">
        <f>'ごみ搬入量内訳'!AH71</f>
        <v>0</v>
      </c>
      <c r="I71" s="49">
        <f t="shared" si="9"/>
        <v>1338</v>
      </c>
      <c r="J71" s="49">
        <f t="shared" si="10"/>
        <v>851.9064430995896</v>
      </c>
      <c r="K71" s="49">
        <f>('ごみ搬入量内訳'!E71+'ごみ搬入量内訳'!AH71)/'ごみ処理概要'!D71/365*1000000</f>
        <v>851.9064430995896</v>
      </c>
      <c r="L71" s="49">
        <f>'ごみ搬入量内訳'!F71/'ごみ処理概要'!D71/365*1000000</f>
        <v>0</v>
      </c>
      <c r="M71" s="49">
        <f>'資源化量内訳'!BP71</f>
        <v>0</v>
      </c>
      <c r="N71" s="49">
        <f>'ごみ処理量内訳'!E71</f>
        <v>1199</v>
      </c>
      <c r="O71" s="49">
        <f>'ごみ処理量内訳'!L71</f>
        <v>0</v>
      </c>
      <c r="P71" s="49">
        <f t="shared" si="11"/>
        <v>139</v>
      </c>
      <c r="Q71" s="49">
        <f>'ごみ処理量内訳'!G71</f>
        <v>55</v>
      </c>
      <c r="R71" s="49">
        <f>'ごみ処理量内訳'!H71</f>
        <v>84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12"/>
        <v>96</v>
      </c>
      <c r="W71" s="49">
        <f>'資源化量内訳'!M71</f>
        <v>0</v>
      </c>
      <c r="X71" s="49">
        <f>'資源化量内訳'!N71</f>
        <v>55</v>
      </c>
      <c r="Y71" s="49">
        <f>'資源化量内訳'!O71</f>
        <v>37</v>
      </c>
      <c r="Z71" s="49">
        <f>'資源化量内訳'!P71</f>
        <v>4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0</v>
      </c>
      <c r="AD71" s="49">
        <f t="shared" si="13"/>
        <v>1434</v>
      </c>
      <c r="AE71" s="50">
        <f t="shared" si="14"/>
        <v>100</v>
      </c>
      <c r="AF71" s="49">
        <f>'資源化量内訳'!AB71</f>
        <v>0</v>
      </c>
      <c r="AG71" s="49">
        <f>'資源化量内訳'!AJ71</f>
        <v>0</v>
      </c>
      <c r="AH71" s="49">
        <f>'資源化量内訳'!AR71</f>
        <v>0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15"/>
        <v>0</v>
      </c>
      <c r="AM71" s="50">
        <f t="shared" si="16"/>
        <v>6.694560669456067</v>
      </c>
      <c r="AN71" s="49">
        <f>'ごみ処理量内訳'!AC71</f>
        <v>0</v>
      </c>
      <c r="AO71" s="49">
        <f>'ごみ処理量内訳'!AD71</f>
        <v>89</v>
      </c>
      <c r="AP71" s="49">
        <f>'ごみ処理量内訳'!AE71</f>
        <v>43</v>
      </c>
      <c r="AQ71" s="49">
        <f t="shared" si="17"/>
        <v>132</v>
      </c>
    </row>
    <row r="72" spans="1:43" ht="13.5" customHeight="1">
      <c r="A72" s="24" t="s">
        <v>26</v>
      </c>
      <c r="B72" s="47" t="s">
        <v>321</v>
      </c>
      <c r="C72" s="48" t="s">
        <v>322</v>
      </c>
      <c r="D72" s="49">
        <v>7382</v>
      </c>
      <c r="E72" s="49">
        <v>7382</v>
      </c>
      <c r="F72" s="49">
        <f>'ごみ搬入量内訳'!H72</f>
        <v>2509</v>
      </c>
      <c r="G72" s="49">
        <f>'ごみ搬入量内訳'!AG72</f>
        <v>900</v>
      </c>
      <c r="H72" s="49">
        <f>'ごみ搬入量内訳'!AH72</f>
        <v>0</v>
      </c>
      <c r="I72" s="49">
        <f t="shared" si="9"/>
        <v>3409</v>
      </c>
      <c r="J72" s="49">
        <f t="shared" si="10"/>
        <v>1265.2026588183771</v>
      </c>
      <c r="K72" s="49">
        <f>('ごみ搬入量内訳'!E72+'ごみ搬入量内訳'!AH72)/'ごみ処理概要'!D72/365*1000000</f>
        <v>758.9731408869408</v>
      </c>
      <c r="L72" s="49">
        <f>'ごみ搬入量内訳'!F72/'ごみ処理概要'!D72/365*1000000</f>
        <v>506.2295179314363</v>
      </c>
      <c r="M72" s="49">
        <f>'資源化量内訳'!BP72</f>
        <v>0</v>
      </c>
      <c r="N72" s="49">
        <f>'ごみ処理量内訳'!E72</f>
        <v>2583</v>
      </c>
      <c r="O72" s="49">
        <f>'ごみ処理量内訳'!L72</f>
        <v>520</v>
      </c>
      <c r="P72" s="49">
        <f t="shared" si="11"/>
        <v>306</v>
      </c>
      <c r="Q72" s="49">
        <f>'ごみ処理量内訳'!G72</f>
        <v>142</v>
      </c>
      <c r="R72" s="49">
        <f>'ごみ処理量内訳'!H72</f>
        <v>164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t="shared" si="12"/>
        <v>0</v>
      </c>
      <c r="W72" s="49">
        <f>'資源化量内訳'!M72</f>
        <v>0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0</v>
      </c>
      <c r="AB72" s="49">
        <f>'資源化量内訳'!R72</f>
        <v>0</v>
      </c>
      <c r="AC72" s="49">
        <f>'資源化量内訳'!S72</f>
        <v>0</v>
      </c>
      <c r="AD72" s="49">
        <f t="shared" si="13"/>
        <v>3409</v>
      </c>
      <c r="AE72" s="50">
        <f t="shared" si="14"/>
        <v>84.74625990026401</v>
      </c>
      <c r="AF72" s="49">
        <f>'資源化量内訳'!AB72</f>
        <v>1</v>
      </c>
      <c r="AG72" s="49">
        <f>'資源化量内訳'!AJ72</f>
        <v>69</v>
      </c>
      <c r="AH72" s="49">
        <f>'資源化量内訳'!AR72</f>
        <v>132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t="shared" si="15"/>
        <v>202</v>
      </c>
      <c r="AM72" s="50">
        <f t="shared" si="16"/>
        <v>5.925491346435905</v>
      </c>
      <c r="AN72" s="49">
        <f>'ごみ処理量内訳'!AC72</f>
        <v>520</v>
      </c>
      <c r="AO72" s="49">
        <f>'ごみ処理量内訳'!AD72</f>
        <v>311</v>
      </c>
      <c r="AP72" s="49">
        <f>'ごみ処理量内訳'!AE72</f>
        <v>99</v>
      </c>
      <c r="AQ72" s="49">
        <f t="shared" si="17"/>
        <v>930</v>
      </c>
    </row>
    <row r="73" spans="1:43" ht="13.5" customHeight="1">
      <c r="A73" s="24" t="s">
        <v>26</v>
      </c>
      <c r="B73" s="47" t="s">
        <v>323</v>
      </c>
      <c r="C73" s="48" t="s">
        <v>324</v>
      </c>
      <c r="D73" s="49">
        <v>4963</v>
      </c>
      <c r="E73" s="49">
        <v>4963</v>
      </c>
      <c r="F73" s="49">
        <f>'ごみ搬入量内訳'!H73</f>
        <v>1587</v>
      </c>
      <c r="G73" s="49">
        <f>'ごみ搬入量内訳'!AG73</f>
        <v>546</v>
      </c>
      <c r="H73" s="49">
        <f>'ごみ搬入量内訳'!AH73</f>
        <v>0</v>
      </c>
      <c r="I73" s="49">
        <f t="shared" si="9"/>
        <v>2133</v>
      </c>
      <c r="J73" s="49">
        <f t="shared" si="10"/>
        <v>1177.480478831021</v>
      </c>
      <c r="K73" s="49">
        <f>('ごみ搬入量内訳'!E73+'ごみ搬入量内訳'!AH73)/'ごみ処理概要'!D73/365*1000000</f>
        <v>988.134110223876</v>
      </c>
      <c r="L73" s="49">
        <f>'ごみ搬入量内訳'!F73/'ごみ処理概要'!D73/365*1000000</f>
        <v>189.34636860714494</v>
      </c>
      <c r="M73" s="49">
        <f>'資源化量内訳'!BP73</f>
        <v>0</v>
      </c>
      <c r="N73" s="49">
        <f>'ごみ処理量内訳'!E73</f>
        <v>1713</v>
      </c>
      <c r="O73" s="49">
        <f>'ごみ処理量内訳'!L73</f>
        <v>214</v>
      </c>
      <c r="P73" s="49">
        <f t="shared" si="11"/>
        <v>206</v>
      </c>
      <c r="Q73" s="49">
        <f>'ごみ処理量内訳'!G73</f>
        <v>0</v>
      </c>
      <c r="R73" s="49">
        <f>'ごみ処理量内訳'!H73</f>
        <v>206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0</v>
      </c>
      <c r="W73" s="49">
        <f>'資源化量内訳'!M73</f>
        <v>0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2133</v>
      </c>
      <c r="AE73" s="50">
        <f t="shared" si="14"/>
        <v>89.96718237224567</v>
      </c>
      <c r="AF73" s="49">
        <f>'資源化量内訳'!AB73</f>
        <v>0</v>
      </c>
      <c r="AG73" s="49">
        <f>'資源化量内訳'!AJ73</f>
        <v>0</v>
      </c>
      <c r="AH73" s="49">
        <f>'資源化量内訳'!AR73</f>
        <v>149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149</v>
      </c>
      <c r="AM73" s="50">
        <f t="shared" si="16"/>
        <v>6.985466479137366</v>
      </c>
      <c r="AN73" s="49">
        <f>'ごみ処理量内訳'!AC73</f>
        <v>214</v>
      </c>
      <c r="AO73" s="49">
        <f>'ごみ処理量内訳'!AD73</f>
        <v>177</v>
      </c>
      <c r="AP73" s="49">
        <f>'ごみ処理量内訳'!AE73</f>
        <v>54</v>
      </c>
      <c r="AQ73" s="49">
        <f t="shared" si="17"/>
        <v>445</v>
      </c>
    </row>
    <row r="74" spans="1:43" ht="13.5" customHeight="1">
      <c r="A74" s="24" t="s">
        <v>26</v>
      </c>
      <c r="B74" s="47" t="s">
        <v>325</v>
      </c>
      <c r="C74" s="48" t="s">
        <v>326</v>
      </c>
      <c r="D74" s="49">
        <v>7488</v>
      </c>
      <c r="E74" s="49">
        <v>7488</v>
      </c>
      <c r="F74" s="49">
        <f>'ごみ搬入量内訳'!H74</f>
        <v>3211</v>
      </c>
      <c r="G74" s="49">
        <f>'ごみ搬入量内訳'!AG74</f>
        <v>377</v>
      </c>
      <c r="H74" s="49">
        <f>'ごみ搬入量内訳'!AH74</f>
        <v>0</v>
      </c>
      <c r="I74" s="49">
        <f t="shared" si="9"/>
        <v>3588</v>
      </c>
      <c r="J74" s="49">
        <f t="shared" si="10"/>
        <v>1312.785388127854</v>
      </c>
      <c r="K74" s="49">
        <f>('ごみ搬入量内訳'!E74+'ごみ搬入量内訳'!AH74)/'ごみ処理概要'!D74/365*1000000</f>
        <v>1050.0819576162041</v>
      </c>
      <c r="L74" s="49">
        <f>'ごみ搬入量内訳'!F74/'ごみ処理概要'!D74/365*1000000</f>
        <v>262.7034305116497</v>
      </c>
      <c r="M74" s="49">
        <f>'資源化量内訳'!BP74</f>
        <v>0</v>
      </c>
      <c r="N74" s="49">
        <f>'ごみ処理量内訳'!E74</f>
        <v>3011</v>
      </c>
      <c r="O74" s="49">
        <f>'ごみ処理量内訳'!L74</f>
        <v>100</v>
      </c>
      <c r="P74" s="49">
        <f t="shared" si="11"/>
        <v>578</v>
      </c>
      <c r="Q74" s="49">
        <f>'ごみ処理量内訳'!G74</f>
        <v>180</v>
      </c>
      <c r="R74" s="49">
        <f>'ごみ処理量内訳'!H74</f>
        <v>214</v>
      </c>
      <c r="S74" s="49">
        <f>'ごみ処理量内訳'!I74</f>
        <v>0</v>
      </c>
      <c r="T74" s="49">
        <f>'ごみ処理量内訳'!J74</f>
        <v>0</v>
      </c>
      <c r="U74" s="49">
        <f>'ごみ処理量内訳'!K74</f>
        <v>184</v>
      </c>
      <c r="V74" s="49">
        <f t="shared" si="12"/>
        <v>0</v>
      </c>
      <c r="W74" s="49">
        <f>'資源化量内訳'!M74</f>
        <v>0</v>
      </c>
      <c r="X74" s="49">
        <f>'資源化量内訳'!N74</f>
        <v>0</v>
      </c>
      <c r="Y74" s="49">
        <f>'資源化量内訳'!O74</f>
        <v>0</v>
      </c>
      <c r="Z74" s="49">
        <f>'資源化量内訳'!P74</f>
        <v>0</v>
      </c>
      <c r="AA74" s="49">
        <f>'資源化量内訳'!Q74</f>
        <v>0</v>
      </c>
      <c r="AB74" s="49">
        <f>'資源化量内訳'!R74</f>
        <v>0</v>
      </c>
      <c r="AC74" s="49">
        <f>'資源化量内訳'!S74</f>
        <v>0</v>
      </c>
      <c r="AD74" s="49">
        <f t="shared" si="13"/>
        <v>3689</v>
      </c>
      <c r="AE74" s="50">
        <f t="shared" si="14"/>
        <v>97.28923827595554</v>
      </c>
      <c r="AF74" s="49">
        <f>'資源化量内訳'!AB74</f>
        <v>0</v>
      </c>
      <c r="AG74" s="49">
        <f>'資源化量内訳'!AJ74</f>
        <v>63</v>
      </c>
      <c r="AH74" s="49">
        <f>'資源化量内訳'!AR74</f>
        <v>176</v>
      </c>
      <c r="AI74" s="49">
        <f>'資源化量内訳'!AZ74</f>
        <v>0</v>
      </c>
      <c r="AJ74" s="49">
        <f>'資源化量内訳'!BH74</f>
        <v>0</v>
      </c>
      <c r="AK74" s="49" t="s">
        <v>11</v>
      </c>
      <c r="AL74" s="49">
        <f t="shared" si="15"/>
        <v>239</v>
      </c>
      <c r="AM74" s="50">
        <f t="shared" si="16"/>
        <v>6.478720520466251</v>
      </c>
      <c r="AN74" s="49">
        <f>'ごみ処理量内訳'!AC74</f>
        <v>100</v>
      </c>
      <c r="AO74" s="49">
        <f>'ごみ処理量内訳'!AD74</f>
        <v>390</v>
      </c>
      <c r="AP74" s="49">
        <f>'ごみ処理量内訳'!AE74</f>
        <v>105</v>
      </c>
      <c r="AQ74" s="49">
        <f t="shared" si="17"/>
        <v>595</v>
      </c>
    </row>
    <row r="75" spans="1:43" ht="13.5" customHeight="1">
      <c r="A75" s="24" t="s">
        <v>26</v>
      </c>
      <c r="B75" s="47" t="s">
        <v>327</v>
      </c>
      <c r="C75" s="48" t="s">
        <v>328</v>
      </c>
      <c r="D75" s="49">
        <v>3416</v>
      </c>
      <c r="E75" s="49">
        <v>3416</v>
      </c>
      <c r="F75" s="49">
        <f>'ごみ搬入量内訳'!H75</f>
        <v>1320</v>
      </c>
      <c r="G75" s="49">
        <f>'ごみ搬入量内訳'!AG75</f>
        <v>137</v>
      </c>
      <c r="H75" s="49">
        <f>'ごみ搬入量内訳'!AH75</f>
        <v>0</v>
      </c>
      <c r="I75" s="49">
        <f t="shared" si="9"/>
        <v>1457</v>
      </c>
      <c r="J75" s="49">
        <f t="shared" si="10"/>
        <v>1168.554104776876</v>
      </c>
      <c r="K75" s="49">
        <f>('ごみ搬入量内訳'!E75+'ごみ搬入量内訳'!AH75)/'ごみ処理概要'!D75/365*1000000</f>
        <v>1058.6763337717748</v>
      </c>
      <c r="L75" s="49">
        <f>'ごみ搬入量内訳'!F75/'ごみ処理概要'!D75/365*1000000</f>
        <v>109.8777710051009</v>
      </c>
      <c r="M75" s="49">
        <f>'資源化量内訳'!BP75</f>
        <v>0</v>
      </c>
      <c r="N75" s="49">
        <f>'ごみ処理量内訳'!E75</f>
        <v>1321</v>
      </c>
      <c r="O75" s="49">
        <f>'ごみ処理量内訳'!L75</f>
        <v>0</v>
      </c>
      <c r="P75" s="49">
        <f t="shared" si="11"/>
        <v>136</v>
      </c>
      <c r="Q75" s="49">
        <f>'ごみ処理量内訳'!G75</f>
        <v>0</v>
      </c>
      <c r="R75" s="49">
        <f>'ごみ処理量内訳'!H75</f>
        <v>136</v>
      </c>
      <c r="S75" s="49">
        <f>'ごみ処理量内訳'!I75</f>
        <v>0</v>
      </c>
      <c r="T75" s="49">
        <f>'ごみ処理量内訳'!J75</f>
        <v>0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1457</v>
      </c>
      <c r="AE75" s="50">
        <f t="shared" si="14"/>
        <v>100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82</v>
      </c>
      <c r="AI75" s="49">
        <f>'資源化量内訳'!AZ75</f>
        <v>0</v>
      </c>
      <c r="AJ75" s="49">
        <f>'資源化量内訳'!BH75</f>
        <v>0</v>
      </c>
      <c r="AK75" s="49" t="s">
        <v>11</v>
      </c>
      <c r="AL75" s="49">
        <f t="shared" si="15"/>
        <v>82</v>
      </c>
      <c r="AM75" s="50">
        <f t="shared" si="16"/>
        <v>5.628002745367193</v>
      </c>
      <c r="AN75" s="49">
        <f>'ごみ処理量内訳'!AC75</f>
        <v>0</v>
      </c>
      <c r="AO75" s="49">
        <f>'ごみ処理量内訳'!AD75</f>
        <v>96</v>
      </c>
      <c r="AP75" s="49">
        <f>'ごみ処理量内訳'!AE75</f>
        <v>43</v>
      </c>
      <c r="AQ75" s="49">
        <f t="shared" si="17"/>
        <v>139</v>
      </c>
    </row>
    <row r="76" spans="1:43" ht="13.5" customHeight="1">
      <c r="A76" s="24" t="s">
        <v>26</v>
      </c>
      <c r="B76" s="47" t="s">
        <v>329</v>
      </c>
      <c r="C76" s="48" t="s">
        <v>330</v>
      </c>
      <c r="D76" s="49">
        <v>12597</v>
      </c>
      <c r="E76" s="49">
        <v>12597</v>
      </c>
      <c r="F76" s="49">
        <f>'ごみ搬入量内訳'!H76</f>
        <v>3532</v>
      </c>
      <c r="G76" s="49">
        <f>'ごみ搬入量内訳'!AG76</f>
        <v>1476</v>
      </c>
      <c r="H76" s="49">
        <f>'ごみ搬入量内訳'!AH76</f>
        <v>585</v>
      </c>
      <c r="I76" s="49">
        <f t="shared" si="9"/>
        <v>5593</v>
      </c>
      <c r="J76" s="49">
        <f t="shared" si="10"/>
        <v>1216.423566820106</v>
      </c>
      <c r="K76" s="49">
        <f>('ごみ搬入量内訳'!E76+'ごみ搬入量内訳'!AH76)/'ごみ処理概要'!D76/365*1000000</f>
        <v>889.7530505741202</v>
      </c>
      <c r="L76" s="49">
        <f>'ごみ搬入量内訳'!F76/'ごみ処理概要'!D76/365*1000000</f>
        <v>326.67051624598594</v>
      </c>
      <c r="M76" s="49">
        <f>'資源化量内訳'!BP76</f>
        <v>0</v>
      </c>
      <c r="N76" s="49">
        <f>'ごみ処理量内訳'!E76</f>
        <v>3522</v>
      </c>
      <c r="O76" s="49">
        <f>'ごみ処理量内訳'!L76</f>
        <v>0</v>
      </c>
      <c r="P76" s="49">
        <f t="shared" si="11"/>
        <v>1421</v>
      </c>
      <c r="Q76" s="49">
        <f>'ごみ処理量内訳'!G76</f>
        <v>0</v>
      </c>
      <c r="R76" s="49">
        <f>'ごみ処理量内訳'!H76</f>
        <v>1421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0</v>
      </c>
      <c r="V76" s="49">
        <f t="shared" si="12"/>
        <v>65</v>
      </c>
      <c r="W76" s="49">
        <f>'資源化量内訳'!M76</f>
        <v>0</v>
      </c>
      <c r="X76" s="49">
        <f>'資源化量内訳'!N76</f>
        <v>0</v>
      </c>
      <c r="Y76" s="49">
        <f>'資源化量内訳'!O76</f>
        <v>7</v>
      </c>
      <c r="Z76" s="49">
        <f>'資源化量内訳'!P76</f>
        <v>0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58</v>
      </c>
      <c r="AD76" s="49">
        <f t="shared" si="13"/>
        <v>5008</v>
      </c>
      <c r="AE76" s="50">
        <f t="shared" si="14"/>
        <v>100</v>
      </c>
      <c r="AF76" s="49">
        <f>'資源化量内訳'!AB76</f>
        <v>0</v>
      </c>
      <c r="AG76" s="49">
        <f>'資源化量内訳'!AJ76</f>
        <v>0</v>
      </c>
      <c r="AH76" s="49">
        <f>'資源化量内訳'!AR76</f>
        <v>1413</v>
      </c>
      <c r="AI76" s="49">
        <f>'資源化量内訳'!AZ76</f>
        <v>0</v>
      </c>
      <c r="AJ76" s="49">
        <f>'資源化量内訳'!BH76</f>
        <v>0</v>
      </c>
      <c r="AK76" s="49" t="s">
        <v>11</v>
      </c>
      <c r="AL76" s="49">
        <f t="shared" si="15"/>
        <v>1413</v>
      </c>
      <c r="AM76" s="50">
        <f t="shared" si="16"/>
        <v>29.512779552715656</v>
      </c>
      <c r="AN76" s="49">
        <f>'ごみ処理量内訳'!AC76</f>
        <v>0</v>
      </c>
      <c r="AO76" s="49">
        <f>'ごみ処理量内訳'!AD76</f>
        <v>383</v>
      </c>
      <c r="AP76" s="49">
        <f>'ごみ処理量内訳'!AE76</f>
        <v>0</v>
      </c>
      <c r="AQ76" s="49">
        <f t="shared" si="17"/>
        <v>383</v>
      </c>
    </row>
    <row r="77" spans="1:43" ht="13.5" customHeight="1">
      <c r="A77" s="24" t="s">
        <v>26</v>
      </c>
      <c r="B77" s="47" t="s">
        <v>331</v>
      </c>
      <c r="C77" s="48" t="s">
        <v>332</v>
      </c>
      <c r="D77" s="49">
        <v>7019</v>
      </c>
      <c r="E77" s="49">
        <v>7019</v>
      </c>
      <c r="F77" s="49">
        <f>'ごみ搬入量内訳'!H77</f>
        <v>1459</v>
      </c>
      <c r="G77" s="49">
        <f>'ごみ搬入量内訳'!AG77</f>
        <v>345</v>
      </c>
      <c r="H77" s="49">
        <f>'ごみ搬入量内訳'!AH77</f>
        <v>286</v>
      </c>
      <c r="I77" s="49">
        <f t="shared" si="9"/>
        <v>2090</v>
      </c>
      <c r="J77" s="49">
        <f t="shared" si="10"/>
        <v>815.7896277618285</v>
      </c>
      <c r="K77" s="49">
        <f>('ごみ搬入量内訳'!E77+'ごみ搬入量内訳'!AH77)/'ごみ処理概要'!D77/365*1000000</f>
        <v>780.6599308725632</v>
      </c>
      <c r="L77" s="49">
        <f>'ごみ搬入量内訳'!F77/'ごみ処理概要'!D77/365*1000000</f>
        <v>35.12969688926534</v>
      </c>
      <c r="M77" s="49">
        <f>'資源化量内訳'!BP77</f>
        <v>0</v>
      </c>
      <c r="N77" s="49">
        <f>'ごみ処理量内訳'!E77</f>
        <v>1346</v>
      </c>
      <c r="O77" s="49">
        <f>'ごみ処理量内訳'!L77</f>
        <v>60</v>
      </c>
      <c r="P77" s="49">
        <f t="shared" si="11"/>
        <v>163</v>
      </c>
      <c r="Q77" s="49">
        <f>'ごみ処理量内訳'!G77</f>
        <v>84</v>
      </c>
      <c r="R77" s="49">
        <f>'ごみ処理量内訳'!H77</f>
        <v>79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174</v>
      </c>
      <c r="W77" s="49">
        <f>'資源化量内訳'!M77</f>
        <v>159</v>
      </c>
      <c r="X77" s="49">
        <f>'資源化量内訳'!N77</f>
        <v>10</v>
      </c>
      <c r="Y77" s="49">
        <f>'資源化量内訳'!O77</f>
        <v>0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5</v>
      </c>
      <c r="AC77" s="49">
        <f>'資源化量内訳'!S77</f>
        <v>0</v>
      </c>
      <c r="AD77" s="49">
        <f t="shared" si="13"/>
        <v>1743</v>
      </c>
      <c r="AE77" s="50">
        <f t="shared" si="14"/>
        <v>96.55765920826161</v>
      </c>
      <c r="AF77" s="49">
        <f>'資源化量内訳'!AB77</f>
        <v>0</v>
      </c>
      <c r="AG77" s="49">
        <f>'資源化量内訳'!AJ77</f>
        <v>17</v>
      </c>
      <c r="AH77" s="49">
        <f>'資源化量内訳'!AR77</f>
        <v>76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93</v>
      </c>
      <c r="AM77" s="50">
        <f t="shared" si="16"/>
        <v>15.3184165232358</v>
      </c>
      <c r="AN77" s="49">
        <f>'ごみ処理量内訳'!AC77</f>
        <v>60</v>
      </c>
      <c r="AO77" s="49">
        <f>'ごみ処理量内訳'!AD77</f>
        <v>188</v>
      </c>
      <c r="AP77" s="49">
        <f>'ごみ処理量内訳'!AE77</f>
        <v>3</v>
      </c>
      <c r="AQ77" s="49">
        <f t="shared" si="17"/>
        <v>251</v>
      </c>
    </row>
    <row r="78" spans="1:43" ht="13.5" customHeight="1">
      <c r="A78" s="24" t="s">
        <v>26</v>
      </c>
      <c r="B78" s="47" t="s">
        <v>333</v>
      </c>
      <c r="C78" s="48" t="s">
        <v>334</v>
      </c>
      <c r="D78" s="49">
        <v>9338</v>
      </c>
      <c r="E78" s="49">
        <v>9147</v>
      </c>
      <c r="F78" s="49">
        <f>'ごみ搬入量内訳'!H78</f>
        <v>1930</v>
      </c>
      <c r="G78" s="49">
        <f>'ごみ搬入量内訳'!AG78</f>
        <v>69</v>
      </c>
      <c r="H78" s="49">
        <f>'ごみ搬入量内訳'!AH78</f>
        <v>48</v>
      </c>
      <c r="I78" s="49">
        <f t="shared" si="9"/>
        <v>2047</v>
      </c>
      <c r="J78" s="49">
        <f t="shared" si="10"/>
        <v>600.5803360550645</v>
      </c>
      <c r="K78" s="49">
        <f>('ごみ搬入量内訳'!E78+'ごみ搬入量内訳'!AH78)/'ごみ処理概要'!D78/365*1000000</f>
        <v>575.3483336609581</v>
      </c>
      <c r="L78" s="49">
        <f>'ごみ搬入量内訳'!F78/'ごみ処理概要'!D78/365*1000000</f>
        <v>25.232002394106274</v>
      </c>
      <c r="M78" s="49">
        <f>'資源化量内訳'!BP78</f>
        <v>382</v>
      </c>
      <c r="N78" s="49">
        <f>'ごみ処理量内訳'!E78</f>
        <v>1635</v>
      </c>
      <c r="O78" s="49">
        <f>'ごみ処理量内訳'!L78</f>
        <v>0</v>
      </c>
      <c r="P78" s="49">
        <f t="shared" si="11"/>
        <v>328</v>
      </c>
      <c r="Q78" s="49">
        <f>'ごみ処理量内訳'!G78</f>
        <v>0</v>
      </c>
      <c r="R78" s="49">
        <f>'ごみ処理量内訳'!H78</f>
        <v>328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0</v>
      </c>
      <c r="V78" s="49">
        <f t="shared" si="12"/>
        <v>0</v>
      </c>
      <c r="W78" s="49">
        <f>'資源化量内訳'!M78</f>
        <v>0</v>
      </c>
      <c r="X78" s="49">
        <f>'資源化量内訳'!N78</f>
        <v>0</v>
      </c>
      <c r="Y78" s="49">
        <f>'資源化量内訳'!O78</f>
        <v>0</v>
      </c>
      <c r="Z78" s="49">
        <f>'資源化量内訳'!P78</f>
        <v>0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0</v>
      </c>
      <c r="AD78" s="49">
        <f t="shared" si="13"/>
        <v>1963</v>
      </c>
      <c r="AE78" s="50">
        <f t="shared" si="14"/>
        <v>100</v>
      </c>
      <c r="AF78" s="49">
        <f>'資源化量内訳'!AB78</f>
        <v>0</v>
      </c>
      <c r="AG78" s="49">
        <f>'資源化量内訳'!AJ78</f>
        <v>0</v>
      </c>
      <c r="AH78" s="49">
        <f>'資源化量内訳'!AR78</f>
        <v>63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63</v>
      </c>
      <c r="AM78" s="50">
        <f t="shared" si="16"/>
        <v>18.976545842217483</v>
      </c>
      <c r="AN78" s="49">
        <f>'ごみ処理量内訳'!AC78</f>
        <v>0</v>
      </c>
      <c r="AO78" s="49">
        <f>'ごみ処理量内訳'!AD78</f>
        <v>220</v>
      </c>
      <c r="AP78" s="49">
        <f>'ごみ処理量内訳'!AE78</f>
        <v>265</v>
      </c>
      <c r="AQ78" s="49">
        <f t="shared" si="17"/>
        <v>485</v>
      </c>
    </row>
    <row r="79" spans="1:43" ht="13.5" customHeight="1">
      <c r="A79" s="24" t="s">
        <v>26</v>
      </c>
      <c r="B79" s="47" t="s">
        <v>335</v>
      </c>
      <c r="C79" s="48" t="s">
        <v>336</v>
      </c>
      <c r="D79" s="49">
        <v>4942</v>
      </c>
      <c r="E79" s="49">
        <v>4940</v>
      </c>
      <c r="F79" s="49">
        <f>'ごみ搬入量内訳'!H79</f>
        <v>658</v>
      </c>
      <c r="G79" s="49">
        <f>'ごみ搬入量内訳'!AG79</f>
        <v>752</v>
      </c>
      <c r="H79" s="49">
        <f>'ごみ搬入量内訳'!AH79</f>
        <v>1</v>
      </c>
      <c r="I79" s="49">
        <f t="shared" si="9"/>
        <v>1411</v>
      </c>
      <c r="J79" s="49">
        <f t="shared" si="10"/>
        <v>782.2244890039527</v>
      </c>
      <c r="K79" s="49">
        <f>('ごみ搬入量内訳'!E79+'ごみ搬入量内訳'!AH79)/'ごみ処理概要'!D79/365*1000000</f>
        <v>340.9412195162515</v>
      </c>
      <c r="L79" s="49">
        <f>'ごみ搬入量内訳'!F79/'ごみ処理概要'!D79/365*1000000</f>
        <v>441.2832694877012</v>
      </c>
      <c r="M79" s="49">
        <f>'資源化量内訳'!BP79</f>
        <v>0</v>
      </c>
      <c r="N79" s="49">
        <f>'ごみ処理量内訳'!E79</f>
        <v>1117</v>
      </c>
      <c r="O79" s="49">
        <f>'ごみ処理量内訳'!L79</f>
        <v>0</v>
      </c>
      <c r="P79" s="49">
        <f t="shared" si="11"/>
        <v>218</v>
      </c>
      <c r="Q79" s="49">
        <f>'ごみ処理量内訳'!G79</f>
        <v>57</v>
      </c>
      <c r="R79" s="49">
        <f>'ごみ処理量内訳'!H79</f>
        <v>161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0</v>
      </c>
      <c r="V79" s="49">
        <f t="shared" si="12"/>
        <v>113</v>
      </c>
      <c r="W79" s="49">
        <f>'資源化量内訳'!M79</f>
        <v>113</v>
      </c>
      <c r="X79" s="49">
        <f>'資源化量内訳'!N79</f>
        <v>0</v>
      </c>
      <c r="Y79" s="49">
        <f>'資源化量内訳'!O79</f>
        <v>0</v>
      </c>
      <c r="Z79" s="49">
        <f>'資源化量内訳'!P79</f>
        <v>0</v>
      </c>
      <c r="AA79" s="49">
        <f>'資源化量内訳'!Q79</f>
        <v>0</v>
      </c>
      <c r="AB79" s="49">
        <f>'資源化量内訳'!R79</f>
        <v>0</v>
      </c>
      <c r="AC79" s="49">
        <f>'資源化量内訳'!S79</f>
        <v>0</v>
      </c>
      <c r="AD79" s="49">
        <f t="shared" si="13"/>
        <v>1448</v>
      </c>
      <c r="AE79" s="50">
        <f t="shared" si="14"/>
        <v>100</v>
      </c>
      <c r="AF79" s="49">
        <f>'資源化量内訳'!AB79</f>
        <v>0</v>
      </c>
      <c r="AG79" s="49">
        <f>'資源化量内訳'!AJ79</f>
        <v>57</v>
      </c>
      <c r="AH79" s="49">
        <f>'資源化量内訳'!AR79</f>
        <v>48</v>
      </c>
      <c r="AI79" s="49">
        <f>'資源化量内訳'!AZ79</f>
        <v>0</v>
      </c>
      <c r="AJ79" s="49">
        <f>'資源化量内訳'!BH79</f>
        <v>0</v>
      </c>
      <c r="AK79" s="49" t="s">
        <v>11</v>
      </c>
      <c r="AL79" s="49">
        <f t="shared" si="15"/>
        <v>105</v>
      </c>
      <c r="AM79" s="50">
        <f t="shared" si="16"/>
        <v>15.05524861878453</v>
      </c>
      <c r="AN79" s="49">
        <f>'ごみ処理量内訳'!AC79</f>
        <v>0</v>
      </c>
      <c r="AO79" s="49">
        <f>'ごみ処理量内訳'!AD79</f>
        <v>246</v>
      </c>
      <c r="AP79" s="49">
        <f>'ごみ処理量内訳'!AE79</f>
        <v>74</v>
      </c>
      <c r="AQ79" s="49">
        <f t="shared" si="17"/>
        <v>320</v>
      </c>
    </row>
    <row r="80" spans="1:43" ht="13.5" customHeight="1">
      <c r="A80" s="24" t="s">
        <v>26</v>
      </c>
      <c r="B80" s="47" t="s">
        <v>337</v>
      </c>
      <c r="C80" s="48" t="s">
        <v>338</v>
      </c>
      <c r="D80" s="49">
        <v>15121</v>
      </c>
      <c r="E80" s="49">
        <v>15121</v>
      </c>
      <c r="F80" s="49">
        <f>'ごみ搬入量内訳'!H80</f>
        <v>3591</v>
      </c>
      <c r="G80" s="49">
        <f>'ごみ搬入量内訳'!AG80</f>
        <v>2045</v>
      </c>
      <c r="H80" s="49">
        <f>'ごみ搬入量内訳'!AH80</f>
        <v>0</v>
      </c>
      <c r="I80" s="49">
        <f t="shared" si="9"/>
        <v>5636</v>
      </c>
      <c r="J80" s="49">
        <f t="shared" si="10"/>
        <v>1021.1689630587235</v>
      </c>
      <c r="K80" s="49">
        <f>('ごみ搬入量内訳'!E80+'ごみ搬入量内訳'!AH80)/'ごみ処理概要'!D80/365*1000000</f>
        <v>714.7820367754905</v>
      </c>
      <c r="L80" s="49">
        <f>'ごみ搬入量内訳'!F80/'ごみ処理概要'!D80/365*1000000</f>
        <v>306.3869262832331</v>
      </c>
      <c r="M80" s="49">
        <f>'資源化量内訳'!BP80</f>
        <v>0</v>
      </c>
      <c r="N80" s="49">
        <f>'ごみ処理量内訳'!E80</f>
        <v>4880</v>
      </c>
      <c r="O80" s="49">
        <f>'ごみ処理量内訳'!L80</f>
        <v>635</v>
      </c>
      <c r="P80" s="49">
        <f t="shared" si="11"/>
        <v>121</v>
      </c>
      <c r="Q80" s="49">
        <f>'ごみ処理量内訳'!G80</f>
        <v>0</v>
      </c>
      <c r="R80" s="49">
        <f>'ごみ処理量内訳'!H80</f>
        <v>101</v>
      </c>
      <c r="S80" s="49">
        <f>'ごみ処理量内訳'!I80</f>
        <v>0</v>
      </c>
      <c r="T80" s="49">
        <f>'ごみ処理量内訳'!J80</f>
        <v>20</v>
      </c>
      <c r="U80" s="49">
        <f>'ごみ処理量内訳'!K80</f>
        <v>0</v>
      </c>
      <c r="V80" s="49">
        <f t="shared" si="12"/>
        <v>0</v>
      </c>
      <c r="W80" s="49">
        <f>'資源化量内訳'!M80</f>
        <v>0</v>
      </c>
      <c r="X80" s="49">
        <f>'資源化量内訳'!N80</f>
        <v>0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5636</v>
      </c>
      <c r="AE80" s="50">
        <f t="shared" si="14"/>
        <v>88.7331440738112</v>
      </c>
      <c r="AF80" s="49">
        <f>'資源化量内訳'!AB80</f>
        <v>0</v>
      </c>
      <c r="AG80" s="49">
        <f>'資源化量内訳'!AJ80</f>
        <v>0</v>
      </c>
      <c r="AH80" s="49">
        <f>'資源化量内訳'!AR80</f>
        <v>101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101</v>
      </c>
      <c r="AM80" s="50">
        <f t="shared" si="16"/>
        <v>1.7920511000709725</v>
      </c>
      <c r="AN80" s="49">
        <f>'ごみ処理量内訳'!AC80</f>
        <v>635</v>
      </c>
      <c r="AO80" s="49">
        <f>'ごみ処理量内訳'!AD80</f>
        <v>379</v>
      </c>
      <c r="AP80" s="49">
        <f>'ごみ処理量内訳'!AE80</f>
        <v>0</v>
      </c>
      <c r="AQ80" s="49">
        <f t="shared" si="17"/>
        <v>1014</v>
      </c>
    </row>
    <row r="81" spans="1:43" ht="13.5" customHeight="1">
      <c r="A81" s="24" t="s">
        <v>26</v>
      </c>
      <c r="B81" s="47" t="s">
        <v>339</v>
      </c>
      <c r="C81" s="48" t="s">
        <v>340</v>
      </c>
      <c r="D81" s="49">
        <v>8606</v>
      </c>
      <c r="E81" s="49">
        <v>8606</v>
      </c>
      <c r="F81" s="49">
        <f>'ごみ搬入量内訳'!H81</f>
        <v>1863</v>
      </c>
      <c r="G81" s="49">
        <f>'ごみ搬入量内訳'!AG81</f>
        <v>105</v>
      </c>
      <c r="H81" s="49">
        <f>'ごみ搬入量内訳'!AH81</f>
        <v>189</v>
      </c>
      <c r="I81" s="49">
        <f t="shared" si="9"/>
        <v>2157</v>
      </c>
      <c r="J81" s="49">
        <f t="shared" si="10"/>
        <v>686.6824356374495</v>
      </c>
      <c r="K81" s="49">
        <f>('ごみ搬入量内訳'!E81+'ごみ搬入量内訳'!AH81)/'ごみ処理概要'!D81/365*1000000</f>
        <v>659.3042764048021</v>
      </c>
      <c r="L81" s="49">
        <f>'ごみ搬入量内訳'!F81/'ごみ処理概要'!D81/365*1000000</f>
        <v>27.3781592326475</v>
      </c>
      <c r="M81" s="49">
        <f>'資源化量内訳'!BP81</f>
        <v>0</v>
      </c>
      <c r="N81" s="49">
        <f>'ごみ処理量内訳'!E81</f>
        <v>1544</v>
      </c>
      <c r="O81" s="49">
        <f>'ごみ処理量内訳'!L81</f>
        <v>0</v>
      </c>
      <c r="P81" s="49">
        <f t="shared" si="11"/>
        <v>215</v>
      </c>
      <c r="Q81" s="49">
        <f>'ごみ処理量内訳'!G81</f>
        <v>0</v>
      </c>
      <c r="R81" s="49">
        <f>'ごみ処理量内訳'!H81</f>
        <v>0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215</v>
      </c>
      <c r="V81" s="49">
        <f t="shared" si="12"/>
        <v>209</v>
      </c>
      <c r="W81" s="49">
        <f>'資源化量内訳'!M81</f>
        <v>36</v>
      </c>
      <c r="X81" s="49">
        <f>'資源化量内訳'!N81</f>
        <v>173</v>
      </c>
      <c r="Y81" s="49">
        <f>'資源化量内訳'!O81</f>
        <v>0</v>
      </c>
      <c r="Z81" s="49">
        <f>'資源化量内訳'!P81</f>
        <v>0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1968</v>
      </c>
      <c r="AE81" s="50">
        <f t="shared" si="14"/>
        <v>100</v>
      </c>
      <c r="AF81" s="49">
        <f>'資源化量内訳'!AB81</f>
        <v>0</v>
      </c>
      <c r="AG81" s="49">
        <f>'資源化量内訳'!AJ81</f>
        <v>0</v>
      </c>
      <c r="AH81" s="49">
        <f>'資源化量内訳'!AR81</f>
        <v>0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0</v>
      </c>
      <c r="AM81" s="50">
        <f t="shared" si="16"/>
        <v>10.619918699186993</v>
      </c>
      <c r="AN81" s="49">
        <f>'ごみ処理量内訳'!AC81</f>
        <v>0</v>
      </c>
      <c r="AO81" s="49">
        <f>'ごみ処理量内訳'!AD81</f>
        <v>144</v>
      </c>
      <c r="AP81" s="49">
        <f>'ごみ処理量内訳'!AE81</f>
        <v>215</v>
      </c>
      <c r="AQ81" s="49">
        <f t="shared" si="17"/>
        <v>359</v>
      </c>
    </row>
    <row r="82" spans="1:43" ht="13.5" customHeight="1">
      <c r="A82" s="24" t="s">
        <v>26</v>
      </c>
      <c r="B82" s="47" t="s">
        <v>341</v>
      </c>
      <c r="C82" s="48" t="s">
        <v>342</v>
      </c>
      <c r="D82" s="49">
        <v>4742</v>
      </c>
      <c r="E82" s="49">
        <v>4742</v>
      </c>
      <c r="F82" s="49">
        <f>'ごみ搬入量内訳'!H82</f>
        <v>669</v>
      </c>
      <c r="G82" s="49">
        <f>'ごみ搬入量内訳'!AG82</f>
        <v>578</v>
      </c>
      <c r="H82" s="49">
        <f>'ごみ搬入量内訳'!AH82</f>
        <v>0</v>
      </c>
      <c r="I82" s="49">
        <f t="shared" si="9"/>
        <v>1247</v>
      </c>
      <c r="J82" s="49">
        <f t="shared" si="10"/>
        <v>720.4635926116373</v>
      </c>
      <c r="K82" s="49">
        <f>('ごみ搬入量内訳'!E82+'ごみ搬入量内訳'!AH82)/'ごみ処理概要'!D82/365*1000000</f>
        <v>386.51976219501626</v>
      </c>
      <c r="L82" s="49">
        <f>'ごみ搬入量内訳'!F82/'ごみ処理概要'!D82/365*1000000</f>
        <v>333.94383041662087</v>
      </c>
      <c r="M82" s="49">
        <f>'資源化量内訳'!BP82</f>
        <v>0</v>
      </c>
      <c r="N82" s="49">
        <f>'ごみ処理量内訳'!E82</f>
        <v>685</v>
      </c>
      <c r="O82" s="49">
        <f>'ごみ処理量内訳'!L82</f>
        <v>354</v>
      </c>
      <c r="P82" s="49">
        <f t="shared" si="11"/>
        <v>104</v>
      </c>
      <c r="Q82" s="49">
        <f>'ごみ処理量内訳'!G82</f>
        <v>0</v>
      </c>
      <c r="R82" s="49">
        <f>'ごみ処理量内訳'!H82</f>
        <v>104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0</v>
      </c>
      <c r="W82" s="49">
        <f>'資源化量内訳'!M82</f>
        <v>0</v>
      </c>
      <c r="X82" s="49">
        <f>'資源化量内訳'!N82</f>
        <v>0</v>
      </c>
      <c r="Y82" s="49">
        <f>'資源化量内訳'!O82</f>
        <v>0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1143</v>
      </c>
      <c r="AE82" s="50">
        <f t="shared" si="14"/>
        <v>69.02887139107612</v>
      </c>
      <c r="AF82" s="49">
        <f>'資源化量内訳'!AB82</f>
        <v>0</v>
      </c>
      <c r="AG82" s="49">
        <f>'資源化量内訳'!AJ82</f>
        <v>0</v>
      </c>
      <c r="AH82" s="49">
        <f>'資源化量内訳'!AR82</f>
        <v>8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8</v>
      </c>
      <c r="AM82" s="50">
        <f t="shared" si="16"/>
        <v>0.699912510936133</v>
      </c>
      <c r="AN82" s="49">
        <f>'ごみ処理量内訳'!AC82</f>
        <v>354</v>
      </c>
      <c r="AO82" s="49">
        <f>'ごみ処理量内訳'!AD82</f>
        <v>104</v>
      </c>
      <c r="AP82" s="49">
        <f>'ごみ処理量内訳'!AE82</f>
        <v>96</v>
      </c>
      <c r="AQ82" s="49">
        <f t="shared" si="17"/>
        <v>554</v>
      </c>
    </row>
    <row r="83" spans="1:43" ht="13.5" customHeight="1">
      <c r="A83" s="24" t="s">
        <v>26</v>
      </c>
      <c r="B83" s="47" t="s">
        <v>343</v>
      </c>
      <c r="C83" s="48" t="s">
        <v>344</v>
      </c>
      <c r="D83" s="49">
        <v>2809</v>
      </c>
      <c r="E83" s="49">
        <v>2809</v>
      </c>
      <c r="F83" s="49">
        <f>'ごみ搬入量内訳'!H83</f>
        <v>443</v>
      </c>
      <c r="G83" s="49">
        <f>'ごみ搬入量内訳'!AG83</f>
        <v>734</v>
      </c>
      <c r="H83" s="49">
        <f>'ごみ搬入量内訳'!AH83</f>
        <v>0</v>
      </c>
      <c r="I83" s="49">
        <f t="shared" si="9"/>
        <v>1177</v>
      </c>
      <c r="J83" s="49">
        <f t="shared" si="10"/>
        <v>1147.9734902978198</v>
      </c>
      <c r="K83" s="49">
        <f>('ごみ搬入量内訳'!E83+'ごみ搬入量内訳'!AH83)/'ごみ処理概要'!D83/365*1000000</f>
        <v>432.074984028831</v>
      </c>
      <c r="L83" s="49">
        <f>'ごみ搬入量内訳'!F83/'ごみ処理概要'!D83/365*1000000</f>
        <v>715.8985062689886</v>
      </c>
      <c r="M83" s="49">
        <f>'資源化量内訳'!BP83</f>
        <v>0</v>
      </c>
      <c r="N83" s="49">
        <f>'ごみ処理量内訳'!E83</f>
        <v>419</v>
      </c>
      <c r="O83" s="49">
        <f>'ごみ処理量内訳'!L83</f>
        <v>618</v>
      </c>
      <c r="P83" s="49">
        <f t="shared" si="11"/>
        <v>70</v>
      </c>
      <c r="Q83" s="49">
        <f>'ごみ処理量内訳'!G83</f>
        <v>0</v>
      </c>
      <c r="R83" s="49">
        <f>'ごみ処理量内訳'!H83</f>
        <v>70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0</v>
      </c>
      <c r="W83" s="49">
        <f>'資源化量内訳'!M83</f>
        <v>0</v>
      </c>
      <c r="X83" s="49">
        <f>'資源化量内訳'!N83</f>
        <v>0</v>
      </c>
      <c r="Y83" s="49">
        <f>'資源化量内訳'!O83</f>
        <v>0</v>
      </c>
      <c r="Z83" s="49">
        <f>'資源化量内訳'!P83</f>
        <v>0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1107</v>
      </c>
      <c r="AE83" s="50">
        <f t="shared" si="14"/>
        <v>44.173441734417345</v>
      </c>
      <c r="AF83" s="49">
        <f>'資源化量内訳'!AB83</f>
        <v>0</v>
      </c>
      <c r="AG83" s="49">
        <f>'資源化量内訳'!AJ83</f>
        <v>0</v>
      </c>
      <c r="AH83" s="49">
        <f>'資源化量内訳'!AR83</f>
        <v>5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5</v>
      </c>
      <c r="AM83" s="50">
        <f t="shared" si="16"/>
        <v>0.45167118337850043</v>
      </c>
      <c r="AN83" s="49">
        <f>'ごみ処理量内訳'!AC83</f>
        <v>618</v>
      </c>
      <c r="AO83" s="49">
        <f>'ごみ処理量内訳'!AD83</f>
        <v>70</v>
      </c>
      <c r="AP83" s="49">
        <f>'ごみ処理量内訳'!AE83</f>
        <v>65</v>
      </c>
      <c r="AQ83" s="49">
        <f t="shared" si="17"/>
        <v>753</v>
      </c>
    </row>
    <row r="84" spans="1:43" ht="13.5" customHeight="1">
      <c r="A84" s="24" t="s">
        <v>26</v>
      </c>
      <c r="B84" s="47" t="s">
        <v>345</v>
      </c>
      <c r="C84" s="48" t="s">
        <v>346</v>
      </c>
      <c r="D84" s="49">
        <v>4628</v>
      </c>
      <c r="E84" s="49">
        <v>4628</v>
      </c>
      <c r="F84" s="49">
        <f>'ごみ搬入量内訳'!H84</f>
        <v>1253</v>
      </c>
      <c r="G84" s="49">
        <f>'ごみ搬入量内訳'!AG84</f>
        <v>158</v>
      </c>
      <c r="H84" s="49">
        <f>'ごみ搬入量内訳'!AH84</f>
        <v>0</v>
      </c>
      <c r="I84" s="49">
        <f t="shared" si="9"/>
        <v>1411</v>
      </c>
      <c r="J84" s="49">
        <f t="shared" si="10"/>
        <v>835.2967641870213</v>
      </c>
      <c r="K84" s="49">
        <f>('ごみ搬入量内訳'!E84+'ごみ搬入量内訳'!AH84)/'ごみ処理概要'!D84/365*1000000</f>
        <v>835.2967641870213</v>
      </c>
      <c r="L84" s="49">
        <f>'ごみ搬入量内訳'!F84/'ごみ処理概要'!D84/365*1000000</f>
        <v>0</v>
      </c>
      <c r="M84" s="49">
        <f>'資源化量内訳'!BP84</f>
        <v>0</v>
      </c>
      <c r="N84" s="49">
        <f>'ごみ処理量内訳'!E84</f>
        <v>1116</v>
      </c>
      <c r="O84" s="49">
        <f>'ごみ処理量内訳'!L84</f>
        <v>0</v>
      </c>
      <c r="P84" s="49">
        <f t="shared" si="11"/>
        <v>247</v>
      </c>
      <c r="Q84" s="49">
        <f>'ごみ処理量内訳'!G84</f>
        <v>192</v>
      </c>
      <c r="R84" s="49">
        <f>'ごみ処理量内訳'!H84</f>
        <v>0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55</v>
      </c>
      <c r="V84" s="49">
        <f t="shared" si="12"/>
        <v>0</v>
      </c>
      <c r="W84" s="49">
        <f>'資源化量内訳'!M84</f>
        <v>0</v>
      </c>
      <c r="X84" s="49">
        <f>'資源化量内訳'!N84</f>
        <v>0</v>
      </c>
      <c r="Y84" s="49">
        <f>'資源化量内訳'!O84</f>
        <v>0</v>
      </c>
      <c r="Z84" s="49">
        <f>'資源化量内訳'!P84</f>
        <v>0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0</v>
      </c>
      <c r="AD84" s="49">
        <f t="shared" si="13"/>
        <v>1363</v>
      </c>
      <c r="AE84" s="50">
        <f t="shared" si="14"/>
        <v>100</v>
      </c>
      <c r="AF84" s="49">
        <f>'資源化量内訳'!AB84</f>
        <v>0</v>
      </c>
      <c r="AG84" s="49">
        <f>'資源化量内訳'!AJ84</f>
        <v>0</v>
      </c>
      <c r="AH84" s="49">
        <f>'資源化量内訳'!AR84</f>
        <v>0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0</v>
      </c>
      <c r="AM84" s="50">
        <f t="shared" si="16"/>
        <v>0</v>
      </c>
      <c r="AN84" s="49">
        <f>'ごみ処理量内訳'!AC84</f>
        <v>0</v>
      </c>
      <c r="AO84" s="49">
        <f>'ごみ処理量内訳'!AD84</f>
        <v>149</v>
      </c>
      <c r="AP84" s="49">
        <f>'ごみ処理量内訳'!AE84</f>
        <v>247</v>
      </c>
      <c r="AQ84" s="49">
        <f t="shared" si="17"/>
        <v>396</v>
      </c>
    </row>
    <row r="85" spans="1:43" ht="13.5" customHeight="1">
      <c r="A85" s="24" t="s">
        <v>26</v>
      </c>
      <c r="B85" s="47" t="s">
        <v>347</v>
      </c>
      <c r="C85" s="48" t="s">
        <v>348</v>
      </c>
      <c r="D85" s="49">
        <v>5260</v>
      </c>
      <c r="E85" s="49">
        <v>5260</v>
      </c>
      <c r="F85" s="49">
        <f>'ごみ搬入量内訳'!H85</f>
        <v>1345</v>
      </c>
      <c r="G85" s="49">
        <f>'ごみ搬入量内訳'!AG85</f>
        <v>353</v>
      </c>
      <c r="H85" s="49">
        <f>'ごみ搬入量内訳'!AH85</f>
        <v>0</v>
      </c>
      <c r="I85" s="49">
        <f t="shared" si="9"/>
        <v>1698</v>
      </c>
      <c r="J85" s="49">
        <f t="shared" si="10"/>
        <v>884.4210635970625</v>
      </c>
      <c r="K85" s="49">
        <f>('ごみ搬入量内訳'!E85+'ごみ搬入量内訳'!AH85)/'ごみ処理概要'!D85/365*1000000</f>
        <v>884.4210635970625</v>
      </c>
      <c r="L85" s="49">
        <f>'ごみ搬入量内訳'!F85/'ごみ処理概要'!D85/365*1000000</f>
        <v>0</v>
      </c>
      <c r="M85" s="49">
        <f>'資源化量内訳'!BP85</f>
        <v>0</v>
      </c>
      <c r="N85" s="49">
        <f>'ごみ処理量内訳'!E85</f>
        <v>1525</v>
      </c>
      <c r="O85" s="49">
        <f>'ごみ処理量内訳'!L85</f>
        <v>0</v>
      </c>
      <c r="P85" s="49">
        <f t="shared" si="11"/>
        <v>0</v>
      </c>
      <c r="Q85" s="49">
        <f>'ごみ処理量内訳'!G85</f>
        <v>0</v>
      </c>
      <c r="R85" s="49">
        <f>'ごみ処理量内訳'!H85</f>
        <v>0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0</v>
      </c>
      <c r="V85" s="49">
        <f t="shared" si="12"/>
        <v>173</v>
      </c>
      <c r="W85" s="49">
        <f>'資源化量内訳'!M85</f>
        <v>67</v>
      </c>
      <c r="X85" s="49">
        <f>'資源化量内訳'!N85</f>
        <v>51</v>
      </c>
      <c r="Y85" s="49">
        <f>'資源化量内訳'!O85</f>
        <v>55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 t="shared" si="13"/>
        <v>1698</v>
      </c>
      <c r="AE85" s="50">
        <f t="shared" si="14"/>
        <v>100</v>
      </c>
      <c r="AF85" s="49">
        <f>'資源化量内訳'!AB85</f>
        <v>0</v>
      </c>
      <c r="AG85" s="49">
        <f>'資源化量内訳'!AJ85</f>
        <v>0</v>
      </c>
      <c r="AH85" s="49">
        <f>'資源化量内訳'!AR85</f>
        <v>0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 t="shared" si="15"/>
        <v>0</v>
      </c>
      <c r="AM85" s="50">
        <f t="shared" si="16"/>
        <v>10.188457008244994</v>
      </c>
      <c r="AN85" s="49">
        <f>'ごみ処理量内訳'!AC85</f>
        <v>0</v>
      </c>
      <c r="AO85" s="49">
        <f>'ごみ処理量内訳'!AD85</f>
        <v>198</v>
      </c>
      <c r="AP85" s="49">
        <f>'ごみ処理量内訳'!AE85</f>
        <v>0</v>
      </c>
      <c r="AQ85" s="49">
        <f t="shared" si="17"/>
        <v>198</v>
      </c>
    </row>
    <row r="86" spans="1:43" ht="13.5">
      <c r="A86" s="193" t="s">
        <v>292</v>
      </c>
      <c r="B86" s="188"/>
      <c r="C86" s="189"/>
      <c r="D86" s="49">
        <f>SUM(D7:D85)</f>
        <v>1525806</v>
      </c>
      <c r="E86" s="49">
        <f>SUM(E7:E85)</f>
        <v>1522051</v>
      </c>
      <c r="F86" s="49">
        <f>'ごみ搬入量内訳'!H86</f>
        <v>508899</v>
      </c>
      <c r="G86" s="49">
        <f>'ごみ搬入量内訳'!AG86</f>
        <v>66785</v>
      </c>
      <c r="H86" s="49">
        <f>'ごみ搬入量内訳'!AH86</f>
        <v>3343</v>
      </c>
      <c r="I86" s="49">
        <f>SUM(F86:H86)</f>
        <v>579027</v>
      </c>
      <c r="J86" s="49">
        <f>I86/D86/365*1000000</f>
        <v>1039.696620976555</v>
      </c>
      <c r="K86" s="49">
        <f>('ごみ搬入量内訳'!E86+'ごみ搬入量内訳'!AH86)/'ごみ処理概要'!D86/365*1000000</f>
        <v>720.0344452127785</v>
      </c>
      <c r="L86" s="49">
        <f>'ごみ搬入量内訳'!F86/'ごみ処理概要'!D86/365*1000000</f>
        <v>319.6621757637764</v>
      </c>
      <c r="M86" s="49">
        <f>'資源化量内訳'!BP86</f>
        <v>23712</v>
      </c>
      <c r="N86" s="49">
        <f>'ごみ処理量内訳'!E86</f>
        <v>480634</v>
      </c>
      <c r="O86" s="49">
        <f>'ごみ処理量内訳'!L86</f>
        <v>29723</v>
      </c>
      <c r="P86" s="49">
        <f>SUM(Q86:U86)</f>
        <v>56137</v>
      </c>
      <c r="Q86" s="49">
        <f>'ごみ処理量内訳'!G86</f>
        <v>13301</v>
      </c>
      <c r="R86" s="49">
        <f>'ごみ処理量内訳'!H86</f>
        <v>42156</v>
      </c>
      <c r="S86" s="49">
        <f>'ごみ処理量内訳'!I86</f>
        <v>0</v>
      </c>
      <c r="T86" s="49">
        <f>'ごみ処理量内訳'!J86</f>
        <v>20</v>
      </c>
      <c r="U86" s="49">
        <f>'ごみ処理量内訳'!K86</f>
        <v>660</v>
      </c>
      <c r="V86" s="49">
        <f>SUM(W86:AC86)</f>
        <v>8074</v>
      </c>
      <c r="W86" s="49">
        <f>'資源化量内訳'!M86</f>
        <v>3999</v>
      </c>
      <c r="X86" s="49">
        <f>'資源化量内訳'!N86</f>
        <v>1029</v>
      </c>
      <c r="Y86" s="49">
        <f>'資源化量内訳'!O86</f>
        <v>835</v>
      </c>
      <c r="Z86" s="49">
        <f>'資源化量内訳'!P86</f>
        <v>613</v>
      </c>
      <c r="AA86" s="49">
        <f>'資源化量内訳'!Q86</f>
        <v>538</v>
      </c>
      <c r="AB86" s="49">
        <f>'資源化量内訳'!R86</f>
        <v>689</v>
      </c>
      <c r="AC86" s="49">
        <f>'資源化量内訳'!S86</f>
        <v>371</v>
      </c>
      <c r="AD86" s="49">
        <f>N86+O86+P86+V86</f>
        <v>574568</v>
      </c>
      <c r="AE86" s="50">
        <f t="shared" si="14"/>
        <v>94.82689603319363</v>
      </c>
      <c r="AF86" s="49">
        <f>'資源化量内訳'!AB86</f>
        <v>2830</v>
      </c>
      <c r="AG86" s="49">
        <f>'資源化量内訳'!AJ86</f>
        <v>4341</v>
      </c>
      <c r="AH86" s="49">
        <f>'資源化量内訳'!AR86</f>
        <v>33514</v>
      </c>
      <c r="AI86" s="49">
        <f>'資源化量内訳'!AZ86</f>
        <v>0</v>
      </c>
      <c r="AJ86" s="49">
        <f>'資源化量内訳'!BH86</f>
        <v>0</v>
      </c>
      <c r="AK86" s="49" t="s">
        <v>11</v>
      </c>
      <c r="AL86" s="49">
        <f>SUM(AF86:AJ86)</f>
        <v>40685</v>
      </c>
      <c r="AM86" s="50">
        <f>(V86+AL86+M86)/(M86+AD86)*100</f>
        <v>12.11322457712108</v>
      </c>
      <c r="AN86" s="49">
        <f>'ごみ処理量内訳'!AC86</f>
        <v>29723</v>
      </c>
      <c r="AO86" s="49">
        <f>'ごみ処理量内訳'!AD86</f>
        <v>56995</v>
      </c>
      <c r="AP86" s="49">
        <f>'ごみ処理量内訳'!AE86</f>
        <v>8914</v>
      </c>
      <c r="AQ86" s="49">
        <f>SUM(AN86:AP86)</f>
        <v>95632</v>
      </c>
    </row>
  </sheetData>
  <mergeCells count="31">
    <mergeCell ref="A86:C86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232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201</v>
      </c>
      <c r="B2" s="196" t="s">
        <v>251</v>
      </c>
      <c r="C2" s="201" t="s">
        <v>254</v>
      </c>
      <c r="D2" s="204" t="s">
        <v>9</v>
      </c>
      <c r="E2" s="191"/>
      <c r="F2" s="220"/>
      <c r="G2" s="27" t="s">
        <v>250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202</v>
      </c>
    </row>
    <row r="3" spans="1:34" s="28" customFormat="1" ht="22.5" customHeight="1">
      <c r="A3" s="197"/>
      <c r="B3" s="197"/>
      <c r="C3" s="218"/>
      <c r="D3" s="36"/>
      <c r="E3" s="45"/>
      <c r="F3" s="46" t="s">
        <v>203</v>
      </c>
      <c r="G3" s="10" t="s">
        <v>216</v>
      </c>
      <c r="H3" s="14" t="s">
        <v>261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262</v>
      </c>
      <c r="AH3" s="218"/>
    </row>
    <row r="4" spans="1:34" s="28" customFormat="1" ht="22.5" customHeight="1">
      <c r="A4" s="197"/>
      <c r="B4" s="197"/>
      <c r="C4" s="218"/>
      <c r="D4" s="10" t="s">
        <v>216</v>
      </c>
      <c r="E4" s="201" t="s">
        <v>263</v>
      </c>
      <c r="F4" s="201" t="s">
        <v>264</v>
      </c>
      <c r="G4" s="13"/>
      <c r="H4" s="10" t="s">
        <v>216</v>
      </c>
      <c r="I4" s="194" t="s">
        <v>265</v>
      </c>
      <c r="J4" s="222"/>
      <c r="K4" s="222"/>
      <c r="L4" s="223"/>
      <c r="M4" s="194" t="s">
        <v>204</v>
      </c>
      <c r="N4" s="222"/>
      <c r="O4" s="222"/>
      <c r="P4" s="223"/>
      <c r="Q4" s="194" t="s">
        <v>205</v>
      </c>
      <c r="R4" s="222"/>
      <c r="S4" s="222"/>
      <c r="T4" s="223"/>
      <c r="U4" s="194" t="s">
        <v>206</v>
      </c>
      <c r="V4" s="222"/>
      <c r="W4" s="222"/>
      <c r="X4" s="223"/>
      <c r="Y4" s="194" t="s">
        <v>207</v>
      </c>
      <c r="Z4" s="222"/>
      <c r="AA4" s="222"/>
      <c r="AB4" s="223"/>
      <c r="AC4" s="194" t="s">
        <v>208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216</v>
      </c>
      <c r="J5" s="6" t="s">
        <v>266</v>
      </c>
      <c r="K5" s="6" t="s">
        <v>267</v>
      </c>
      <c r="L5" s="6" t="s">
        <v>268</v>
      </c>
      <c r="M5" s="10" t="s">
        <v>216</v>
      </c>
      <c r="N5" s="6" t="s">
        <v>266</v>
      </c>
      <c r="O5" s="6" t="s">
        <v>267</v>
      </c>
      <c r="P5" s="6" t="s">
        <v>268</v>
      </c>
      <c r="Q5" s="10" t="s">
        <v>216</v>
      </c>
      <c r="R5" s="6" t="s">
        <v>266</v>
      </c>
      <c r="S5" s="6" t="s">
        <v>267</v>
      </c>
      <c r="T5" s="6" t="s">
        <v>268</v>
      </c>
      <c r="U5" s="10" t="s">
        <v>216</v>
      </c>
      <c r="V5" s="6" t="s">
        <v>266</v>
      </c>
      <c r="W5" s="6" t="s">
        <v>267</v>
      </c>
      <c r="X5" s="6" t="s">
        <v>268</v>
      </c>
      <c r="Y5" s="10" t="s">
        <v>216</v>
      </c>
      <c r="Z5" s="6" t="s">
        <v>266</v>
      </c>
      <c r="AA5" s="6" t="s">
        <v>267</v>
      </c>
      <c r="AB5" s="6" t="s">
        <v>268</v>
      </c>
      <c r="AC5" s="10" t="s">
        <v>216</v>
      </c>
      <c r="AD5" s="6" t="s">
        <v>266</v>
      </c>
      <c r="AE5" s="6" t="s">
        <v>267</v>
      </c>
      <c r="AF5" s="6" t="s">
        <v>268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260</v>
      </c>
      <c r="E6" s="22" t="s">
        <v>209</v>
      </c>
      <c r="F6" s="22" t="s">
        <v>209</v>
      </c>
      <c r="G6" s="22" t="s">
        <v>209</v>
      </c>
      <c r="H6" s="21" t="s">
        <v>209</v>
      </c>
      <c r="I6" s="21" t="s">
        <v>209</v>
      </c>
      <c r="J6" s="23" t="s">
        <v>209</v>
      </c>
      <c r="K6" s="23" t="s">
        <v>209</v>
      </c>
      <c r="L6" s="23" t="s">
        <v>209</v>
      </c>
      <c r="M6" s="21" t="s">
        <v>209</v>
      </c>
      <c r="N6" s="23" t="s">
        <v>209</v>
      </c>
      <c r="O6" s="23" t="s">
        <v>209</v>
      </c>
      <c r="P6" s="23" t="s">
        <v>209</v>
      </c>
      <c r="Q6" s="21" t="s">
        <v>209</v>
      </c>
      <c r="R6" s="23" t="s">
        <v>209</v>
      </c>
      <c r="S6" s="23" t="s">
        <v>209</v>
      </c>
      <c r="T6" s="23" t="s">
        <v>209</v>
      </c>
      <c r="U6" s="21" t="s">
        <v>209</v>
      </c>
      <c r="V6" s="23" t="s">
        <v>209</v>
      </c>
      <c r="W6" s="23" t="s">
        <v>209</v>
      </c>
      <c r="X6" s="23" t="s">
        <v>209</v>
      </c>
      <c r="Y6" s="21" t="s">
        <v>209</v>
      </c>
      <c r="Z6" s="23" t="s">
        <v>209</v>
      </c>
      <c r="AA6" s="23" t="s">
        <v>209</v>
      </c>
      <c r="AB6" s="23" t="s">
        <v>209</v>
      </c>
      <c r="AC6" s="21" t="s">
        <v>209</v>
      </c>
      <c r="AD6" s="23" t="s">
        <v>209</v>
      </c>
      <c r="AE6" s="23" t="s">
        <v>209</v>
      </c>
      <c r="AF6" s="23" t="s">
        <v>209</v>
      </c>
      <c r="AG6" s="22" t="s">
        <v>209</v>
      </c>
      <c r="AH6" s="22" t="s">
        <v>209</v>
      </c>
    </row>
    <row r="7" spans="1:34" ht="13.5">
      <c r="A7" s="24" t="s">
        <v>26</v>
      </c>
      <c r="B7" s="47" t="s">
        <v>27</v>
      </c>
      <c r="C7" s="48" t="s">
        <v>28</v>
      </c>
      <c r="D7" s="49">
        <f aca="true" t="shared" si="0" ref="D7:D38">E7+F7</f>
        <v>182971</v>
      </c>
      <c r="E7" s="49">
        <v>121426</v>
      </c>
      <c r="F7" s="49">
        <v>61545</v>
      </c>
      <c r="G7" s="49">
        <f aca="true" t="shared" si="1" ref="G7:G23">H7+AG7</f>
        <v>182971</v>
      </c>
      <c r="H7" s="49">
        <f aca="true" t="shared" si="2" ref="H7:H23">I7+M7+Q7+U7+Y7+AC7</f>
        <v>165096</v>
      </c>
      <c r="I7" s="49">
        <f aca="true" t="shared" si="3" ref="I7:I23">SUM(J7:L7)</f>
        <v>0</v>
      </c>
      <c r="J7" s="49">
        <v>0</v>
      </c>
      <c r="K7" s="49">
        <v>0</v>
      </c>
      <c r="L7" s="49">
        <v>0</v>
      </c>
      <c r="M7" s="49">
        <f aca="true" t="shared" si="4" ref="M7:M23">SUM(N7:P7)</f>
        <v>129991</v>
      </c>
      <c r="N7" s="49">
        <v>78165</v>
      </c>
      <c r="O7" s="49">
        <v>13993</v>
      </c>
      <c r="P7" s="49">
        <v>37833</v>
      </c>
      <c r="Q7" s="49">
        <f aca="true" t="shared" si="5" ref="Q7:Q23">SUM(R7:T7)</f>
        <v>18571</v>
      </c>
      <c r="R7" s="49">
        <v>13249</v>
      </c>
      <c r="S7" s="49">
        <v>2833</v>
      </c>
      <c r="T7" s="49">
        <v>2489</v>
      </c>
      <c r="U7" s="49">
        <f aca="true" t="shared" si="6" ref="U7:U23">SUM(V7:X7)</f>
        <v>16151</v>
      </c>
      <c r="V7" s="49">
        <v>11275</v>
      </c>
      <c r="W7" s="49">
        <v>1528</v>
      </c>
      <c r="X7" s="49">
        <v>3348</v>
      </c>
      <c r="Y7" s="49">
        <f aca="true" t="shared" si="7" ref="Y7:Y23">SUM(Z7:AB7)</f>
        <v>157</v>
      </c>
      <c r="Z7" s="49">
        <v>157</v>
      </c>
      <c r="AA7" s="49">
        <v>0</v>
      </c>
      <c r="AB7" s="49">
        <v>0</v>
      </c>
      <c r="AC7" s="49">
        <f aca="true" t="shared" si="8" ref="AC7:AC23">SUM(AD7:AF7)</f>
        <v>226</v>
      </c>
      <c r="AD7" s="49">
        <v>199</v>
      </c>
      <c r="AE7" s="49">
        <v>27</v>
      </c>
      <c r="AF7" s="49">
        <v>0</v>
      </c>
      <c r="AG7" s="49">
        <v>17875</v>
      </c>
      <c r="AH7" s="49">
        <v>0</v>
      </c>
    </row>
    <row r="8" spans="1:34" ht="13.5">
      <c r="A8" s="24" t="s">
        <v>26</v>
      </c>
      <c r="B8" s="47" t="s">
        <v>29</v>
      </c>
      <c r="C8" s="48" t="s">
        <v>30</v>
      </c>
      <c r="D8" s="49">
        <f t="shared" si="0"/>
        <v>105641</v>
      </c>
      <c r="E8" s="49">
        <v>61183</v>
      </c>
      <c r="F8" s="49">
        <v>44458</v>
      </c>
      <c r="G8" s="49">
        <f t="shared" si="1"/>
        <v>105641</v>
      </c>
      <c r="H8" s="49">
        <f t="shared" si="2"/>
        <v>104335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94682</v>
      </c>
      <c r="N8" s="49">
        <v>50595</v>
      </c>
      <c r="O8" s="49">
        <v>3092</v>
      </c>
      <c r="P8" s="49">
        <v>40995</v>
      </c>
      <c r="Q8" s="49">
        <f t="shared" si="5"/>
        <v>6879</v>
      </c>
      <c r="R8" s="49">
        <v>0</v>
      </c>
      <c r="S8" s="49">
        <v>4722</v>
      </c>
      <c r="T8" s="49">
        <v>2157</v>
      </c>
      <c r="U8" s="49">
        <f t="shared" si="6"/>
        <v>2774</v>
      </c>
      <c r="V8" s="49">
        <v>0</v>
      </c>
      <c r="W8" s="49">
        <v>2774</v>
      </c>
      <c r="X8" s="49">
        <v>0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0</v>
      </c>
      <c r="AD8" s="49">
        <v>0</v>
      </c>
      <c r="AE8" s="49">
        <v>0</v>
      </c>
      <c r="AF8" s="49">
        <v>0</v>
      </c>
      <c r="AG8" s="49">
        <v>1306</v>
      </c>
      <c r="AH8" s="49">
        <v>0</v>
      </c>
    </row>
    <row r="9" spans="1:34" ht="13.5">
      <c r="A9" s="24" t="s">
        <v>26</v>
      </c>
      <c r="B9" s="47" t="s">
        <v>31</v>
      </c>
      <c r="C9" s="48" t="s">
        <v>32</v>
      </c>
      <c r="D9" s="49">
        <f t="shared" si="0"/>
        <v>18835</v>
      </c>
      <c r="E9" s="49">
        <v>12071</v>
      </c>
      <c r="F9" s="49">
        <v>6764</v>
      </c>
      <c r="G9" s="49">
        <f t="shared" si="1"/>
        <v>18835</v>
      </c>
      <c r="H9" s="49">
        <f t="shared" si="2"/>
        <v>16897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15165</v>
      </c>
      <c r="N9" s="49">
        <v>10339</v>
      </c>
      <c r="O9" s="49">
        <v>0</v>
      </c>
      <c r="P9" s="49">
        <v>4826</v>
      </c>
      <c r="Q9" s="49">
        <f t="shared" si="5"/>
        <v>682</v>
      </c>
      <c r="R9" s="49">
        <v>682</v>
      </c>
      <c r="S9" s="49">
        <v>0</v>
      </c>
      <c r="T9" s="49">
        <v>0</v>
      </c>
      <c r="U9" s="49">
        <f t="shared" si="6"/>
        <v>975</v>
      </c>
      <c r="V9" s="49">
        <v>975</v>
      </c>
      <c r="W9" s="49">
        <v>0</v>
      </c>
      <c r="X9" s="49">
        <v>0</v>
      </c>
      <c r="Y9" s="49">
        <f t="shared" si="7"/>
        <v>75</v>
      </c>
      <c r="Z9" s="49">
        <v>75</v>
      </c>
      <c r="AA9" s="49">
        <v>0</v>
      </c>
      <c r="AB9" s="49">
        <v>0</v>
      </c>
      <c r="AC9" s="49">
        <f t="shared" si="8"/>
        <v>0</v>
      </c>
      <c r="AD9" s="49">
        <v>0</v>
      </c>
      <c r="AE9" s="49">
        <v>0</v>
      </c>
      <c r="AF9" s="49">
        <v>0</v>
      </c>
      <c r="AG9" s="49">
        <v>1938</v>
      </c>
      <c r="AH9" s="49">
        <v>0</v>
      </c>
    </row>
    <row r="10" spans="1:34" ht="13.5">
      <c r="A10" s="24" t="s">
        <v>26</v>
      </c>
      <c r="B10" s="47" t="s">
        <v>33</v>
      </c>
      <c r="C10" s="48" t="s">
        <v>225</v>
      </c>
      <c r="D10" s="49">
        <f t="shared" si="0"/>
        <v>38629</v>
      </c>
      <c r="E10" s="49">
        <v>23321</v>
      </c>
      <c r="F10" s="49">
        <v>15308</v>
      </c>
      <c r="G10" s="49">
        <f t="shared" si="1"/>
        <v>38629</v>
      </c>
      <c r="H10" s="49">
        <f t="shared" si="2"/>
        <v>34785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32664</v>
      </c>
      <c r="N10" s="49">
        <v>0</v>
      </c>
      <c r="O10" s="49">
        <v>20524</v>
      </c>
      <c r="P10" s="49">
        <v>12140</v>
      </c>
      <c r="Q10" s="49">
        <f t="shared" si="5"/>
        <v>1976</v>
      </c>
      <c r="R10" s="49">
        <v>0</v>
      </c>
      <c r="S10" s="49">
        <v>1976</v>
      </c>
      <c r="T10" s="49">
        <v>0</v>
      </c>
      <c r="U10" s="49">
        <f t="shared" si="6"/>
        <v>145</v>
      </c>
      <c r="V10" s="49">
        <v>0</v>
      </c>
      <c r="W10" s="49">
        <v>145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0</v>
      </c>
      <c r="AD10" s="49">
        <v>0</v>
      </c>
      <c r="AE10" s="49">
        <v>0</v>
      </c>
      <c r="AF10" s="49">
        <v>0</v>
      </c>
      <c r="AG10" s="49">
        <v>3844</v>
      </c>
      <c r="AH10" s="49">
        <v>0</v>
      </c>
    </row>
    <row r="11" spans="1:34" ht="13.5">
      <c r="A11" s="24" t="s">
        <v>26</v>
      </c>
      <c r="B11" s="47" t="s">
        <v>34</v>
      </c>
      <c r="C11" s="48" t="s">
        <v>35</v>
      </c>
      <c r="D11" s="49">
        <f t="shared" si="0"/>
        <v>28405</v>
      </c>
      <c r="E11" s="49">
        <v>20787</v>
      </c>
      <c r="F11" s="49">
        <v>7618</v>
      </c>
      <c r="G11" s="49">
        <f t="shared" si="1"/>
        <v>28405</v>
      </c>
      <c r="H11" s="49">
        <f t="shared" si="2"/>
        <v>25698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22776</v>
      </c>
      <c r="N11" s="49">
        <v>11880</v>
      </c>
      <c r="O11" s="49">
        <v>4220</v>
      </c>
      <c r="P11" s="49">
        <v>6676</v>
      </c>
      <c r="Q11" s="49">
        <f t="shared" si="5"/>
        <v>1004</v>
      </c>
      <c r="R11" s="49">
        <v>0</v>
      </c>
      <c r="S11" s="49">
        <v>877</v>
      </c>
      <c r="T11" s="49">
        <v>127</v>
      </c>
      <c r="U11" s="49">
        <f t="shared" si="6"/>
        <v>1918</v>
      </c>
      <c r="V11" s="49">
        <v>0</v>
      </c>
      <c r="W11" s="49">
        <v>1793</v>
      </c>
      <c r="X11" s="49">
        <v>125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2707</v>
      </c>
      <c r="AH11" s="49">
        <v>0</v>
      </c>
    </row>
    <row r="12" spans="1:34" ht="13.5">
      <c r="A12" s="24" t="s">
        <v>26</v>
      </c>
      <c r="B12" s="47" t="s">
        <v>36</v>
      </c>
      <c r="C12" s="48" t="s">
        <v>37</v>
      </c>
      <c r="D12" s="49">
        <f t="shared" si="0"/>
        <v>10958</v>
      </c>
      <c r="E12" s="49">
        <v>7671</v>
      </c>
      <c r="F12" s="49">
        <v>3287</v>
      </c>
      <c r="G12" s="49">
        <f t="shared" si="1"/>
        <v>10958</v>
      </c>
      <c r="H12" s="49">
        <f t="shared" si="2"/>
        <v>8650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6790</v>
      </c>
      <c r="N12" s="49">
        <v>0</v>
      </c>
      <c r="O12" s="49">
        <v>6515</v>
      </c>
      <c r="P12" s="49">
        <v>275</v>
      </c>
      <c r="Q12" s="49">
        <f t="shared" si="5"/>
        <v>856</v>
      </c>
      <c r="R12" s="49">
        <v>0</v>
      </c>
      <c r="S12" s="49">
        <v>856</v>
      </c>
      <c r="T12" s="49">
        <v>0</v>
      </c>
      <c r="U12" s="49">
        <f t="shared" si="6"/>
        <v>975</v>
      </c>
      <c r="V12" s="49">
        <v>0</v>
      </c>
      <c r="W12" s="49">
        <v>935</v>
      </c>
      <c r="X12" s="49">
        <v>40</v>
      </c>
      <c r="Y12" s="49">
        <f t="shared" si="7"/>
        <v>7</v>
      </c>
      <c r="Z12" s="49">
        <v>0</v>
      </c>
      <c r="AA12" s="49">
        <v>7</v>
      </c>
      <c r="AB12" s="49">
        <v>0</v>
      </c>
      <c r="AC12" s="49">
        <f t="shared" si="8"/>
        <v>22</v>
      </c>
      <c r="AD12" s="49">
        <v>0</v>
      </c>
      <c r="AE12" s="49">
        <v>22</v>
      </c>
      <c r="AF12" s="49">
        <v>0</v>
      </c>
      <c r="AG12" s="49">
        <v>2308</v>
      </c>
      <c r="AH12" s="49">
        <v>25</v>
      </c>
    </row>
    <row r="13" spans="1:34" ht="13.5">
      <c r="A13" s="24" t="s">
        <v>26</v>
      </c>
      <c r="B13" s="47" t="s">
        <v>38</v>
      </c>
      <c r="C13" s="48" t="s">
        <v>39</v>
      </c>
      <c r="D13" s="49">
        <f t="shared" si="0"/>
        <v>8194</v>
      </c>
      <c r="E13" s="49">
        <v>5784</v>
      </c>
      <c r="F13" s="49">
        <v>2410</v>
      </c>
      <c r="G13" s="49">
        <f t="shared" si="1"/>
        <v>8194</v>
      </c>
      <c r="H13" s="49">
        <f t="shared" si="2"/>
        <v>6553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5284</v>
      </c>
      <c r="N13" s="49">
        <v>0</v>
      </c>
      <c r="O13" s="49">
        <v>4538</v>
      </c>
      <c r="P13" s="49">
        <v>746</v>
      </c>
      <c r="Q13" s="49">
        <f t="shared" si="5"/>
        <v>0</v>
      </c>
      <c r="R13" s="49">
        <v>0</v>
      </c>
      <c r="S13" s="49">
        <v>0</v>
      </c>
      <c r="T13" s="49">
        <v>0</v>
      </c>
      <c r="U13" s="49">
        <f t="shared" si="6"/>
        <v>592</v>
      </c>
      <c r="V13" s="49">
        <v>0</v>
      </c>
      <c r="W13" s="49">
        <v>592</v>
      </c>
      <c r="X13" s="49">
        <v>0</v>
      </c>
      <c r="Y13" s="49">
        <f t="shared" si="7"/>
        <v>643</v>
      </c>
      <c r="Z13" s="49">
        <v>643</v>
      </c>
      <c r="AA13" s="49">
        <v>0</v>
      </c>
      <c r="AB13" s="49">
        <v>0</v>
      </c>
      <c r="AC13" s="49">
        <f t="shared" si="8"/>
        <v>34</v>
      </c>
      <c r="AD13" s="49">
        <v>0</v>
      </c>
      <c r="AE13" s="49">
        <v>0</v>
      </c>
      <c r="AF13" s="49">
        <v>34</v>
      </c>
      <c r="AG13" s="49">
        <v>1641</v>
      </c>
      <c r="AH13" s="49">
        <v>1213</v>
      </c>
    </row>
    <row r="14" spans="1:34" ht="13.5">
      <c r="A14" s="24" t="s">
        <v>26</v>
      </c>
      <c r="B14" s="47" t="s">
        <v>40</v>
      </c>
      <c r="C14" s="48" t="s">
        <v>41</v>
      </c>
      <c r="D14" s="49">
        <f t="shared" si="0"/>
        <v>7583</v>
      </c>
      <c r="E14" s="49">
        <v>6192</v>
      </c>
      <c r="F14" s="49">
        <v>1391</v>
      </c>
      <c r="G14" s="49">
        <f t="shared" si="1"/>
        <v>7583</v>
      </c>
      <c r="H14" s="49">
        <f t="shared" si="2"/>
        <v>6517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5892</v>
      </c>
      <c r="N14" s="49">
        <v>0</v>
      </c>
      <c r="O14" s="49">
        <v>5397</v>
      </c>
      <c r="P14" s="49">
        <v>495</v>
      </c>
      <c r="Q14" s="49">
        <f t="shared" si="5"/>
        <v>625</v>
      </c>
      <c r="R14" s="49">
        <v>0</v>
      </c>
      <c r="S14" s="49">
        <v>615</v>
      </c>
      <c r="T14" s="49">
        <v>10</v>
      </c>
      <c r="U14" s="49">
        <f t="shared" si="6"/>
        <v>0</v>
      </c>
      <c r="V14" s="49">
        <v>0</v>
      </c>
      <c r="W14" s="49">
        <v>0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1066</v>
      </c>
      <c r="AH14" s="49">
        <v>46</v>
      </c>
    </row>
    <row r="15" spans="1:34" ht="13.5">
      <c r="A15" s="24" t="s">
        <v>26</v>
      </c>
      <c r="B15" s="47" t="s">
        <v>42</v>
      </c>
      <c r="C15" s="48" t="s">
        <v>43</v>
      </c>
      <c r="D15" s="49">
        <f t="shared" si="0"/>
        <v>1492</v>
      </c>
      <c r="E15" s="49">
        <v>1492</v>
      </c>
      <c r="F15" s="49">
        <v>0</v>
      </c>
      <c r="G15" s="49">
        <f t="shared" si="1"/>
        <v>1492</v>
      </c>
      <c r="H15" s="49">
        <f t="shared" si="2"/>
        <v>1484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1082</v>
      </c>
      <c r="N15" s="49">
        <v>0</v>
      </c>
      <c r="O15" s="49">
        <v>1082</v>
      </c>
      <c r="P15" s="49">
        <v>0</v>
      </c>
      <c r="Q15" s="49">
        <f t="shared" si="5"/>
        <v>21</v>
      </c>
      <c r="R15" s="49">
        <v>0</v>
      </c>
      <c r="S15" s="49">
        <v>21</v>
      </c>
      <c r="T15" s="49">
        <v>0</v>
      </c>
      <c r="U15" s="49">
        <f t="shared" si="6"/>
        <v>368</v>
      </c>
      <c r="V15" s="49">
        <v>0</v>
      </c>
      <c r="W15" s="49">
        <v>368</v>
      </c>
      <c r="X15" s="49">
        <v>0</v>
      </c>
      <c r="Y15" s="49">
        <f t="shared" si="7"/>
        <v>10</v>
      </c>
      <c r="Z15" s="49">
        <v>0</v>
      </c>
      <c r="AA15" s="49">
        <v>10</v>
      </c>
      <c r="AB15" s="49">
        <v>0</v>
      </c>
      <c r="AC15" s="49">
        <f t="shared" si="8"/>
        <v>3</v>
      </c>
      <c r="AD15" s="49">
        <v>0</v>
      </c>
      <c r="AE15" s="49">
        <v>3</v>
      </c>
      <c r="AF15" s="49">
        <v>0</v>
      </c>
      <c r="AG15" s="49">
        <v>8</v>
      </c>
      <c r="AH15" s="49">
        <v>0</v>
      </c>
    </row>
    <row r="16" spans="1:34" ht="13.5">
      <c r="A16" s="24" t="s">
        <v>26</v>
      </c>
      <c r="B16" s="47" t="s">
        <v>44</v>
      </c>
      <c r="C16" s="48" t="s">
        <v>45</v>
      </c>
      <c r="D16" s="49">
        <f t="shared" si="0"/>
        <v>288</v>
      </c>
      <c r="E16" s="49">
        <v>213</v>
      </c>
      <c r="F16" s="49">
        <v>75</v>
      </c>
      <c r="G16" s="49">
        <f t="shared" si="1"/>
        <v>288</v>
      </c>
      <c r="H16" s="49">
        <f t="shared" si="2"/>
        <v>213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183</v>
      </c>
      <c r="N16" s="49">
        <v>0</v>
      </c>
      <c r="O16" s="49">
        <v>183</v>
      </c>
      <c r="P16" s="49">
        <v>0</v>
      </c>
      <c r="Q16" s="49">
        <f t="shared" si="5"/>
        <v>7</v>
      </c>
      <c r="R16" s="49">
        <v>0</v>
      </c>
      <c r="S16" s="49">
        <v>7</v>
      </c>
      <c r="T16" s="49">
        <v>0</v>
      </c>
      <c r="U16" s="49">
        <f t="shared" si="6"/>
        <v>23</v>
      </c>
      <c r="V16" s="49">
        <v>0</v>
      </c>
      <c r="W16" s="49">
        <v>23</v>
      </c>
      <c r="X16" s="49">
        <v>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0</v>
      </c>
      <c r="AD16" s="49">
        <v>0</v>
      </c>
      <c r="AE16" s="49">
        <v>0</v>
      </c>
      <c r="AF16" s="49">
        <v>0</v>
      </c>
      <c r="AG16" s="49">
        <v>75</v>
      </c>
      <c r="AH16" s="49">
        <v>0</v>
      </c>
    </row>
    <row r="17" spans="1:34" ht="13.5">
      <c r="A17" s="24" t="s">
        <v>26</v>
      </c>
      <c r="B17" s="47" t="s">
        <v>46</v>
      </c>
      <c r="C17" s="48" t="s">
        <v>385</v>
      </c>
      <c r="D17" s="49">
        <f t="shared" si="0"/>
        <v>385</v>
      </c>
      <c r="E17" s="49">
        <v>385</v>
      </c>
      <c r="F17" s="49">
        <v>0</v>
      </c>
      <c r="G17" s="49">
        <f t="shared" si="1"/>
        <v>385</v>
      </c>
      <c r="H17" s="49">
        <f t="shared" si="2"/>
        <v>385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348</v>
      </c>
      <c r="N17" s="49">
        <v>0</v>
      </c>
      <c r="O17" s="49">
        <v>348</v>
      </c>
      <c r="P17" s="49">
        <v>0</v>
      </c>
      <c r="Q17" s="49">
        <f t="shared" si="5"/>
        <v>9</v>
      </c>
      <c r="R17" s="49">
        <v>0</v>
      </c>
      <c r="S17" s="49">
        <v>9</v>
      </c>
      <c r="T17" s="49">
        <v>0</v>
      </c>
      <c r="U17" s="49">
        <f t="shared" si="6"/>
        <v>21</v>
      </c>
      <c r="V17" s="49">
        <v>0</v>
      </c>
      <c r="W17" s="49">
        <v>21</v>
      </c>
      <c r="X17" s="49">
        <v>0</v>
      </c>
      <c r="Y17" s="49">
        <f t="shared" si="7"/>
        <v>3</v>
      </c>
      <c r="Z17" s="49">
        <v>0</v>
      </c>
      <c r="AA17" s="49">
        <v>3</v>
      </c>
      <c r="AB17" s="49">
        <v>0</v>
      </c>
      <c r="AC17" s="49">
        <f t="shared" si="8"/>
        <v>4</v>
      </c>
      <c r="AD17" s="49">
        <v>0</v>
      </c>
      <c r="AE17" s="49">
        <v>4</v>
      </c>
      <c r="AF17" s="49">
        <v>0</v>
      </c>
      <c r="AG17" s="49">
        <v>0</v>
      </c>
      <c r="AH17" s="49">
        <v>0</v>
      </c>
    </row>
    <row r="18" spans="1:34" ht="13.5">
      <c r="A18" s="24" t="s">
        <v>26</v>
      </c>
      <c r="B18" s="47" t="s">
        <v>47</v>
      </c>
      <c r="C18" s="48" t="s">
        <v>48</v>
      </c>
      <c r="D18" s="49">
        <f t="shared" si="0"/>
        <v>2815</v>
      </c>
      <c r="E18" s="49">
        <v>2530</v>
      </c>
      <c r="F18" s="49">
        <v>285</v>
      </c>
      <c r="G18" s="49">
        <f t="shared" si="1"/>
        <v>2815</v>
      </c>
      <c r="H18" s="49">
        <f t="shared" si="2"/>
        <v>2451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1871</v>
      </c>
      <c r="N18" s="49">
        <v>0</v>
      </c>
      <c r="O18" s="49">
        <v>1871</v>
      </c>
      <c r="P18" s="49">
        <v>0</v>
      </c>
      <c r="Q18" s="49">
        <f t="shared" si="5"/>
        <v>49</v>
      </c>
      <c r="R18" s="49">
        <v>0</v>
      </c>
      <c r="S18" s="49">
        <v>49</v>
      </c>
      <c r="T18" s="49">
        <v>0</v>
      </c>
      <c r="U18" s="49">
        <f t="shared" si="6"/>
        <v>402</v>
      </c>
      <c r="V18" s="49">
        <v>0</v>
      </c>
      <c r="W18" s="49">
        <v>402</v>
      </c>
      <c r="X18" s="49">
        <v>0</v>
      </c>
      <c r="Y18" s="49">
        <f t="shared" si="7"/>
        <v>15</v>
      </c>
      <c r="Z18" s="49">
        <v>0</v>
      </c>
      <c r="AA18" s="49">
        <v>15</v>
      </c>
      <c r="AB18" s="49">
        <v>0</v>
      </c>
      <c r="AC18" s="49">
        <f t="shared" si="8"/>
        <v>114</v>
      </c>
      <c r="AD18" s="49">
        <v>0</v>
      </c>
      <c r="AE18" s="49">
        <v>114</v>
      </c>
      <c r="AF18" s="49">
        <v>0</v>
      </c>
      <c r="AG18" s="49">
        <v>364</v>
      </c>
      <c r="AH18" s="49">
        <v>0</v>
      </c>
    </row>
    <row r="19" spans="1:34" ht="13.5">
      <c r="A19" s="24" t="s">
        <v>26</v>
      </c>
      <c r="B19" s="47" t="s">
        <v>49</v>
      </c>
      <c r="C19" s="48" t="s">
        <v>387</v>
      </c>
      <c r="D19" s="49">
        <f t="shared" si="0"/>
        <v>4015</v>
      </c>
      <c r="E19" s="49">
        <v>3466</v>
      </c>
      <c r="F19" s="49">
        <v>549</v>
      </c>
      <c r="G19" s="49">
        <f t="shared" si="1"/>
        <v>4015</v>
      </c>
      <c r="H19" s="49">
        <f t="shared" si="2"/>
        <v>3466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2539</v>
      </c>
      <c r="N19" s="49">
        <v>0</v>
      </c>
      <c r="O19" s="49">
        <v>2539</v>
      </c>
      <c r="P19" s="49">
        <v>0</v>
      </c>
      <c r="Q19" s="49">
        <f t="shared" si="5"/>
        <v>557</v>
      </c>
      <c r="R19" s="49">
        <v>0</v>
      </c>
      <c r="S19" s="49">
        <v>557</v>
      </c>
      <c r="T19" s="49">
        <v>0</v>
      </c>
      <c r="U19" s="49">
        <f t="shared" si="6"/>
        <v>370</v>
      </c>
      <c r="V19" s="49">
        <v>0</v>
      </c>
      <c r="W19" s="49">
        <v>370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0</v>
      </c>
      <c r="AD19" s="49">
        <v>0</v>
      </c>
      <c r="AE19" s="49">
        <v>0</v>
      </c>
      <c r="AF19" s="49">
        <v>0</v>
      </c>
      <c r="AG19" s="49">
        <v>549</v>
      </c>
      <c r="AH19" s="49">
        <v>210</v>
      </c>
    </row>
    <row r="20" spans="1:34" ht="13.5">
      <c r="A20" s="24" t="s">
        <v>26</v>
      </c>
      <c r="B20" s="47" t="s">
        <v>50</v>
      </c>
      <c r="C20" s="48" t="s">
        <v>51</v>
      </c>
      <c r="D20" s="49">
        <f t="shared" si="0"/>
        <v>8093</v>
      </c>
      <c r="E20" s="49">
        <v>4802</v>
      </c>
      <c r="F20" s="49">
        <v>3291</v>
      </c>
      <c r="G20" s="49">
        <f t="shared" si="1"/>
        <v>8093</v>
      </c>
      <c r="H20" s="49">
        <f t="shared" si="2"/>
        <v>7953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7378</v>
      </c>
      <c r="N20" s="49">
        <v>0</v>
      </c>
      <c r="O20" s="49">
        <v>4087</v>
      </c>
      <c r="P20" s="49">
        <v>3291</v>
      </c>
      <c r="Q20" s="49">
        <f t="shared" si="5"/>
        <v>463</v>
      </c>
      <c r="R20" s="49">
        <v>0</v>
      </c>
      <c r="S20" s="49">
        <v>463</v>
      </c>
      <c r="T20" s="49">
        <v>0</v>
      </c>
      <c r="U20" s="49">
        <f t="shared" si="6"/>
        <v>87</v>
      </c>
      <c r="V20" s="49">
        <v>0</v>
      </c>
      <c r="W20" s="49">
        <v>87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25</v>
      </c>
      <c r="AD20" s="49">
        <v>0</v>
      </c>
      <c r="AE20" s="49">
        <v>25</v>
      </c>
      <c r="AF20" s="49">
        <v>0</v>
      </c>
      <c r="AG20" s="49">
        <v>140</v>
      </c>
      <c r="AH20" s="49">
        <v>0</v>
      </c>
    </row>
    <row r="21" spans="1:34" ht="13.5">
      <c r="A21" s="24" t="s">
        <v>26</v>
      </c>
      <c r="B21" s="47" t="s">
        <v>52</v>
      </c>
      <c r="C21" s="48" t="s">
        <v>53</v>
      </c>
      <c r="D21" s="49">
        <f t="shared" si="0"/>
        <v>12710</v>
      </c>
      <c r="E21" s="49">
        <v>11698</v>
      </c>
      <c r="F21" s="49">
        <v>1012</v>
      </c>
      <c r="G21" s="49">
        <f t="shared" si="1"/>
        <v>12710</v>
      </c>
      <c r="H21" s="49">
        <f t="shared" si="2"/>
        <v>11698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9873</v>
      </c>
      <c r="N21" s="49">
        <v>0</v>
      </c>
      <c r="O21" s="49">
        <v>9873</v>
      </c>
      <c r="P21" s="49">
        <v>0</v>
      </c>
      <c r="Q21" s="49">
        <f t="shared" si="5"/>
        <v>342</v>
      </c>
      <c r="R21" s="49">
        <v>0</v>
      </c>
      <c r="S21" s="49">
        <v>342</v>
      </c>
      <c r="T21" s="49">
        <v>0</v>
      </c>
      <c r="U21" s="49">
        <f t="shared" si="6"/>
        <v>1123</v>
      </c>
      <c r="V21" s="49">
        <v>0</v>
      </c>
      <c r="W21" s="49">
        <v>1123</v>
      </c>
      <c r="X21" s="49">
        <v>0</v>
      </c>
      <c r="Y21" s="49">
        <f t="shared" si="7"/>
        <v>57</v>
      </c>
      <c r="Z21" s="49">
        <v>0</v>
      </c>
      <c r="AA21" s="49">
        <v>57</v>
      </c>
      <c r="AB21" s="49">
        <v>0</v>
      </c>
      <c r="AC21" s="49">
        <f t="shared" si="8"/>
        <v>303</v>
      </c>
      <c r="AD21" s="49">
        <v>0</v>
      </c>
      <c r="AE21" s="49">
        <v>303</v>
      </c>
      <c r="AF21" s="49">
        <v>0</v>
      </c>
      <c r="AG21" s="49">
        <v>1012</v>
      </c>
      <c r="AH21" s="49">
        <v>0</v>
      </c>
    </row>
    <row r="22" spans="1:34" ht="13.5">
      <c r="A22" s="24" t="s">
        <v>26</v>
      </c>
      <c r="B22" s="47" t="s">
        <v>54</v>
      </c>
      <c r="C22" s="48" t="s">
        <v>55</v>
      </c>
      <c r="D22" s="49">
        <f t="shared" si="0"/>
        <v>8962</v>
      </c>
      <c r="E22" s="49">
        <v>7607</v>
      </c>
      <c r="F22" s="49">
        <v>1355</v>
      </c>
      <c r="G22" s="49">
        <f t="shared" si="1"/>
        <v>8962</v>
      </c>
      <c r="H22" s="49">
        <f t="shared" si="2"/>
        <v>7607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6762</v>
      </c>
      <c r="N22" s="49">
        <v>0</v>
      </c>
      <c r="O22" s="49">
        <v>6762</v>
      </c>
      <c r="P22" s="49">
        <v>0</v>
      </c>
      <c r="Q22" s="49">
        <f t="shared" si="5"/>
        <v>244</v>
      </c>
      <c r="R22" s="49">
        <v>0</v>
      </c>
      <c r="S22" s="49">
        <v>244</v>
      </c>
      <c r="T22" s="49">
        <v>0</v>
      </c>
      <c r="U22" s="49">
        <f t="shared" si="6"/>
        <v>394</v>
      </c>
      <c r="V22" s="49">
        <v>0</v>
      </c>
      <c r="W22" s="49">
        <v>394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207</v>
      </c>
      <c r="AD22" s="49">
        <v>0</v>
      </c>
      <c r="AE22" s="49">
        <v>207</v>
      </c>
      <c r="AF22" s="49">
        <v>0</v>
      </c>
      <c r="AG22" s="49">
        <v>1355</v>
      </c>
      <c r="AH22" s="49">
        <v>0</v>
      </c>
    </row>
    <row r="23" spans="1:34" ht="13.5">
      <c r="A23" s="24" t="s">
        <v>26</v>
      </c>
      <c r="B23" s="47" t="s">
        <v>56</v>
      </c>
      <c r="C23" s="48" t="s">
        <v>57</v>
      </c>
      <c r="D23" s="49">
        <f t="shared" si="0"/>
        <v>3401</v>
      </c>
      <c r="E23" s="49">
        <v>3005</v>
      </c>
      <c r="F23" s="49">
        <v>396</v>
      </c>
      <c r="G23" s="49">
        <f t="shared" si="1"/>
        <v>3401</v>
      </c>
      <c r="H23" s="49">
        <f t="shared" si="2"/>
        <v>3005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2553</v>
      </c>
      <c r="N23" s="49">
        <v>0</v>
      </c>
      <c r="O23" s="49">
        <v>2553</v>
      </c>
      <c r="P23" s="49">
        <v>0</v>
      </c>
      <c r="Q23" s="49">
        <f t="shared" si="5"/>
        <v>124</v>
      </c>
      <c r="R23" s="49">
        <v>0</v>
      </c>
      <c r="S23" s="49">
        <v>124</v>
      </c>
      <c r="T23" s="49">
        <v>0</v>
      </c>
      <c r="U23" s="49">
        <f t="shared" si="6"/>
        <v>173</v>
      </c>
      <c r="V23" s="49">
        <v>0</v>
      </c>
      <c r="W23" s="49">
        <v>173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155</v>
      </c>
      <c r="AD23" s="49">
        <v>0</v>
      </c>
      <c r="AE23" s="49">
        <v>155</v>
      </c>
      <c r="AF23" s="49">
        <v>0</v>
      </c>
      <c r="AG23" s="49">
        <v>396</v>
      </c>
      <c r="AH23" s="49">
        <v>0</v>
      </c>
    </row>
    <row r="24" spans="1:34" ht="13.5">
      <c r="A24" s="24" t="s">
        <v>26</v>
      </c>
      <c r="B24" s="47" t="s">
        <v>58</v>
      </c>
      <c r="C24" s="48" t="s">
        <v>59</v>
      </c>
      <c r="D24" s="49">
        <f t="shared" si="0"/>
        <v>2616</v>
      </c>
      <c r="E24" s="49">
        <v>2047</v>
      </c>
      <c r="F24" s="49">
        <v>569</v>
      </c>
      <c r="G24" s="49">
        <f aca="true" t="shared" si="9" ref="G24:G85">H24+AG24</f>
        <v>2616</v>
      </c>
      <c r="H24" s="49">
        <f aca="true" t="shared" si="10" ref="H24:H85">I24+M24+Q24+U24+Y24+AC24</f>
        <v>2047</v>
      </c>
      <c r="I24" s="49">
        <f aca="true" t="shared" si="11" ref="I24:I85">SUM(J24:L24)</f>
        <v>0</v>
      </c>
      <c r="J24" s="49">
        <v>0</v>
      </c>
      <c r="K24" s="49">
        <v>0</v>
      </c>
      <c r="L24" s="49">
        <v>0</v>
      </c>
      <c r="M24" s="49">
        <f aca="true" t="shared" si="12" ref="M24:M85">SUM(N24:P24)</f>
        <v>1481</v>
      </c>
      <c r="N24" s="49">
        <v>1481</v>
      </c>
      <c r="O24" s="49">
        <v>0</v>
      </c>
      <c r="P24" s="49">
        <v>0</v>
      </c>
      <c r="Q24" s="49">
        <f aca="true" t="shared" si="13" ref="Q24:Q85">SUM(R24:T24)</f>
        <v>10</v>
      </c>
      <c r="R24" s="49">
        <v>10</v>
      </c>
      <c r="S24" s="49">
        <v>0</v>
      </c>
      <c r="T24" s="49">
        <v>0</v>
      </c>
      <c r="U24" s="49">
        <f aca="true" t="shared" si="14" ref="U24:U85">SUM(V24:X24)</f>
        <v>285</v>
      </c>
      <c r="V24" s="49">
        <v>285</v>
      </c>
      <c r="W24" s="49">
        <v>0</v>
      </c>
      <c r="X24" s="49">
        <v>0</v>
      </c>
      <c r="Y24" s="49">
        <f aca="true" t="shared" si="15" ref="Y24:Y85">SUM(Z24:AB24)</f>
        <v>0</v>
      </c>
      <c r="Z24" s="49">
        <v>0</v>
      </c>
      <c r="AA24" s="49">
        <v>0</v>
      </c>
      <c r="AB24" s="49">
        <v>0</v>
      </c>
      <c r="AC24" s="49">
        <f aca="true" t="shared" si="16" ref="AC24:AC85">SUM(AD24:AF24)</f>
        <v>271</v>
      </c>
      <c r="AD24" s="49">
        <v>271</v>
      </c>
      <c r="AE24" s="49">
        <v>0</v>
      </c>
      <c r="AF24" s="49">
        <v>0</v>
      </c>
      <c r="AG24" s="49">
        <v>569</v>
      </c>
      <c r="AH24" s="49">
        <v>0</v>
      </c>
    </row>
    <row r="25" spans="1:34" ht="13.5">
      <c r="A25" s="24" t="s">
        <v>26</v>
      </c>
      <c r="B25" s="47" t="s">
        <v>60</v>
      </c>
      <c r="C25" s="48" t="s">
        <v>24</v>
      </c>
      <c r="D25" s="49">
        <f t="shared" si="0"/>
        <v>2187</v>
      </c>
      <c r="E25" s="49">
        <v>1867</v>
      </c>
      <c r="F25" s="49">
        <v>320</v>
      </c>
      <c r="G25" s="49">
        <f t="shared" si="9"/>
        <v>2187</v>
      </c>
      <c r="H25" s="49">
        <f t="shared" si="10"/>
        <v>1867</v>
      </c>
      <c r="I25" s="49">
        <f t="shared" si="11"/>
        <v>0</v>
      </c>
      <c r="J25" s="49">
        <v>0</v>
      </c>
      <c r="K25" s="49">
        <v>0</v>
      </c>
      <c r="L25" s="49">
        <v>0</v>
      </c>
      <c r="M25" s="49">
        <f t="shared" si="12"/>
        <v>1490</v>
      </c>
      <c r="N25" s="49">
        <v>0</v>
      </c>
      <c r="O25" s="49">
        <v>1490</v>
      </c>
      <c r="P25" s="49">
        <v>0</v>
      </c>
      <c r="Q25" s="49">
        <f t="shared" si="13"/>
        <v>0</v>
      </c>
      <c r="R25" s="49">
        <v>0</v>
      </c>
      <c r="S25" s="49">
        <v>0</v>
      </c>
      <c r="T25" s="49">
        <v>0</v>
      </c>
      <c r="U25" s="49">
        <f t="shared" si="14"/>
        <v>289</v>
      </c>
      <c r="V25" s="49">
        <v>0</v>
      </c>
      <c r="W25" s="49">
        <v>289</v>
      </c>
      <c r="X25" s="49">
        <v>0</v>
      </c>
      <c r="Y25" s="49">
        <f t="shared" si="15"/>
        <v>0</v>
      </c>
      <c r="Z25" s="49">
        <v>0</v>
      </c>
      <c r="AA25" s="49">
        <v>0</v>
      </c>
      <c r="AB25" s="49">
        <v>0</v>
      </c>
      <c r="AC25" s="49">
        <f t="shared" si="16"/>
        <v>88</v>
      </c>
      <c r="AD25" s="49">
        <v>0</v>
      </c>
      <c r="AE25" s="49">
        <v>88</v>
      </c>
      <c r="AF25" s="49">
        <v>0</v>
      </c>
      <c r="AG25" s="49">
        <v>320</v>
      </c>
      <c r="AH25" s="49">
        <v>0</v>
      </c>
    </row>
    <row r="26" spans="1:34" ht="13.5">
      <c r="A26" s="24" t="s">
        <v>26</v>
      </c>
      <c r="B26" s="47" t="s">
        <v>61</v>
      </c>
      <c r="C26" s="48" t="s">
        <v>294</v>
      </c>
      <c r="D26" s="49">
        <f t="shared" si="0"/>
        <v>2650</v>
      </c>
      <c r="E26" s="49">
        <v>1781</v>
      </c>
      <c r="F26" s="49">
        <v>869</v>
      </c>
      <c r="G26" s="49">
        <f t="shared" si="9"/>
        <v>2650</v>
      </c>
      <c r="H26" s="49">
        <f t="shared" si="10"/>
        <v>1973</v>
      </c>
      <c r="I26" s="49">
        <f t="shared" si="11"/>
        <v>0</v>
      </c>
      <c r="J26" s="49">
        <v>0</v>
      </c>
      <c r="K26" s="49">
        <v>0</v>
      </c>
      <c r="L26" s="49">
        <v>0</v>
      </c>
      <c r="M26" s="49">
        <f t="shared" si="12"/>
        <v>1769</v>
      </c>
      <c r="N26" s="49">
        <v>0</v>
      </c>
      <c r="O26" s="49">
        <v>1769</v>
      </c>
      <c r="P26" s="49">
        <v>0</v>
      </c>
      <c r="Q26" s="49">
        <f t="shared" si="13"/>
        <v>15</v>
      </c>
      <c r="R26" s="49">
        <v>0</v>
      </c>
      <c r="S26" s="49">
        <v>15</v>
      </c>
      <c r="T26" s="49">
        <v>0</v>
      </c>
      <c r="U26" s="49">
        <f t="shared" si="14"/>
        <v>100</v>
      </c>
      <c r="V26" s="49">
        <v>0</v>
      </c>
      <c r="W26" s="49">
        <v>100</v>
      </c>
      <c r="X26" s="49">
        <v>0</v>
      </c>
      <c r="Y26" s="49">
        <f t="shared" si="15"/>
        <v>0</v>
      </c>
      <c r="Z26" s="49">
        <v>0</v>
      </c>
      <c r="AA26" s="49">
        <v>0</v>
      </c>
      <c r="AB26" s="49">
        <v>0</v>
      </c>
      <c r="AC26" s="49">
        <f t="shared" si="16"/>
        <v>89</v>
      </c>
      <c r="AD26" s="49">
        <v>0</v>
      </c>
      <c r="AE26" s="49">
        <v>89</v>
      </c>
      <c r="AF26" s="49">
        <v>0</v>
      </c>
      <c r="AG26" s="49">
        <v>677</v>
      </c>
      <c r="AH26" s="49">
        <v>0</v>
      </c>
    </row>
    <row r="27" spans="1:34" ht="13.5">
      <c r="A27" s="24" t="s">
        <v>26</v>
      </c>
      <c r="B27" s="47" t="s">
        <v>62</v>
      </c>
      <c r="C27" s="48" t="s">
        <v>63</v>
      </c>
      <c r="D27" s="49">
        <f t="shared" si="0"/>
        <v>894</v>
      </c>
      <c r="E27" s="49">
        <v>644</v>
      </c>
      <c r="F27" s="49">
        <v>250</v>
      </c>
      <c r="G27" s="49">
        <f t="shared" si="9"/>
        <v>894</v>
      </c>
      <c r="H27" s="49">
        <f t="shared" si="10"/>
        <v>727</v>
      </c>
      <c r="I27" s="49">
        <f t="shared" si="11"/>
        <v>0</v>
      </c>
      <c r="J27" s="49">
        <v>0</v>
      </c>
      <c r="K27" s="49">
        <v>0</v>
      </c>
      <c r="L27" s="49">
        <v>0</v>
      </c>
      <c r="M27" s="49">
        <f t="shared" si="12"/>
        <v>541</v>
      </c>
      <c r="N27" s="49">
        <v>0</v>
      </c>
      <c r="O27" s="49">
        <v>541</v>
      </c>
      <c r="P27" s="49">
        <v>0</v>
      </c>
      <c r="Q27" s="49">
        <f t="shared" si="13"/>
        <v>105</v>
      </c>
      <c r="R27" s="49">
        <v>0</v>
      </c>
      <c r="S27" s="49">
        <v>105</v>
      </c>
      <c r="T27" s="49">
        <v>0</v>
      </c>
      <c r="U27" s="49">
        <f t="shared" si="14"/>
        <v>62</v>
      </c>
      <c r="V27" s="49">
        <v>0</v>
      </c>
      <c r="W27" s="49">
        <v>62</v>
      </c>
      <c r="X27" s="49">
        <v>0</v>
      </c>
      <c r="Y27" s="49">
        <f t="shared" si="15"/>
        <v>0</v>
      </c>
      <c r="Z27" s="49">
        <v>0</v>
      </c>
      <c r="AA27" s="49">
        <v>0</v>
      </c>
      <c r="AB27" s="49">
        <v>0</v>
      </c>
      <c r="AC27" s="49">
        <f t="shared" si="16"/>
        <v>19</v>
      </c>
      <c r="AD27" s="49">
        <v>0</v>
      </c>
      <c r="AE27" s="49">
        <v>19</v>
      </c>
      <c r="AF27" s="49">
        <v>0</v>
      </c>
      <c r="AG27" s="49">
        <v>167</v>
      </c>
      <c r="AH27" s="49">
        <v>0</v>
      </c>
    </row>
    <row r="28" spans="1:34" ht="13.5">
      <c r="A28" s="24" t="s">
        <v>26</v>
      </c>
      <c r="B28" s="47" t="s">
        <v>64</v>
      </c>
      <c r="C28" s="48" t="s">
        <v>65</v>
      </c>
      <c r="D28" s="49">
        <f t="shared" si="0"/>
        <v>2682</v>
      </c>
      <c r="E28" s="49">
        <v>2647</v>
      </c>
      <c r="F28" s="49">
        <v>35</v>
      </c>
      <c r="G28" s="49">
        <f t="shared" si="9"/>
        <v>2682</v>
      </c>
      <c r="H28" s="49">
        <f t="shared" si="10"/>
        <v>2647</v>
      </c>
      <c r="I28" s="49">
        <f t="shared" si="11"/>
        <v>0</v>
      </c>
      <c r="J28" s="49">
        <v>0</v>
      </c>
      <c r="K28" s="49">
        <v>0</v>
      </c>
      <c r="L28" s="49">
        <v>0</v>
      </c>
      <c r="M28" s="49">
        <f t="shared" si="12"/>
        <v>1989</v>
      </c>
      <c r="N28" s="49">
        <v>0</v>
      </c>
      <c r="O28" s="49">
        <v>1989</v>
      </c>
      <c r="P28" s="49">
        <v>0</v>
      </c>
      <c r="Q28" s="49">
        <f t="shared" si="13"/>
        <v>259</v>
      </c>
      <c r="R28" s="49">
        <v>0</v>
      </c>
      <c r="S28" s="49">
        <v>259</v>
      </c>
      <c r="T28" s="49">
        <v>0</v>
      </c>
      <c r="U28" s="49">
        <f t="shared" si="14"/>
        <v>172</v>
      </c>
      <c r="V28" s="49">
        <v>0</v>
      </c>
      <c r="W28" s="49">
        <v>172</v>
      </c>
      <c r="X28" s="49">
        <v>0</v>
      </c>
      <c r="Y28" s="49">
        <f t="shared" si="15"/>
        <v>172</v>
      </c>
      <c r="Z28" s="49">
        <v>0</v>
      </c>
      <c r="AA28" s="49">
        <v>172</v>
      </c>
      <c r="AB28" s="49">
        <v>0</v>
      </c>
      <c r="AC28" s="49">
        <f t="shared" si="16"/>
        <v>55</v>
      </c>
      <c r="AD28" s="49">
        <v>0</v>
      </c>
      <c r="AE28" s="49">
        <v>55</v>
      </c>
      <c r="AF28" s="49">
        <v>0</v>
      </c>
      <c r="AG28" s="49">
        <v>35</v>
      </c>
      <c r="AH28" s="49">
        <v>0</v>
      </c>
    </row>
    <row r="29" spans="1:34" ht="13.5">
      <c r="A29" s="24" t="s">
        <v>26</v>
      </c>
      <c r="B29" s="47" t="s">
        <v>66</v>
      </c>
      <c r="C29" s="48" t="s">
        <v>67</v>
      </c>
      <c r="D29" s="49">
        <f t="shared" si="0"/>
        <v>2339</v>
      </c>
      <c r="E29" s="49">
        <v>2339</v>
      </c>
      <c r="F29" s="49">
        <v>0</v>
      </c>
      <c r="G29" s="49">
        <f t="shared" si="9"/>
        <v>2339</v>
      </c>
      <c r="H29" s="49">
        <f t="shared" si="10"/>
        <v>2103</v>
      </c>
      <c r="I29" s="49">
        <f t="shared" si="11"/>
        <v>0</v>
      </c>
      <c r="J29" s="49">
        <v>0</v>
      </c>
      <c r="K29" s="49">
        <v>0</v>
      </c>
      <c r="L29" s="49">
        <v>0</v>
      </c>
      <c r="M29" s="49">
        <f t="shared" si="12"/>
        <v>1630</v>
      </c>
      <c r="N29" s="49">
        <v>0</v>
      </c>
      <c r="O29" s="49">
        <v>1630</v>
      </c>
      <c r="P29" s="49">
        <v>0</v>
      </c>
      <c r="Q29" s="49">
        <f t="shared" si="13"/>
        <v>274</v>
      </c>
      <c r="R29" s="49">
        <v>0</v>
      </c>
      <c r="S29" s="49">
        <v>274</v>
      </c>
      <c r="T29" s="49">
        <v>0</v>
      </c>
      <c r="U29" s="49">
        <f t="shared" si="14"/>
        <v>174</v>
      </c>
      <c r="V29" s="49">
        <v>0</v>
      </c>
      <c r="W29" s="49">
        <v>174</v>
      </c>
      <c r="X29" s="49">
        <v>0</v>
      </c>
      <c r="Y29" s="49">
        <f t="shared" si="15"/>
        <v>0</v>
      </c>
      <c r="Z29" s="49">
        <v>0</v>
      </c>
      <c r="AA29" s="49">
        <v>0</v>
      </c>
      <c r="AB29" s="49">
        <v>0</v>
      </c>
      <c r="AC29" s="49">
        <f t="shared" si="16"/>
        <v>25</v>
      </c>
      <c r="AD29" s="49">
        <v>0</v>
      </c>
      <c r="AE29" s="49">
        <v>25</v>
      </c>
      <c r="AF29" s="49">
        <v>0</v>
      </c>
      <c r="AG29" s="49">
        <v>236</v>
      </c>
      <c r="AH29" s="49">
        <v>0</v>
      </c>
    </row>
    <row r="30" spans="1:34" ht="13.5">
      <c r="A30" s="24" t="s">
        <v>26</v>
      </c>
      <c r="B30" s="47" t="s">
        <v>68</v>
      </c>
      <c r="C30" s="48" t="s">
        <v>69</v>
      </c>
      <c r="D30" s="49">
        <f t="shared" si="0"/>
        <v>1928</v>
      </c>
      <c r="E30" s="49">
        <v>1455</v>
      </c>
      <c r="F30" s="49">
        <v>473</v>
      </c>
      <c r="G30" s="49">
        <f t="shared" si="9"/>
        <v>1928</v>
      </c>
      <c r="H30" s="49">
        <f t="shared" si="10"/>
        <v>1320</v>
      </c>
      <c r="I30" s="49">
        <f t="shared" si="11"/>
        <v>0</v>
      </c>
      <c r="J30" s="49">
        <v>0</v>
      </c>
      <c r="K30" s="49">
        <v>0</v>
      </c>
      <c r="L30" s="49">
        <v>0</v>
      </c>
      <c r="M30" s="49">
        <f t="shared" si="12"/>
        <v>1131</v>
      </c>
      <c r="N30" s="49">
        <v>0</v>
      </c>
      <c r="O30" s="49">
        <v>1131</v>
      </c>
      <c r="P30" s="49">
        <v>0</v>
      </c>
      <c r="Q30" s="49">
        <f t="shared" si="13"/>
        <v>90</v>
      </c>
      <c r="R30" s="49">
        <v>0</v>
      </c>
      <c r="S30" s="49">
        <v>90</v>
      </c>
      <c r="T30" s="49">
        <v>0</v>
      </c>
      <c r="U30" s="49">
        <f t="shared" si="14"/>
        <v>89</v>
      </c>
      <c r="V30" s="49">
        <v>0</v>
      </c>
      <c r="W30" s="49">
        <v>89</v>
      </c>
      <c r="X30" s="49">
        <v>0</v>
      </c>
      <c r="Y30" s="49">
        <f t="shared" si="15"/>
        <v>0</v>
      </c>
      <c r="Z30" s="49">
        <v>0</v>
      </c>
      <c r="AA30" s="49">
        <v>0</v>
      </c>
      <c r="AB30" s="49">
        <v>0</v>
      </c>
      <c r="AC30" s="49">
        <f t="shared" si="16"/>
        <v>10</v>
      </c>
      <c r="AD30" s="49">
        <v>0</v>
      </c>
      <c r="AE30" s="49">
        <v>10</v>
      </c>
      <c r="AF30" s="49">
        <v>0</v>
      </c>
      <c r="AG30" s="49">
        <v>608</v>
      </c>
      <c r="AH30" s="49">
        <v>0</v>
      </c>
    </row>
    <row r="31" spans="1:34" ht="13.5">
      <c r="A31" s="24" t="s">
        <v>26</v>
      </c>
      <c r="B31" s="47" t="s">
        <v>70</v>
      </c>
      <c r="C31" s="48" t="s">
        <v>71</v>
      </c>
      <c r="D31" s="49">
        <f t="shared" si="0"/>
        <v>4319</v>
      </c>
      <c r="E31" s="49">
        <v>3259</v>
      </c>
      <c r="F31" s="49">
        <v>1060</v>
      </c>
      <c r="G31" s="49">
        <f t="shared" si="9"/>
        <v>4319</v>
      </c>
      <c r="H31" s="49">
        <f t="shared" si="10"/>
        <v>2830</v>
      </c>
      <c r="I31" s="49">
        <f t="shared" si="11"/>
        <v>0</v>
      </c>
      <c r="J31" s="49">
        <v>0</v>
      </c>
      <c r="K31" s="49">
        <v>0</v>
      </c>
      <c r="L31" s="49">
        <v>0</v>
      </c>
      <c r="M31" s="49">
        <f t="shared" si="12"/>
        <v>2512</v>
      </c>
      <c r="N31" s="49">
        <v>0</v>
      </c>
      <c r="O31" s="49">
        <v>2512</v>
      </c>
      <c r="P31" s="49">
        <v>0</v>
      </c>
      <c r="Q31" s="49">
        <f t="shared" si="13"/>
        <v>141</v>
      </c>
      <c r="R31" s="49">
        <v>0</v>
      </c>
      <c r="S31" s="49">
        <v>141</v>
      </c>
      <c r="T31" s="49">
        <v>0</v>
      </c>
      <c r="U31" s="49">
        <f t="shared" si="14"/>
        <v>161</v>
      </c>
      <c r="V31" s="49">
        <v>0</v>
      </c>
      <c r="W31" s="49">
        <v>161</v>
      </c>
      <c r="X31" s="49">
        <v>0</v>
      </c>
      <c r="Y31" s="49">
        <f t="shared" si="15"/>
        <v>0</v>
      </c>
      <c r="Z31" s="49">
        <v>0</v>
      </c>
      <c r="AA31" s="49">
        <v>0</v>
      </c>
      <c r="AB31" s="49">
        <v>0</v>
      </c>
      <c r="AC31" s="49">
        <f t="shared" si="16"/>
        <v>16</v>
      </c>
      <c r="AD31" s="49">
        <v>0</v>
      </c>
      <c r="AE31" s="49">
        <v>16</v>
      </c>
      <c r="AF31" s="49">
        <v>0</v>
      </c>
      <c r="AG31" s="49">
        <v>1489</v>
      </c>
      <c r="AH31" s="49">
        <v>0</v>
      </c>
    </row>
    <row r="32" spans="1:34" ht="13.5">
      <c r="A32" s="24" t="s">
        <v>26</v>
      </c>
      <c r="B32" s="47" t="s">
        <v>72</v>
      </c>
      <c r="C32" s="48" t="s">
        <v>73</v>
      </c>
      <c r="D32" s="49">
        <f t="shared" si="0"/>
        <v>3432</v>
      </c>
      <c r="E32" s="49">
        <v>2589</v>
      </c>
      <c r="F32" s="49">
        <v>843</v>
      </c>
      <c r="G32" s="49">
        <f t="shared" si="9"/>
        <v>3432</v>
      </c>
      <c r="H32" s="49">
        <f t="shared" si="10"/>
        <v>2559</v>
      </c>
      <c r="I32" s="49">
        <f t="shared" si="11"/>
        <v>0</v>
      </c>
      <c r="J32" s="49">
        <v>0</v>
      </c>
      <c r="K32" s="49">
        <v>0</v>
      </c>
      <c r="L32" s="49">
        <v>0</v>
      </c>
      <c r="M32" s="49">
        <f t="shared" si="12"/>
        <v>2230</v>
      </c>
      <c r="N32" s="49">
        <v>0</v>
      </c>
      <c r="O32" s="49">
        <v>2230</v>
      </c>
      <c r="P32" s="49">
        <v>0</v>
      </c>
      <c r="Q32" s="49">
        <f t="shared" si="13"/>
        <v>156</v>
      </c>
      <c r="R32" s="49">
        <v>0</v>
      </c>
      <c r="S32" s="49">
        <v>156</v>
      </c>
      <c r="T32" s="49">
        <v>0</v>
      </c>
      <c r="U32" s="49">
        <f t="shared" si="14"/>
        <v>156</v>
      </c>
      <c r="V32" s="49">
        <v>0</v>
      </c>
      <c r="W32" s="49">
        <v>156</v>
      </c>
      <c r="X32" s="49">
        <v>0</v>
      </c>
      <c r="Y32" s="49">
        <f t="shared" si="15"/>
        <v>0</v>
      </c>
      <c r="Z32" s="49">
        <v>0</v>
      </c>
      <c r="AA32" s="49">
        <v>0</v>
      </c>
      <c r="AB32" s="49">
        <v>0</v>
      </c>
      <c r="AC32" s="49">
        <f t="shared" si="16"/>
        <v>17</v>
      </c>
      <c r="AD32" s="49">
        <v>0</v>
      </c>
      <c r="AE32" s="49">
        <v>17</v>
      </c>
      <c r="AF32" s="49">
        <v>0</v>
      </c>
      <c r="AG32" s="49">
        <v>873</v>
      </c>
      <c r="AH32" s="49">
        <v>0</v>
      </c>
    </row>
    <row r="33" spans="1:34" ht="13.5">
      <c r="A33" s="24" t="s">
        <v>26</v>
      </c>
      <c r="B33" s="47" t="s">
        <v>74</v>
      </c>
      <c r="C33" s="48" t="s">
        <v>75</v>
      </c>
      <c r="D33" s="49">
        <f t="shared" si="0"/>
        <v>1423</v>
      </c>
      <c r="E33" s="49">
        <v>1059</v>
      </c>
      <c r="F33" s="49">
        <v>364</v>
      </c>
      <c r="G33" s="49">
        <f t="shared" si="9"/>
        <v>1423</v>
      </c>
      <c r="H33" s="49">
        <f t="shared" si="10"/>
        <v>1054</v>
      </c>
      <c r="I33" s="49">
        <f t="shared" si="11"/>
        <v>0</v>
      </c>
      <c r="J33" s="49">
        <v>0</v>
      </c>
      <c r="K33" s="49">
        <v>0</v>
      </c>
      <c r="L33" s="49">
        <v>0</v>
      </c>
      <c r="M33" s="49">
        <f t="shared" si="12"/>
        <v>932</v>
      </c>
      <c r="N33" s="49">
        <v>0</v>
      </c>
      <c r="O33" s="49">
        <v>932</v>
      </c>
      <c r="P33" s="49">
        <v>0</v>
      </c>
      <c r="Q33" s="49">
        <f t="shared" si="13"/>
        <v>32</v>
      </c>
      <c r="R33" s="49">
        <v>0</v>
      </c>
      <c r="S33" s="49">
        <v>32</v>
      </c>
      <c r="T33" s="49">
        <v>0</v>
      </c>
      <c r="U33" s="49">
        <f t="shared" si="14"/>
        <v>90</v>
      </c>
      <c r="V33" s="49">
        <v>0</v>
      </c>
      <c r="W33" s="49">
        <v>90</v>
      </c>
      <c r="X33" s="49">
        <v>0</v>
      </c>
      <c r="Y33" s="49">
        <f t="shared" si="15"/>
        <v>0</v>
      </c>
      <c r="Z33" s="49">
        <v>0</v>
      </c>
      <c r="AA33" s="49">
        <v>0</v>
      </c>
      <c r="AB33" s="49">
        <v>0</v>
      </c>
      <c r="AC33" s="49">
        <f t="shared" si="16"/>
        <v>0</v>
      </c>
      <c r="AD33" s="49">
        <v>0</v>
      </c>
      <c r="AE33" s="49">
        <v>0</v>
      </c>
      <c r="AF33" s="49">
        <v>0</v>
      </c>
      <c r="AG33" s="49">
        <v>369</v>
      </c>
      <c r="AH33" s="49">
        <v>0</v>
      </c>
    </row>
    <row r="34" spans="1:34" ht="13.5">
      <c r="A34" s="24" t="s">
        <v>26</v>
      </c>
      <c r="B34" s="47" t="s">
        <v>76</v>
      </c>
      <c r="C34" s="48" t="s">
        <v>77</v>
      </c>
      <c r="D34" s="49">
        <f t="shared" si="0"/>
        <v>1951</v>
      </c>
      <c r="E34" s="49">
        <v>1583</v>
      </c>
      <c r="F34" s="49">
        <v>368</v>
      </c>
      <c r="G34" s="49">
        <f t="shared" si="9"/>
        <v>1951</v>
      </c>
      <c r="H34" s="49">
        <f t="shared" si="10"/>
        <v>1583</v>
      </c>
      <c r="I34" s="49">
        <f t="shared" si="11"/>
        <v>0</v>
      </c>
      <c r="J34" s="49">
        <v>0</v>
      </c>
      <c r="K34" s="49">
        <v>0</v>
      </c>
      <c r="L34" s="49">
        <v>0</v>
      </c>
      <c r="M34" s="49">
        <f t="shared" si="12"/>
        <v>1312</v>
      </c>
      <c r="N34" s="49">
        <v>0</v>
      </c>
      <c r="O34" s="49">
        <v>1312</v>
      </c>
      <c r="P34" s="49">
        <v>0</v>
      </c>
      <c r="Q34" s="49">
        <f t="shared" si="13"/>
        <v>33</v>
      </c>
      <c r="R34" s="49">
        <v>0</v>
      </c>
      <c r="S34" s="49">
        <v>33</v>
      </c>
      <c r="T34" s="49">
        <v>0</v>
      </c>
      <c r="U34" s="49">
        <f t="shared" si="14"/>
        <v>209</v>
      </c>
      <c r="V34" s="49">
        <v>62</v>
      </c>
      <c r="W34" s="49">
        <v>147</v>
      </c>
      <c r="X34" s="49">
        <v>0</v>
      </c>
      <c r="Y34" s="49">
        <f t="shared" si="15"/>
        <v>4</v>
      </c>
      <c r="Z34" s="49">
        <v>4</v>
      </c>
      <c r="AA34" s="49">
        <v>0</v>
      </c>
      <c r="AB34" s="49">
        <v>0</v>
      </c>
      <c r="AC34" s="49">
        <f t="shared" si="16"/>
        <v>25</v>
      </c>
      <c r="AD34" s="49">
        <v>0</v>
      </c>
      <c r="AE34" s="49">
        <v>25</v>
      </c>
      <c r="AF34" s="49">
        <v>0</v>
      </c>
      <c r="AG34" s="49">
        <v>368</v>
      </c>
      <c r="AH34" s="49">
        <v>0</v>
      </c>
    </row>
    <row r="35" spans="1:34" ht="13.5">
      <c r="A35" s="24" t="s">
        <v>26</v>
      </c>
      <c r="B35" s="47" t="s">
        <v>78</v>
      </c>
      <c r="C35" s="48" t="s">
        <v>79</v>
      </c>
      <c r="D35" s="49">
        <f t="shared" si="0"/>
        <v>2916</v>
      </c>
      <c r="E35" s="49">
        <v>2083</v>
      </c>
      <c r="F35" s="49">
        <v>833</v>
      </c>
      <c r="G35" s="49">
        <f t="shared" si="9"/>
        <v>2916</v>
      </c>
      <c r="H35" s="49">
        <f t="shared" si="10"/>
        <v>2779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2266</v>
      </c>
      <c r="N35" s="49">
        <v>0</v>
      </c>
      <c r="O35" s="49">
        <v>1536</v>
      </c>
      <c r="P35" s="49">
        <v>730</v>
      </c>
      <c r="Q35" s="49">
        <f t="shared" si="13"/>
        <v>230</v>
      </c>
      <c r="R35" s="49">
        <v>0</v>
      </c>
      <c r="S35" s="49">
        <v>230</v>
      </c>
      <c r="T35" s="49">
        <v>0</v>
      </c>
      <c r="U35" s="49">
        <f t="shared" si="14"/>
        <v>283</v>
      </c>
      <c r="V35" s="49">
        <v>0</v>
      </c>
      <c r="W35" s="49">
        <v>283</v>
      </c>
      <c r="X35" s="49">
        <v>0</v>
      </c>
      <c r="Y35" s="49">
        <f t="shared" si="15"/>
        <v>0</v>
      </c>
      <c r="Z35" s="49">
        <v>0</v>
      </c>
      <c r="AA35" s="49">
        <v>0</v>
      </c>
      <c r="AB35" s="49">
        <v>0</v>
      </c>
      <c r="AC35" s="49">
        <f t="shared" si="16"/>
        <v>0</v>
      </c>
      <c r="AD35" s="49">
        <v>0</v>
      </c>
      <c r="AE35" s="49">
        <v>0</v>
      </c>
      <c r="AF35" s="49">
        <v>0</v>
      </c>
      <c r="AG35" s="49">
        <v>137</v>
      </c>
      <c r="AH35" s="49">
        <v>0</v>
      </c>
    </row>
    <row r="36" spans="1:34" ht="13.5">
      <c r="A36" s="24" t="s">
        <v>26</v>
      </c>
      <c r="B36" s="47" t="s">
        <v>80</v>
      </c>
      <c r="C36" s="48" t="s">
        <v>81</v>
      </c>
      <c r="D36" s="49">
        <f t="shared" si="0"/>
        <v>1635</v>
      </c>
      <c r="E36" s="49">
        <v>1018</v>
      </c>
      <c r="F36" s="49">
        <v>617</v>
      </c>
      <c r="G36" s="49">
        <f t="shared" si="9"/>
        <v>1635</v>
      </c>
      <c r="H36" s="49">
        <f t="shared" si="10"/>
        <v>1635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1426</v>
      </c>
      <c r="N36" s="49">
        <v>0</v>
      </c>
      <c r="O36" s="49">
        <v>820</v>
      </c>
      <c r="P36" s="49">
        <v>606</v>
      </c>
      <c r="Q36" s="49">
        <f t="shared" si="13"/>
        <v>43</v>
      </c>
      <c r="R36" s="49">
        <v>0</v>
      </c>
      <c r="S36" s="49">
        <v>39</v>
      </c>
      <c r="T36" s="49">
        <v>4</v>
      </c>
      <c r="U36" s="49">
        <f t="shared" si="14"/>
        <v>166</v>
      </c>
      <c r="V36" s="49">
        <v>0</v>
      </c>
      <c r="W36" s="49">
        <v>159</v>
      </c>
      <c r="X36" s="49">
        <v>7</v>
      </c>
      <c r="Y36" s="49">
        <f t="shared" si="15"/>
        <v>0</v>
      </c>
      <c r="Z36" s="49">
        <v>0</v>
      </c>
      <c r="AA36" s="49">
        <v>0</v>
      </c>
      <c r="AB36" s="49">
        <v>0</v>
      </c>
      <c r="AC36" s="49">
        <f t="shared" si="16"/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:34" ht="13.5">
      <c r="A37" s="24" t="s">
        <v>26</v>
      </c>
      <c r="B37" s="47" t="s">
        <v>82</v>
      </c>
      <c r="C37" s="48" t="s">
        <v>25</v>
      </c>
      <c r="D37" s="49">
        <f t="shared" si="0"/>
        <v>3563</v>
      </c>
      <c r="E37" s="49">
        <v>2500</v>
      </c>
      <c r="F37" s="49">
        <v>1063</v>
      </c>
      <c r="G37" s="49">
        <f t="shared" si="9"/>
        <v>3563</v>
      </c>
      <c r="H37" s="49">
        <f t="shared" si="10"/>
        <v>2464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2102</v>
      </c>
      <c r="N37" s="49">
        <v>2102</v>
      </c>
      <c r="O37" s="49">
        <v>0</v>
      </c>
      <c r="P37" s="49">
        <v>0</v>
      </c>
      <c r="Q37" s="49">
        <f t="shared" si="13"/>
        <v>134</v>
      </c>
      <c r="R37" s="49">
        <v>134</v>
      </c>
      <c r="S37" s="49">
        <v>0</v>
      </c>
      <c r="T37" s="49">
        <v>0</v>
      </c>
      <c r="U37" s="49">
        <f t="shared" si="14"/>
        <v>228</v>
      </c>
      <c r="V37" s="49">
        <v>228</v>
      </c>
      <c r="W37" s="49">
        <v>0</v>
      </c>
      <c r="X37" s="49">
        <v>0</v>
      </c>
      <c r="Y37" s="49">
        <f t="shared" si="15"/>
        <v>0</v>
      </c>
      <c r="Z37" s="49">
        <v>0</v>
      </c>
      <c r="AA37" s="49">
        <v>0</v>
      </c>
      <c r="AB37" s="49">
        <v>0</v>
      </c>
      <c r="AC37" s="49">
        <f t="shared" si="16"/>
        <v>0</v>
      </c>
      <c r="AD37" s="49">
        <v>0</v>
      </c>
      <c r="AE37" s="49">
        <v>0</v>
      </c>
      <c r="AF37" s="49">
        <v>0</v>
      </c>
      <c r="AG37" s="49">
        <v>1099</v>
      </c>
      <c r="AH37" s="49">
        <v>0</v>
      </c>
    </row>
    <row r="38" spans="1:34" ht="13.5">
      <c r="A38" s="24" t="s">
        <v>26</v>
      </c>
      <c r="B38" s="47" t="s">
        <v>83</v>
      </c>
      <c r="C38" s="48" t="s">
        <v>386</v>
      </c>
      <c r="D38" s="49">
        <f t="shared" si="0"/>
        <v>2782</v>
      </c>
      <c r="E38" s="49">
        <v>2580</v>
      </c>
      <c r="F38" s="49">
        <v>202</v>
      </c>
      <c r="G38" s="49">
        <f t="shared" si="9"/>
        <v>2782</v>
      </c>
      <c r="H38" s="49">
        <f t="shared" si="10"/>
        <v>2314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1942</v>
      </c>
      <c r="N38" s="49">
        <v>1942</v>
      </c>
      <c r="O38" s="49">
        <v>0</v>
      </c>
      <c r="P38" s="49">
        <v>0</v>
      </c>
      <c r="Q38" s="49">
        <f t="shared" si="13"/>
        <v>125</v>
      </c>
      <c r="R38" s="49">
        <v>125</v>
      </c>
      <c r="S38" s="49">
        <v>0</v>
      </c>
      <c r="T38" s="49">
        <v>0</v>
      </c>
      <c r="U38" s="49">
        <f t="shared" si="14"/>
        <v>197</v>
      </c>
      <c r="V38" s="49">
        <v>197</v>
      </c>
      <c r="W38" s="49">
        <v>0</v>
      </c>
      <c r="X38" s="49">
        <v>0</v>
      </c>
      <c r="Y38" s="49">
        <f t="shared" si="15"/>
        <v>0</v>
      </c>
      <c r="Z38" s="49">
        <v>0</v>
      </c>
      <c r="AA38" s="49">
        <v>0</v>
      </c>
      <c r="AB38" s="49">
        <v>0</v>
      </c>
      <c r="AC38" s="49">
        <f t="shared" si="16"/>
        <v>50</v>
      </c>
      <c r="AD38" s="49">
        <v>50</v>
      </c>
      <c r="AE38" s="49">
        <v>0</v>
      </c>
      <c r="AF38" s="49">
        <v>0</v>
      </c>
      <c r="AG38" s="49">
        <v>468</v>
      </c>
      <c r="AH38" s="49">
        <v>0</v>
      </c>
    </row>
    <row r="39" spans="1:34" ht="13.5">
      <c r="A39" s="24" t="s">
        <v>26</v>
      </c>
      <c r="B39" s="47" t="s">
        <v>84</v>
      </c>
      <c r="C39" s="48" t="s">
        <v>293</v>
      </c>
      <c r="D39" s="49">
        <f aca="true" t="shared" si="17" ref="D39:D70">E39+F39</f>
        <v>1518</v>
      </c>
      <c r="E39" s="49">
        <v>1020</v>
      </c>
      <c r="F39" s="49">
        <v>498</v>
      </c>
      <c r="G39" s="49">
        <f t="shared" si="9"/>
        <v>1518</v>
      </c>
      <c r="H39" s="49">
        <f t="shared" si="10"/>
        <v>992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842</v>
      </c>
      <c r="N39" s="49">
        <v>842</v>
      </c>
      <c r="O39" s="49">
        <v>0</v>
      </c>
      <c r="P39" s="49">
        <v>0</v>
      </c>
      <c r="Q39" s="49">
        <f t="shared" si="13"/>
        <v>52</v>
      </c>
      <c r="R39" s="49">
        <v>52</v>
      </c>
      <c r="S39" s="49">
        <v>0</v>
      </c>
      <c r="T39" s="49">
        <v>0</v>
      </c>
      <c r="U39" s="49">
        <f t="shared" si="14"/>
        <v>74</v>
      </c>
      <c r="V39" s="49">
        <v>74</v>
      </c>
      <c r="W39" s="49">
        <v>0</v>
      </c>
      <c r="X39" s="49">
        <v>0</v>
      </c>
      <c r="Y39" s="49">
        <f t="shared" si="15"/>
        <v>0</v>
      </c>
      <c r="Z39" s="49">
        <v>0</v>
      </c>
      <c r="AA39" s="49">
        <v>0</v>
      </c>
      <c r="AB39" s="49">
        <v>0</v>
      </c>
      <c r="AC39" s="49">
        <f t="shared" si="16"/>
        <v>24</v>
      </c>
      <c r="AD39" s="49">
        <v>24</v>
      </c>
      <c r="AE39" s="49">
        <v>0</v>
      </c>
      <c r="AF39" s="49">
        <v>0</v>
      </c>
      <c r="AG39" s="49">
        <v>526</v>
      </c>
      <c r="AH39" s="49">
        <v>0</v>
      </c>
    </row>
    <row r="40" spans="1:34" ht="13.5">
      <c r="A40" s="24" t="s">
        <v>26</v>
      </c>
      <c r="B40" s="47" t="s">
        <v>85</v>
      </c>
      <c r="C40" s="48" t="s">
        <v>291</v>
      </c>
      <c r="D40" s="49">
        <f t="shared" si="17"/>
        <v>1754</v>
      </c>
      <c r="E40" s="49">
        <v>1544</v>
      </c>
      <c r="F40" s="49">
        <v>210</v>
      </c>
      <c r="G40" s="49">
        <f t="shared" si="9"/>
        <v>1754</v>
      </c>
      <c r="H40" s="49">
        <f t="shared" si="10"/>
        <v>1625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1203</v>
      </c>
      <c r="N40" s="49">
        <v>0</v>
      </c>
      <c r="O40" s="49">
        <v>1123</v>
      </c>
      <c r="P40" s="49">
        <v>80</v>
      </c>
      <c r="Q40" s="49">
        <f t="shared" si="13"/>
        <v>42</v>
      </c>
      <c r="R40" s="49">
        <v>0</v>
      </c>
      <c r="S40" s="49">
        <v>41</v>
      </c>
      <c r="T40" s="49">
        <v>1</v>
      </c>
      <c r="U40" s="49">
        <f t="shared" si="14"/>
        <v>160</v>
      </c>
      <c r="V40" s="49">
        <v>0</v>
      </c>
      <c r="W40" s="49">
        <v>160</v>
      </c>
      <c r="X40" s="49">
        <v>0</v>
      </c>
      <c r="Y40" s="49">
        <f t="shared" si="15"/>
        <v>1</v>
      </c>
      <c r="Z40" s="49">
        <v>0</v>
      </c>
      <c r="AA40" s="49">
        <v>1</v>
      </c>
      <c r="AB40" s="49">
        <v>0</v>
      </c>
      <c r="AC40" s="49">
        <f t="shared" si="16"/>
        <v>219</v>
      </c>
      <c r="AD40" s="49">
        <v>0</v>
      </c>
      <c r="AE40" s="49">
        <v>219</v>
      </c>
      <c r="AF40" s="49">
        <v>0</v>
      </c>
      <c r="AG40" s="49">
        <v>129</v>
      </c>
      <c r="AH40" s="49">
        <v>0</v>
      </c>
    </row>
    <row r="41" spans="1:34" ht="13.5">
      <c r="A41" s="24" t="s">
        <v>26</v>
      </c>
      <c r="B41" s="47" t="s">
        <v>86</v>
      </c>
      <c r="C41" s="48" t="s">
        <v>87</v>
      </c>
      <c r="D41" s="49">
        <f t="shared" si="17"/>
        <v>2300</v>
      </c>
      <c r="E41" s="49">
        <v>896</v>
      </c>
      <c r="F41" s="49">
        <v>1404</v>
      </c>
      <c r="G41" s="49">
        <f t="shared" si="9"/>
        <v>2300</v>
      </c>
      <c r="H41" s="49">
        <f t="shared" si="10"/>
        <v>1500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1399</v>
      </c>
      <c r="N41" s="49">
        <v>0</v>
      </c>
      <c r="O41" s="49">
        <v>795</v>
      </c>
      <c r="P41" s="49">
        <v>604</v>
      </c>
      <c r="Q41" s="49">
        <f t="shared" si="13"/>
        <v>15</v>
      </c>
      <c r="R41" s="49">
        <v>0</v>
      </c>
      <c r="S41" s="49">
        <v>15</v>
      </c>
      <c r="T41" s="49">
        <v>0</v>
      </c>
      <c r="U41" s="49">
        <f t="shared" si="14"/>
        <v>86</v>
      </c>
      <c r="V41" s="49">
        <v>0</v>
      </c>
      <c r="W41" s="49">
        <v>86</v>
      </c>
      <c r="X41" s="49">
        <v>0</v>
      </c>
      <c r="Y41" s="49">
        <f t="shared" si="15"/>
        <v>0</v>
      </c>
      <c r="Z41" s="49">
        <v>0</v>
      </c>
      <c r="AA41" s="49">
        <v>0</v>
      </c>
      <c r="AB41" s="49">
        <v>0</v>
      </c>
      <c r="AC41" s="49">
        <f t="shared" si="16"/>
        <v>0</v>
      </c>
      <c r="AD41" s="49">
        <v>0</v>
      </c>
      <c r="AE41" s="49">
        <v>0</v>
      </c>
      <c r="AF41" s="49">
        <v>0</v>
      </c>
      <c r="AG41" s="49">
        <v>800</v>
      </c>
      <c r="AH41" s="49">
        <v>0</v>
      </c>
    </row>
    <row r="42" spans="1:34" ht="13.5">
      <c r="A42" s="24" t="s">
        <v>26</v>
      </c>
      <c r="B42" s="47" t="s">
        <v>88</v>
      </c>
      <c r="C42" s="48" t="s">
        <v>89</v>
      </c>
      <c r="D42" s="49">
        <f t="shared" si="17"/>
        <v>1490</v>
      </c>
      <c r="E42" s="49">
        <v>1130</v>
      </c>
      <c r="F42" s="49">
        <v>360</v>
      </c>
      <c r="G42" s="49">
        <f t="shared" si="9"/>
        <v>1490</v>
      </c>
      <c r="H42" s="49">
        <f t="shared" si="10"/>
        <v>1125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989</v>
      </c>
      <c r="N42" s="49">
        <v>0</v>
      </c>
      <c r="O42" s="49">
        <v>989</v>
      </c>
      <c r="P42" s="49">
        <v>0</v>
      </c>
      <c r="Q42" s="49">
        <f t="shared" si="13"/>
        <v>47</v>
      </c>
      <c r="R42" s="49">
        <v>0</v>
      </c>
      <c r="S42" s="49">
        <v>47</v>
      </c>
      <c r="T42" s="49">
        <v>0</v>
      </c>
      <c r="U42" s="49">
        <f t="shared" si="14"/>
        <v>52</v>
      </c>
      <c r="V42" s="49">
        <v>0</v>
      </c>
      <c r="W42" s="49">
        <v>52</v>
      </c>
      <c r="X42" s="49">
        <v>0</v>
      </c>
      <c r="Y42" s="49">
        <f t="shared" si="15"/>
        <v>0</v>
      </c>
      <c r="Z42" s="49">
        <v>0</v>
      </c>
      <c r="AA42" s="49">
        <v>0</v>
      </c>
      <c r="AB42" s="49">
        <v>0</v>
      </c>
      <c r="AC42" s="49">
        <f t="shared" si="16"/>
        <v>37</v>
      </c>
      <c r="AD42" s="49">
        <v>0</v>
      </c>
      <c r="AE42" s="49">
        <v>37</v>
      </c>
      <c r="AF42" s="49">
        <v>0</v>
      </c>
      <c r="AG42" s="49">
        <v>365</v>
      </c>
      <c r="AH42" s="49">
        <v>0</v>
      </c>
    </row>
    <row r="43" spans="1:34" ht="13.5">
      <c r="A43" s="24" t="s">
        <v>26</v>
      </c>
      <c r="B43" s="47" t="s">
        <v>90</v>
      </c>
      <c r="C43" s="48" t="s">
        <v>91</v>
      </c>
      <c r="D43" s="49">
        <f t="shared" si="17"/>
        <v>4323</v>
      </c>
      <c r="E43" s="49">
        <v>3026</v>
      </c>
      <c r="F43" s="49">
        <v>1297</v>
      </c>
      <c r="G43" s="49">
        <f t="shared" si="9"/>
        <v>4323</v>
      </c>
      <c r="H43" s="49">
        <f t="shared" si="10"/>
        <v>3312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2898</v>
      </c>
      <c r="N43" s="49">
        <v>0</v>
      </c>
      <c r="O43" s="49">
        <v>2898</v>
      </c>
      <c r="P43" s="49">
        <v>0</v>
      </c>
      <c r="Q43" s="49">
        <f t="shared" si="13"/>
        <v>277</v>
      </c>
      <c r="R43" s="49">
        <v>0</v>
      </c>
      <c r="S43" s="49">
        <v>277</v>
      </c>
      <c r="T43" s="49">
        <v>0</v>
      </c>
      <c r="U43" s="49">
        <f t="shared" si="14"/>
        <v>137</v>
      </c>
      <c r="V43" s="49">
        <v>0</v>
      </c>
      <c r="W43" s="49">
        <v>137</v>
      </c>
      <c r="X43" s="49">
        <v>0</v>
      </c>
      <c r="Y43" s="49">
        <f t="shared" si="15"/>
        <v>0</v>
      </c>
      <c r="Z43" s="49">
        <v>0</v>
      </c>
      <c r="AA43" s="49">
        <v>0</v>
      </c>
      <c r="AB43" s="49">
        <v>0</v>
      </c>
      <c r="AC43" s="49">
        <f t="shared" si="16"/>
        <v>0</v>
      </c>
      <c r="AD43" s="49">
        <v>0</v>
      </c>
      <c r="AE43" s="49">
        <v>0</v>
      </c>
      <c r="AF43" s="49">
        <v>0</v>
      </c>
      <c r="AG43" s="49">
        <v>1011</v>
      </c>
      <c r="AH43" s="49">
        <v>0</v>
      </c>
    </row>
    <row r="44" spans="1:34" ht="13.5">
      <c r="A44" s="24" t="s">
        <v>26</v>
      </c>
      <c r="B44" s="47" t="s">
        <v>92</v>
      </c>
      <c r="C44" s="48" t="s">
        <v>93</v>
      </c>
      <c r="D44" s="49">
        <f t="shared" si="17"/>
        <v>928</v>
      </c>
      <c r="E44" s="49">
        <v>928</v>
      </c>
      <c r="F44" s="49">
        <v>0</v>
      </c>
      <c r="G44" s="49">
        <f t="shared" si="9"/>
        <v>928</v>
      </c>
      <c r="H44" s="49">
        <f t="shared" si="10"/>
        <v>928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701</v>
      </c>
      <c r="N44" s="49">
        <v>0</v>
      </c>
      <c r="O44" s="49">
        <v>701</v>
      </c>
      <c r="P44" s="49">
        <v>0</v>
      </c>
      <c r="Q44" s="49">
        <f t="shared" si="13"/>
        <v>100</v>
      </c>
      <c r="R44" s="49">
        <v>0</v>
      </c>
      <c r="S44" s="49">
        <v>100</v>
      </c>
      <c r="T44" s="49">
        <v>0</v>
      </c>
      <c r="U44" s="49">
        <f t="shared" si="14"/>
        <v>118</v>
      </c>
      <c r="V44" s="49">
        <v>0</v>
      </c>
      <c r="W44" s="49">
        <v>118</v>
      </c>
      <c r="X44" s="49">
        <v>0</v>
      </c>
      <c r="Y44" s="49">
        <f t="shared" si="15"/>
        <v>0</v>
      </c>
      <c r="Z44" s="49">
        <v>0</v>
      </c>
      <c r="AA44" s="49">
        <v>0</v>
      </c>
      <c r="AB44" s="49">
        <v>0</v>
      </c>
      <c r="AC44" s="49">
        <f t="shared" si="16"/>
        <v>9</v>
      </c>
      <c r="AD44" s="49">
        <v>0</v>
      </c>
      <c r="AE44" s="49">
        <v>9</v>
      </c>
      <c r="AF44" s="49">
        <v>0</v>
      </c>
      <c r="AG44" s="49">
        <v>0</v>
      </c>
      <c r="AH44" s="49">
        <v>0</v>
      </c>
    </row>
    <row r="45" spans="1:34" ht="13.5">
      <c r="A45" s="24" t="s">
        <v>26</v>
      </c>
      <c r="B45" s="47" t="s">
        <v>94</v>
      </c>
      <c r="C45" s="48" t="s">
        <v>95</v>
      </c>
      <c r="D45" s="49">
        <f t="shared" si="17"/>
        <v>2509</v>
      </c>
      <c r="E45" s="49">
        <v>2125</v>
      </c>
      <c r="F45" s="49">
        <v>384</v>
      </c>
      <c r="G45" s="49">
        <f t="shared" si="9"/>
        <v>2509</v>
      </c>
      <c r="H45" s="49">
        <f t="shared" si="10"/>
        <v>2285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1999</v>
      </c>
      <c r="N45" s="49">
        <v>1999</v>
      </c>
      <c r="O45" s="49">
        <v>0</v>
      </c>
      <c r="P45" s="49">
        <v>0</v>
      </c>
      <c r="Q45" s="49">
        <f t="shared" si="13"/>
        <v>27</v>
      </c>
      <c r="R45" s="49">
        <v>0</v>
      </c>
      <c r="S45" s="49">
        <v>27</v>
      </c>
      <c r="T45" s="49">
        <v>0</v>
      </c>
      <c r="U45" s="49">
        <f t="shared" si="14"/>
        <v>259</v>
      </c>
      <c r="V45" s="49">
        <v>132</v>
      </c>
      <c r="W45" s="49">
        <v>127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0</v>
      </c>
      <c r="AD45" s="49">
        <v>0</v>
      </c>
      <c r="AE45" s="49">
        <v>0</v>
      </c>
      <c r="AF45" s="49">
        <v>0</v>
      </c>
      <c r="AG45" s="49">
        <v>224</v>
      </c>
      <c r="AH45" s="49">
        <v>45</v>
      </c>
    </row>
    <row r="46" spans="1:34" ht="13.5">
      <c r="A46" s="24" t="s">
        <v>26</v>
      </c>
      <c r="B46" s="47" t="s">
        <v>96</v>
      </c>
      <c r="C46" s="48" t="s">
        <v>97</v>
      </c>
      <c r="D46" s="49">
        <f t="shared" si="17"/>
        <v>2714</v>
      </c>
      <c r="E46" s="49">
        <v>2142</v>
      </c>
      <c r="F46" s="49">
        <v>572</v>
      </c>
      <c r="G46" s="49">
        <f t="shared" si="9"/>
        <v>2714</v>
      </c>
      <c r="H46" s="49">
        <f t="shared" si="10"/>
        <v>2278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1941</v>
      </c>
      <c r="N46" s="49">
        <v>1941</v>
      </c>
      <c r="O46" s="49">
        <v>0</v>
      </c>
      <c r="P46" s="49">
        <v>0</v>
      </c>
      <c r="Q46" s="49">
        <f t="shared" si="13"/>
        <v>94</v>
      </c>
      <c r="R46" s="49">
        <v>0</v>
      </c>
      <c r="S46" s="49">
        <v>94</v>
      </c>
      <c r="T46" s="49">
        <v>0</v>
      </c>
      <c r="U46" s="49">
        <f t="shared" si="14"/>
        <v>243</v>
      </c>
      <c r="V46" s="49">
        <v>136</v>
      </c>
      <c r="W46" s="49">
        <v>107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0</v>
      </c>
      <c r="AD46" s="49">
        <v>0</v>
      </c>
      <c r="AE46" s="49">
        <v>0</v>
      </c>
      <c r="AF46" s="49">
        <v>0</v>
      </c>
      <c r="AG46" s="49">
        <v>436</v>
      </c>
      <c r="AH46" s="49">
        <v>0</v>
      </c>
    </row>
    <row r="47" spans="1:34" ht="13.5">
      <c r="A47" s="24" t="s">
        <v>26</v>
      </c>
      <c r="B47" s="47" t="s">
        <v>98</v>
      </c>
      <c r="C47" s="48" t="s">
        <v>99</v>
      </c>
      <c r="D47" s="49">
        <f t="shared" si="17"/>
        <v>1814</v>
      </c>
      <c r="E47" s="49">
        <v>1359</v>
      </c>
      <c r="F47" s="49">
        <v>455</v>
      </c>
      <c r="G47" s="49">
        <f t="shared" si="9"/>
        <v>1814</v>
      </c>
      <c r="H47" s="49">
        <f t="shared" si="10"/>
        <v>1429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1162</v>
      </c>
      <c r="N47" s="49">
        <v>1162</v>
      </c>
      <c r="O47" s="49">
        <v>0</v>
      </c>
      <c r="P47" s="49">
        <v>0</v>
      </c>
      <c r="Q47" s="49">
        <f t="shared" si="13"/>
        <v>73</v>
      </c>
      <c r="R47" s="49">
        <v>0</v>
      </c>
      <c r="S47" s="49">
        <v>73</v>
      </c>
      <c r="T47" s="49">
        <v>0</v>
      </c>
      <c r="U47" s="49">
        <f t="shared" si="14"/>
        <v>194</v>
      </c>
      <c r="V47" s="49">
        <v>64</v>
      </c>
      <c r="W47" s="49">
        <v>130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0</v>
      </c>
      <c r="AD47" s="49">
        <v>0</v>
      </c>
      <c r="AE47" s="49">
        <v>0</v>
      </c>
      <c r="AF47" s="49">
        <v>0</v>
      </c>
      <c r="AG47" s="49">
        <v>385</v>
      </c>
      <c r="AH47" s="49">
        <v>129</v>
      </c>
    </row>
    <row r="48" spans="1:34" ht="13.5">
      <c r="A48" s="24" t="s">
        <v>26</v>
      </c>
      <c r="B48" s="47" t="s">
        <v>100</v>
      </c>
      <c r="C48" s="48" t="s">
        <v>101</v>
      </c>
      <c r="D48" s="49">
        <f t="shared" si="17"/>
        <v>879</v>
      </c>
      <c r="E48" s="49">
        <v>725</v>
      </c>
      <c r="F48" s="49">
        <v>154</v>
      </c>
      <c r="G48" s="49">
        <f t="shared" si="9"/>
        <v>879</v>
      </c>
      <c r="H48" s="49">
        <f t="shared" si="10"/>
        <v>767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573</v>
      </c>
      <c r="N48" s="49">
        <v>573</v>
      </c>
      <c r="O48" s="49">
        <v>0</v>
      </c>
      <c r="P48" s="49">
        <v>0</v>
      </c>
      <c r="Q48" s="49">
        <f t="shared" si="13"/>
        <v>71</v>
      </c>
      <c r="R48" s="49">
        <v>0</v>
      </c>
      <c r="S48" s="49">
        <v>71</v>
      </c>
      <c r="T48" s="49">
        <v>0</v>
      </c>
      <c r="U48" s="49">
        <f t="shared" si="14"/>
        <v>123</v>
      </c>
      <c r="V48" s="49">
        <v>39</v>
      </c>
      <c r="W48" s="49">
        <v>84</v>
      </c>
      <c r="X48" s="49">
        <v>0</v>
      </c>
      <c r="Y48" s="49">
        <f t="shared" si="15"/>
        <v>0</v>
      </c>
      <c r="Z48" s="49">
        <v>0</v>
      </c>
      <c r="AA48" s="49">
        <v>0</v>
      </c>
      <c r="AB48" s="49">
        <v>0</v>
      </c>
      <c r="AC48" s="49">
        <f t="shared" si="16"/>
        <v>0</v>
      </c>
      <c r="AD48" s="49">
        <v>0</v>
      </c>
      <c r="AE48" s="49">
        <v>0</v>
      </c>
      <c r="AF48" s="49">
        <v>0</v>
      </c>
      <c r="AG48" s="49">
        <v>112</v>
      </c>
      <c r="AH48" s="49">
        <v>181</v>
      </c>
    </row>
    <row r="49" spans="1:34" ht="13.5">
      <c r="A49" s="24" t="s">
        <v>26</v>
      </c>
      <c r="B49" s="47" t="s">
        <v>102</v>
      </c>
      <c r="C49" s="48" t="s">
        <v>103</v>
      </c>
      <c r="D49" s="49">
        <f t="shared" si="17"/>
        <v>2575</v>
      </c>
      <c r="E49" s="49">
        <v>2052</v>
      </c>
      <c r="F49" s="49">
        <v>523</v>
      </c>
      <c r="G49" s="49">
        <f t="shared" si="9"/>
        <v>2575</v>
      </c>
      <c r="H49" s="49">
        <f t="shared" si="10"/>
        <v>2142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1717</v>
      </c>
      <c r="N49" s="49">
        <v>1717</v>
      </c>
      <c r="O49" s="49">
        <v>0</v>
      </c>
      <c r="P49" s="49">
        <v>0</v>
      </c>
      <c r="Q49" s="49">
        <f t="shared" si="13"/>
        <v>129</v>
      </c>
      <c r="R49" s="49">
        <v>0</v>
      </c>
      <c r="S49" s="49">
        <v>129</v>
      </c>
      <c r="T49" s="49">
        <v>0</v>
      </c>
      <c r="U49" s="49">
        <f t="shared" si="14"/>
        <v>296</v>
      </c>
      <c r="V49" s="49">
        <v>92</v>
      </c>
      <c r="W49" s="49">
        <v>204</v>
      </c>
      <c r="X49" s="49">
        <v>0</v>
      </c>
      <c r="Y49" s="49">
        <f t="shared" si="15"/>
        <v>0</v>
      </c>
      <c r="Z49" s="49">
        <v>0</v>
      </c>
      <c r="AA49" s="49">
        <v>0</v>
      </c>
      <c r="AB49" s="49">
        <v>0</v>
      </c>
      <c r="AC49" s="49">
        <f t="shared" si="16"/>
        <v>0</v>
      </c>
      <c r="AD49" s="49">
        <v>0</v>
      </c>
      <c r="AE49" s="49">
        <v>0</v>
      </c>
      <c r="AF49" s="49">
        <v>0</v>
      </c>
      <c r="AG49" s="49">
        <v>433</v>
      </c>
      <c r="AH49" s="49">
        <v>0</v>
      </c>
    </row>
    <row r="50" spans="1:34" ht="13.5">
      <c r="A50" s="24" t="s">
        <v>26</v>
      </c>
      <c r="B50" s="47" t="s">
        <v>104</v>
      </c>
      <c r="C50" s="48" t="s">
        <v>105</v>
      </c>
      <c r="D50" s="49">
        <f t="shared" si="17"/>
        <v>2723</v>
      </c>
      <c r="E50" s="49">
        <v>2271</v>
      </c>
      <c r="F50" s="49">
        <v>452</v>
      </c>
      <c r="G50" s="49">
        <f t="shared" si="9"/>
        <v>2723</v>
      </c>
      <c r="H50" s="49">
        <f t="shared" si="10"/>
        <v>2380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1900</v>
      </c>
      <c r="N50" s="49">
        <v>1900</v>
      </c>
      <c r="O50" s="49">
        <v>0</v>
      </c>
      <c r="P50" s="49">
        <v>0</v>
      </c>
      <c r="Q50" s="49">
        <f t="shared" si="13"/>
        <v>134</v>
      </c>
      <c r="R50" s="49">
        <v>0</v>
      </c>
      <c r="S50" s="49">
        <v>134</v>
      </c>
      <c r="T50" s="49">
        <v>0</v>
      </c>
      <c r="U50" s="49">
        <f t="shared" si="14"/>
        <v>346</v>
      </c>
      <c r="V50" s="49">
        <v>126</v>
      </c>
      <c r="W50" s="49">
        <v>220</v>
      </c>
      <c r="X50" s="49">
        <v>0</v>
      </c>
      <c r="Y50" s="49">
        <f t="shared" si="15"/>
        <v>0</v>
      </c>
      <c r="Z50" s="49">
        <v>0</v>
      </c>
      <c r="AA50" s="49">
        <v>0</v>
      </c>
      <c r="AB50" s="49">
        <v>0</v>
      </c>
      <c r="AC50" s="49">
        <f t="shared" si="16"/>
        <v>0</v>
      </c>
      <c r="AD50" s="49">
        <v>0</v>
      </c>
      <c r="AE50" s="49">
        <v>0</v>
      </c>
      <c r="AF50" s="49">
        <v>0</v>
      </c>
      <c r="AG50" s="49">
        <v>343</v>
      </c>
      <c r="AH50" s="49">
        <v>0</v>
      </c>
    </row>
    <row r="51" spans="1:34" ht="13.5">
      <c r="A51" s="24" t="s">
        <v>26</v>
      </c>
      <c r="B51" s="47" t="s">
        <v>106</v>
      </c>
      <c r="C51" s="48" t="s">
        <v>107</v>
      </c>
      <c r="D51" s="49">
        <f t="shared" si="17"/>
        <v>805</v>
      </c>
      <c r="E51" s="49">
        <v>739</v>
      </c>
      <c r="F51" s="49">
        <v>66</v>
      </c>
      <c r="G51" s="49">
        <f t="shared" si="9"/>
        <v>805</v>
      </c>
      <c r="H51" s="49">
        <f t="shared" si="10"/>
        <v>803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578</v>
      </c>
      <c r="N51" s="49">
        <v>0</v>
      </c>
      <c r="O51" s="49">
        <v>578</v>
      </c>
      <c r="P51" s="49">
        <v>0</v>
      </c>
      <c r="Q51" s="49">
        <f t="shared" si="13"/>
        <v>69</v>
      </c>
      <c r="R51" s="49">
        <v>0</v>
      </c>
      <c r="S51" s="49">
        <v>69</v>
      </c>
      <c r="T51" s="49">
        <v>0</v>
      </c>
      <c r="U51" s="49">
        <f t="shared" si="14"/>
        <v>155</v>
      </c>
      <c r="V51" s="49">
        <v>0</v>
      </c>
      <c r="W51" s="49">
        <v>155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1</v>
      </c>
      <c r="AD51" s="49">
        <v>0</v>
      </c>
      <c r="AE51" s="49">
        <v>1</v>
      </c>
      <c r="AF51" s="49">
        <v>0</v>
      </c>
      <c r="AG51" s="49">
        <v>2</v>
      </c>
      <c r="AH51" s="49">
        <v>19</v>
      </c>
    </row>
    <row r="52" spans="1:34" ht="13.5">
      <c r="A52" s="24" t="s">
        <v>26</v>
      </c>
      <c r="B52" s="47" t="s">
        <v>108</v>
      </c>
      <c r="C52" s="48" t="s">
        <v>109</v>
      </c>
      <c r="D52" s="49">
        <f t="shared" si="17"/>
        <v>2426</v>
      </c>
      <c r="E52" s="49">
        <v>2122</v>
      </c>
      <c r="F52" s="49">
        <v>304</v>
      </c>
      <c r="G52" s="49">
        <f t="shared" si="9"/>
        <v>2426</v>
      </c>
      <c r="H52" s="49">
        <f t="shared" si="10"/>
        <v>2122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1728</v>
      </c>
      <c r="N52" s="49">
        <v>0</v>
      </c>
      <c r="O52" s="49">
        <v>1591</v>
      </c>
      <c r="P52" s="49">
        <v>137</v>
      </c>
      <c r="Q52" s="49">
        <f t="shared" si="13"/>
        <v>64</v>
      </c>
      <c r="R52" s="49">
        <v>0</v>
      </c>
      <c r="S52" s="49">
        <v>64</v>
      </c>
      <c r="T52" s="49">
        <v>0</v>
      </c>
      <c r="U52" s="49">
        <f t="shared" si="14"/>
        <v>330</v>
      </c>
      <c r="V52" s="49">
        <v>0</v>
      </c>
      <c r="W52" s="49">
        <v>330</v>
      </c>
      <c r="X52" s="49">
        <v>0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0</v>
      </c>
      <c r="AD52" s="49">
        <v>0</v>
      </c>
      <c r="AE52" s="49">
        <v>0</v>
      </c>
      <c r="AF52" s="49">
        <v>0</v>
      </c>
      <c r="AG52" s="49">
        <v>304</v>
      </c>
      <c r="AH52" s="49">
        <v>0</v>
      </c>
    </row>
    <row r="53" spans="1:34" ht="13.5">
      <c r="A53" s="24" t="s">
        <v>26</v>
      </c>
      <c r="B53" s="47" t="s">
        <v>110</v>
      </c>
      <c r="C53" s="48" t="s">
        <v>374</v>
      </c>
      <c r="D53" s="49">
        <f t="shared" si="17"/>
        <v>736</v>
      </c>
      <c r="E53" s="49">
        <v>294</v>
      </c>
      <c r="F53" s="49">
        <v>442</v>
      </c>
      <c r="G53" s="49">
        <f t="shared" si="9"/>
        <v>736</v>
      </c>
      <c r="H53" s="49">
        <f t="shared" si="10"/>
        <v>362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334</v>
      </c>
      <c r="N53" s="49">
        <v>0</v>
      </c>
      <c r="O53" s="49">
        <v>334</v>
      </c>
      <c r="P53" s="49">
        <v>0</v>
      </c>
      <c r="Q53" s="49">
        <f t="shared" si="13"/>
        <v>19</v>
      </c>
      <c r="R53" s="49">
        <v>0</v>
      </c>
      <c r="S53" s="49">
        <v>19</v>
      </c>
      <c r="T53" s="49">
        <v>0</v>
      </c>
      <c r="U53" s="49">
        <f t="shared" si="14"/>
        <v>9</v>
      </c>
      <c r="V53" s="49">
        <v>0</v>
      </c>
      <c r="W53" s="49">
        <v>9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0</v>
      </c>
      <c r="AD53" s="49">
        <v>0</v>
      </c>
      <c r="AE53" s="49">
        <v>0</v>
      </c>
      <c r="AF53" s="49">
        <v>0</v>
      </c>
      <c r="AG53" s="49">
        <v>374</v>
      </c>
      <c r="AH53" s="49">
        <v>0</v>
      </c>
    </row>
    <row r="54" spans="1:34" ht="13.5">
      <c r="A54" s="24" t="s">
        <v>26</v>
      </c>
      <c r="B54" s="47" t="s">
        <v>111</v>
      </c>
      <c r="C54" s="48" t="s">
        <v>112</v>
      </c>
      <c r="D54" s="49">
        <f t="shared" si="17"/>
        <v>4332</v>
      </c>
      <c r="E54" s="49">
        <v>2959</v>
      </c>
      <c r="F54" s="49">
        <v>1373</v>
      </c>
      <c r="G54" s="49">
        <f t="shared" si="9"/>
        <v>4332</v>
      </c>
      <c r="H54" s="49">
        <f t="shared" si="10"/>
        <v>1849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1699</v>
      </c>
      <c r="N54" s="49">
        <v>0</v>
      </c>
      <c r="O54" s="49">
        <v>0</v>
      </c>
      <c r="P54" s="49">
        <v>1699</v>
      </c>
      <c r="Q54" s="49">
        <f t="shared" si="13"/>
        <v>96</v>
      </c>
      <c r="R54" s="49">
        <v>96</v>
      </c>
      <c r="S54" s="49">
        <v>0</v>
      </c>
      <c r="T54" s="49">
        <v>0</v>
      </c>
      <c r="U54" s="49">
        <f t="shared" si="14"/>
        <v>54</v>
      </c>
      <c r="V54" s="49">
        <v>54</v>
      </c>
      <c r="W54" s="49">
        <v>0</v>
      </c>
      <c r="X54" s="49">
        <v>0</v>
      </c>
      <c r="Y54" s="49">
        <f t="shared" si="15"/>
        <v>0</v>
      </c>
      <c r="Z54" s="49">
        <v>0</v>
      </c>
      <c r="AA54" s="49">
        <v>0</v>
      </c>
      <c r="AB54" s="49">
        <v>0</v>
      </c>
      <c r="AC54" s="49">
        <f t="shared" si="16"/>
        <v>0</v>
      </c>
      <c r="AD54" s="49">
        <v>0</v>
      </c>
      <c r="AE54" s="49">
        <v>0</v>
      </c>
      <c r="AF54" s="49">
        <v>0</v>
      </c>
      <c r="AG54" s="49">
        <v>2483</v>
      </c>
      <c r="AH54" s="49">
        <v>265</v>
      </c>
    </row>
    <row r="55" spans="1:34" ht="13.5">
      <c r="A55" s="24" t="s">
        <v>26</v>
      </c>
      <c r="B55" s="47" t="s">
        <v>113</v>
      </c>
      <c r="C55" s="48" t="s">
        <v>114</v>
      </c>
      <c r="D55" s="49">
        <f t="shared" si="17"/>
        <v>2386</v>
      </c>
      <c r="E55" s="49">
        <v>1951</v>
      </c>
      <c r="F55" s="49">
        <v>435</v>
      </c>
      <c r="G55" s="49">
        <f t="shared" si="9"/>
        <v>2386</v>
      </c>
      <c r="H55" s="49">
        <f t="shared" si="10"/>
        <v>1862</v>
      </c>
      <c r="I55" s="49">
        <f t="shared" si="11"/>
        <v>0</v>
      </c>
      <c r="J55" s="49">
        <v>0</v>
      </c>
      <c r="K55" s="49">
        <v>0</v>
      </c>
      <c r="L55" s="49">
        <v>0</v>
      </c>
      <c r="M55" s="49">
        <f t="shared" si="12"/>
        <v>1727</v>
      </c>
      <c r="N55" s="49">
        <v>0</v>
      </c>
      <c r="O55" s="49">
        <v>1727</v>
      </c>
      <c r="P55" s="49">
        <v>0</v>
      </c>
      <c r="Q55" s="49">
        <f t="shared" si="13"/>
        <v>35</v>
      </c>
      <c r="R55" s="49">
        <v>0</v>
      </c>
      <c r="S55" s="49">
        <v>35</v>
      </c>
      <c r="T55" s="49">
        <v>0</v>
      </c>
      <c r="U55" s="49">
        <f t="shared" si="14"/>
        <v>100</v>
      </c>
      <c r="V55" s="49">
        <v>0</v>
      </c>
      <c r="W55" s="49">
        <v>100</v>
      </c>
      <c r="X55" s="49">
        <v>0</v>
      </c>
      <c r="Y55" s="49">
        <f t="shared" si="15"/>
        <v>0</v>
      </c>
      <c r="Z55" s="49">
        <v>0</v>
      </c>
      <c r="AA55" s="49">
        <v>0</v>
      </c>
      <c r="AB55" s="49">
        <v>0</v>
      </c>
      <c r="AC55" s="49">
        <f t="shared" si="16"/>
        <v>0</v>
      </c>
      <c r="AD55" s="49">
        <v>0</v>
      </c>
      <c r="AE55" s="49">
        <v>0</v>
      </c>
      <c r="AF55" s="49">
        <v>0</v>
      </c>
      <c r="AG55" s="49">
        <v>524</v>
      </c>
      <c r="AH55" s="49">
        <v>65</v>
      </c>
    </row>
    <row r="56" spans="1:34" ht="13.5">
      <c r="A56" s="24" t="s">
        <v>26</v>
      </c>
      <c r="B56" s="47" t="s">
        <v>115</v>
      </c>
      <c r="C56" s="48" t="s">
        <v>116</v>
      </c>
      <c r="D56" s="49">
        <f t="shared" si="17"/>
        <v>1673</v>
      </c>
      <c r="E56" s="49">
        <v>1525</v>
      </c>
      <c r="F56" s="49">
        <v>148</v>
      </c>
      <c r="G56" s="49">
        <f t="shared" si="9"/>
        <v>1673</v>
      </c>
      <c r="H56" s="49">
        <f t="shared" si="10"/>
        <v>1525</v>
      </c>
      <c r="I56" s="49">
        <f t="shared" si="11"/>
        <v>0</v>
      </c>
      <c r="J56" s="49">
        <v>0</v>
      </c>
      <c r="K56" s="49">
        <v>0</v>
      </c>
      <c r="L56" s="49">
        <v>0</v>
      </c>
      <c r="M56" s="49">
        <f t="shared" si="12"/>
        <v>1247</v>
      </c>
      <c r="N56" s="49">
        <v>1247</v>
      </c>
      <c r="O56" s="49">
        <v>0</v>
      </c>
      <c r="P56" s="49">
        <v>0</v>
      </c>
      <c r="Q56" s="49">
        <f t="shared" si="13"/>
        <v>118</v>
      </c>
      <c r="R56" s="49">
        <v>118</v>
      </c>
      <c r="S56" s="49">
        <v>0</v>
      </c>
      <c r="T56" s="49">
        <v>0</v>
      </c>
      <c r="U56" s="49">
        <f t="shared" si="14"/>
        <v>81</v>
      </c>
      <c r="V56" s="49">
        <v>81</v>
      </c>
      <c r="W56" s="49">
        <v>0</v>
      </c>
      <c r="X56" s="49">
        <v>0</v>
      </c>
      <c r="Y56" s="49">
        <f t="shared" si="15"/>
        <v>79</v>
      </c>
      <c r="Z56" s="49">
        <v>79</v>
      </c>
      <c r="AA56" s="49">
        <v>0</v>
      </c>
      <c r="AB56" s="49">
        <v>0</v>
      </c>
      <c r="AC56" s="49">
        <f t="shared" si="16"/>
        <v>0</v>
      </c>
      <c r="AD56" s="49">
        <v>0</v>
      </c>
      <c r="AE56" s="49">
        <v>0</v>
      </c>
      <c r="AF56" s="49">
        <v>0</v>
      </c>
      <c r="AG56" s="49">
        <v>148</v>
      </c>
      <c r="AH56" s="49">
        <v>0</v>
      </c>
    </row>
    <row r="57" spans="1:34" ht="13.5">
      <c r="A57" s="24" t="s">
        <v>26</v>
      </c>
      <c r="B57" s="47" t="s">
        <v>117</v>
      </c>
      <c r="C57" s="48" t="s">
        <v>118</v>
      </c>
      <c r="D57" s="49">
        <f t="shared" si="17"/>
        <v>2161</v>
      </c>
      <c r="E57" s="49">
        <v>2161</v>
      </c>
      <c r="F57" s="49">
        <v>0</v>
      </c>
      <c r="G57" s="49">
        <f t="shared" si="9"/>
        <v>2161</v>
      </c>
      <c r="H57" s="49">
        <f t="shared" si="10"/>
        <v>1481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1257</v>
      </c>
      <c r="N57" s="49">
        <v>0</v>
      </c>
      <c r="O57" s="49">
        <v>1257</v>
      </c>
      <c r="P57" s="49">
        <v>0</v>
      </c>
      <c r="Q57" s="49">
        <f t="shared" si="13"/>
        <v>170</v>
      </c>
      <c r="R57" s="49">
        <v>0</v>
      </c>
      <c r="S57" s="49">
        <v>170</v>
      </c>
      <c r="T57" s="49">
        <v>0</v>
      </c>
      <c r="U57" s="49">
        <f t="shared" si="14"/>
        <v>14</v>
      </c>
      <c r="V57" s="49">
        <v>0</v>
      </c>
      <c r="W57" s="49">
        <v>14</v>
      </c>
      <c r="X57" s="49">
        <v>0</v>
      </c>
      <c r="Y57" s="49">
        <f t="shared" si="15"/>
        <v>0</v>
      </c>
      <c r="Z57" s="49">
        <v>0</v>
      </c>
      <c r="AA57" s="49">
        <v>0</v>
      </c>
      <c r="AB57" s="49">
        <v>0</v>
      </c>
      <c r="AC57" s="49">
        <f t="shared" si="16"/>
        <v>40</v>
      </c>
      <c r="AD57" s="49">
        <v>0</v>
      </c>
      <c r="AE57" s="49">
        <v>40</v>
      </c>
      <c r="AF57" s="49">
        <v>0</v>
      </c>
      <c r="AG57" s="49">
        <v>680</v>
      </c>
      <c r="AH57" s="49">
        <v>20</v>
      </c>
    </row>
    <row r="58" spans="1:34" ht="13.5">
      <c r="A58" s="24" t="s">
        <v>26</v>
      </c>
      <c r="B58" s="47" t="s">
        <v>295</v>
      </c>
      <c r="C58" s="48" t="s">
        <v>384</v>
      </c>
      <c r="D58" s="49">
        <f t="shared" si="17"/>
        <v>648</v>
      </c>
      <c r="E58" s="49">
        <v>585</v>
      </c>
      <c r="F58" s="49">
        <v>63</v>
      </c>
      <c r="G58" s="49">
        <f t="shared" si="9"/>
        <v>648</v>
      </c>
      <c r="H58" s="49">
        <f t="shared" si="10"/>
        <v>633</v>
      </c>
      <c r="I58" s="49">
        <f t="shared" si="11"/>
        <v>0</v>
      </c>
      <c r="J58" s="49">
        <v>0</v>
      </c>
      <c r="K58" s="49">
        <v>0</v>
      </c>
      <c r="L58" s="49">
        <v>0</v>
      </c>
      <c r="M58" s="49">
        <f t="shared" si="12"/>
        <v>555</v>
      </c>
      <c r="N58" s="49">
        <v>0</v>
      </c>
      <c r="O58" s="49">
        <v>555</v>
      </c>
      <c r="P58" s="49">
        <v>0</v>
      </c>
      <c r="Q58" s="49">
        <f t="shared" si="13"/>
        <v>0</v>
      </c>
      <c r="R58" s="49">
        <v>0</v>
      </c>
      <c r="S58" s="49">
        <v>0</v>
      </c>
      <c r="T58" s="49">
        <v>0</v>
      </c>
      <c r="U58" s="49">
        <f t="shared" si="14"/>
        <v>78</v>
      </c>
      <c r="V58" s="49">
        <v>0</v>
      </c>
      <c r="W58" s="49">
        <v>78</v>
      </c>
      <c r="X58" s="49">
        <v>0</v>
      </c>
      <c r="Y58" s="49">
        <f t="shared" si="15"/>
        <v>0</v>
      </c>
      <c r="Z58" s="49">
        <v>0</v>
      </c>
      <c r="AA58" s="49">
        <v>0</v>
      </c>
      <c r="AB58" s="49">
        <v>0</v>
      </c>
      <c r="AC58" s="49">
        <f t="shared" si="16"/>
        <v>0</v>
      </c>
      <c r="AD58" s="49">
        <v>0</v>
      </c>
      <c r="AE58" s="49">
        <v>0</v>
      </c>
      <c r="AF58" s="49">
        <v>0</v>
      </c>
      <c r="AG58" s="49">
        <v>15</v>
      </c>
      <c r="AH58" s="49">
        <v>0</v>
      </c>
    </row>
    <row r="59" spans="1:34" ht="13.5">
      <c r="A59" s="24" t="s">
        <v>26</v>
      </c>
      <c r="B59" s="47" t="s">
        <v>296</v>
      </c>
      <c r="C59" s="48" t="s">
        <v>297</v>
      </c>
      <c r="D59" s="49">
        <f t="shared" si="17"/>
        <v>711</v>
      </c>
      <c r="E59" s="49">
        <v>533</v>
      </c>
      <c r="F59" s="49">
        <v>178</v>
      </c>
      <c r="G59" s="49">
        <f t="shared" si="9"/>
        <v>711</v>
      </c>
      <c r="H59" s="49">
        <f t="shared" si="10"/>
        <v>578</v>
      </c>
      <c r="I59" s="49">
        <f t="shared" si="11"/>
        <v>0</v>
      </c>
      <c r="J59" s="49">
        <v>0</v>
      </c>
      <c r="K59" s="49">
        <v>0</v>
      </c>
      <c r="L59" s="49">
        <v>0</v>
      </c>
      <c r="M59" s="49">
        <f t="shared" si="12"/>
        <v>507</v>
      </c>
      <c r="N59" s="49">
        <v>0</v>
      </c>
      <c r="O59" s="49">
        <v>507</v>
      </c>
      <c r="P59" s="49">
        <v>0</v>
      </c>
      <c r="Q59" s="49">
        <f t="shared" si="13"/>
        <v>42</v>
      </c>
      <c r="R59" s="49">
        <v>0</v>
      </c>
      <c r="S59" s="49">
        <v>42</v>
      </c>
      <c r="T59" s="49">
        <v>0</v>
      </c>
      <c r="U59" s="49">
        <f t="shared" si="14"/>
        <v>29</v>
      </c>
      <c r="V59" s="49">
        <v>0</v>
      </c>
      <c r="W59" s="49">
        <v>29</v>
      </c>
      <c r="X59" s="49">
        <v>0</v>
      </c>
      <c r="Y59" s="49">
        <f t="shared" si="15"/>
        <v>0</v>
      </c>
      <c r="Z59" s="49">
        <v>0</v>
      </c>
      <c r="AA59" s="49">
        <v>0</v>
      </c>
      <c r="AB59" s="49">
        <v>0</v>
      </c>
      <c r="AC59" s="49">
        <f t="shared" si="16"/>
        <v>0</v>
      </c>
      <c r="AD59" s="49">
        <v>0</v>
      </c>
      <c r="AE59" s="49">
        <v>0</v>
      </c>
      <c r="AF59" s="49">
        <v>0</v>
      </c>
      <c r="AG59" s="49">
        <v>133</v>
      </c>
      <c r="AH59" s="49">
        <v>2</v>
      </c>
    </row>
    <row r="60" spans="1:34" ht="13.5">
      <c r="A60" s="24" t="s">
        <v>26</v>
      </c>
      <c r="B60" s="47" t="s">
        <v>298</v>
      </c>
      <c r="C60" s="48" t="s">
        <v>299</v>
      </c>
      <c r="D60" s="49">
        <f t="shared" si="17"/>
        <v>1799</v>
      </c>
      <c r="E60" s="49">
        <v>1428</v>
      </c>
      <c r="F60" s="49">
        <v>371</v>
      </c>
      <c r="G60" s="49">
        <f t="shared" si="9"/>
        <v>1799</v>
      </c>
      <c r="H60" s="49">
        <f t="shared" si="10"/>
        <v>1280</v>
      </c>
      <c r="I60" s="49">
        <f t="shared" si="11"/>
        <v>0</v>
      </c>
      <c r="J60" s="49">
        <v>0</v>
      </c>
      <c r="K60" s="49">
        <v>0</v>
      </c>
      <c r="L60" s="49">
        <v>0</v>
      </c>
      <c r="M60" s="49">
        <f t="shared" si="12"/>
        <v>1124</v>
      </c>
      <c r="N60" s="49">
        <v>0</v>
      </c>
      <c r="O60" s="49">
        <v>1124</v>
      </c>
      <c r="P60" s="49">
        <v>0</v>
      </c>
      <c r="Q60" s="49">
        <f t="shared" si="13"/>
        <v>60</v>
      </c>
      <c r="R60" s="49">
        <v>0</v>
      </c>
      <c r="S60" s="49">
        <v>60</v>
      </c>
      <c r="T60" s="49">
        <v>0</v>
      </c>
      <c r="U60" s="49">
        <f t="shared" si="14"/>
        <v>96</v>
      </c>
      <c r="V60" s="49">
        <v>0</v>
      </c>
      <c r="W60" s="49">
        <v>96</v>
      </c>
      <c r="X60" s="49">
        <v>0</v>
      </c>
      <c r="Y60" s="49">
        <f t="shared" si="15"/>
        <v>0</v>
      </c>
      <c r="Z60" s="49">
        <v>0</v>
      </c>
      <c r="AA60" s="49">
        <v>0</v>
      </c>
      <c r="AB60" s="49">
        <v>0</v>
      </c>
      <c r="AC60" s="49">
        <f t="shared" si="16"/>
        <v>0</v>
      </c>
      <c r="AD60" s="49">
        <v>0</v>
      </c>
      <c r="AE60" s="49">
        <v>0</v>
      </c>
      <c r="AF60" s="49">
        <v>0</v>
      </c>
      <c r="AG60" s="49">
        <v>519</v>
      </c>
      <c r="AH60" s="49">
        <v>0</v>
      </c>
    </row>
    <row r="61" spans="1:34" ht="13.5">
      <c r="A61" s="24" t="s">
        <v>26</v>
      </c>
      <c r="B61" s="47" t="s">
        <v>300</v>
      </c>
      <c r="C61" s="48" t="s">
        <v>301</v>
      </c>
      <c r="D61" s="49">
        <f t="shared" si="17"/>
        <v>1429</v>
      </c>
      <c r="E61" s="49">
        <v>1134</v>
      </c>
      <c r="F61" s="49">
        <v>295</v>
      </c>
      <c r="G61" s="49">
        <f t="shared" si="9"/>
        <v>1429</v>
      </c>
      <c r="H61" s="49">
        <f t="shared" si="10"/>
        <v>1019</v>
      </c>
      <c r="I61" s="49">
        <f t="shared" si="11"/>
        <v>0</v>
      </c>
      <c r="J61" s="49">
        <v>0</v>
      </c>
      <c r="K61" s="49">
        <v>0</v>
      </c>
      <c r="L61" s="49">
        <v>0</v>
      </c>
      <c r="M61" s="49">
        <f t="shared" si="12"/>
        <v>870</v>
      </c>
      <c r="N61" s="49">
        <v>0</v>
      </c>
      <c r="O61" s="49">
        <v>870</v>
      </c>
      <c r="P61" s="49">
        <v>0</v>
      </c>
      <c r="Q61" s="49">
        <f t="shared" si="13"/>
        <v>55</v>
      </c>
      <c r="R61" s="49">
        <v>0</v>
      </c>
      <c r="S61" s="49">
        <v>55</v>
      </c>
      <c r="T61" s="49">
        <v>0</v>
      </c>
      <c r="U61" s="49">
        <f t="shared" si="14"/>
        <v>94</v>
      </c>
      <c r="V61" s="49">
        <v>0</v>
      </c>
      <c r="W61" s="49">
        <v>94</v>
      </c>
      <c r="X61" s="49">
        <v>0</v>
      </c>
      <c r="Y61" s="49">
        <f t="shared" si="15"/>
        <v>0</v>
      </c>
      <c r="Z61" s="49">
        <v>0</v>
      </c>
      <c r="AA61" s="49">
        <v>0</v>
      </c>
      <c r="AB61" s="49">
        <v>0</v>
      </c>
      <c r="AC61" s="49">
        <f t="shared" si="16"/>
        <v>0</v>
      </c>
      <c r="AD61" s="49">
        <v>0</v>
      </c>
      <c r="AE61" s="49">
        <v>0</v>
      </c>
      <c r="AF61" s="49">
        <v>0</v>
      </c>
      <c r="AG61" s="49">
        <v>410</v>
      </c>
      <c r="AH61" s="49">
        <v>0</v>
      </c>
    </row>
    <row r="62" spans="1:34" ht="13.5">
      <c r="A62" s="24" t="s">
        <v>26</v>
      </c>
      <c r="B62" s="47" t="s">
        <v>302</v>
      </c>
      <c r="C62" s="48" t="s">
        <v>303</v>
      </c>
      <c r="D62" s="49">
        <f t="shared" si="17"/>
        <v>2103</v>
      </c>
      <c r="E62" s="49">
        <v>1669</v>
      </c>
      <c r="F62" s="49">
        <v>434</v>
      </c>
      <c r="G62" s="49">
        <f t="shared" si="9"/>
        <v>2103</v>
      </c>
      <c r="H62" s="49">
        <f t="shared" si="10"/>
        <v>1499</v>
      </c>
      <c r="I62" s="49">
        <f t="shared" si="11"/>
        <v>0</v>
      </c>
      <c r="J62" s="49">
        <v>0</v>
      </c>
      <c r="K62" s="49">
        <v>0</v>
      </c>
      <c r="L62" s="49">
        <v>0</v>
      </c>
      <c r="M62" s="49">
        <f t="shared" si="12"/>
        <v>1339</v>
      </c>
      <c r="N62" s="49">
        <v>0</v>
      </c>
      <c r="O62" s="49">
        <v>1339</v>
      </c>
      <c r="P62" s="49">
        <v>0</v>
      </c>
      <c r="Q62" s="49">
        <f t="shared" si="13"/>
        <v>54</v>
      </c>
      <c r="R62" s="49">
        <v>0</v>
      </c>
      <c r="S62" s="49">
        <v>54</v>
      </c>
      <c r="T62" s="49">
        <v>0</v>
      </c>
      <c r="U62" s="49">
        <f t="shared" si="14"/>
        <v>106</v>
      </c>
      <c r="V62" s="49">
        <v>0</v>
      </c>
      <c r="W62" s="49">
        <v>106</v>
      </c>
      <c r="X62" s="49">
        <v>0</v>
      </c>
      <c r="Y62" s="49">
        <f t="shared" si="15"/>
        <v>0</v>
      </c>
      <c r="Z62" s="49">
        <v>0</v>
      </c>
      <c r="AA62" s="49">
        <v>0</v>
      </c>
      <c r="AB62" s="49">
        <v>0</v>
      </c>
      <c r="AC62" s="49">
        <f t="shared" si="16"/>
        <v>0</v>
      </c>
      <c r="AD62" s="49">
        <v>0</v>
      </c>
      <c r="AE62" s="49">
        <v>0</v>
      </c>
      <c r="AF62" s="49">
        <v>0</v>
      </c>
      <c r="AG62" s="49">
        <v>604</v>
      </c>
      <c r="AH62" s="49">
        <v>0</v>
      </c>
    </row>
    <row r="63" spans="1:34" ht="13.5">
      <c r="A63" s="24" t="s">
        <v>26</v>
      </c>
      <c r="B63" s="47" t="s">
        <v>304</v>
      </c>
      <c r="C63" s="48" t="s">
        <v>305</v>
      </c>
      <c r="D63" s="49">
        <f t="shared" si="17"/>
        <v>3749</v>
      </c>
      <c r="E63" s="49">
        <v>2975</v>
      </c>
      <c r="F63" s="49">
        <v>774</v>
      </c>
      <c r="G63" s="49">
        <f t="shared" si="9"/>
        <v>3749</v>
      </c>
      <c r="H63" s="49">
        <f t="shared" si="10"/>
        <v>2665</v>
      </c>
      <c r="I63" s="49">
        <f t="shared" si="11"/>
        <v>0</v>
      </c>
      <c r="J63" s="49">
        <v>0</v>
      </c>
      <c r="K63" s="49">
        <v>0</v>
      </c>
      <c r="L63" s="49">
        <v>0</v>
      </c>
      <c r="M63" s="49">
        <f t="shared" si="12"/>
        <v>2359</v>
      </c>
      <c r="N63" s="49">
        <v>0</v>
      </c>
      <c r="O63" s="49">
        <v>2359</v>
      </c>
      <c r="P63" s="49">
        <v>0</v>
      </c>
      <c r="Q63" s="49">
        <f t="shared" si="13"/>
        <v>120</v>
      </c>
      <c r="R63" s="49">
        <v>0</v>
      </c>
      <c r="S63" s="49">
        <v>120</v>
      </c>
      <c r="T63" s="49">
        <v>0</v>
      </c>
      <c r="U63" s="49">
        <f t="shared" si="14"/>
        <v>186</v>
      </c>
      <c r="V63" s="49">
        <v>0</v>
      </c>
      <c r="W63" s="49">
        <v>186</v>
      </c>
      <c r="X63" s="49">
        <v>0</v>
      </c>
      <c r="Y63" s="49">
        <f t="shared" si="15"/>
        <v>0</v>
      </c>
      <c r="Z63" s="49">
        <v>0</v>
      </c>
      <c r="AA63" s="49">
        <v>0</v>
      </c>
      <c r="AB63" s="49">
        <v>0</v>
      </c>
      <c r="AC63" s="49">
        <f t="shared" si="16"/>
        <v>0</v>
      </c>
      <c r="AD63" s="49">
        <v>0</v>
      </c>
      <c r="AE63" s="49">
        <v>0</v>
      </c>
      <c r="AF63" s="49">
        <v>0</v>
      </c>
      <c r="AG63" s="49">
        <v>1084</v>
      </c>
      <c r="AH63" s="49">
        <v>0</v>
      </c>
    </row>
    <row r="64" spans="1:34" ht="13.5">
      <c r="A64" s="24" t="s">
        <v>26</v>
      </c>
      <c r="B64" s="47" t="s">
        <v>306</v>
      </c>
      <c r="C64" s="48" t="s">
        <v>290</v>
      </c>
      <c r="D64" s="49">
        <f t="shared" si="17"/>
        <v>1610</v>
      </c>
      <c r="E64" s="49">
        <v>1278</v>
      </c>
      <c r="F64" s="49">
        <v>332</v>
      </c>
      <c r="G64" s="49">
        <f t="shared" si="9"/>
        <v>1610</v>
      </c>
      <c r="H64" s="49">
        <f t="shared" si="10"/>
        <v>1143</v>
      </c>
      <c r="I64" s="49">
        <f t="shared" si="11"/>
        <v>0</v>
      </c>
      <c r="J64" s="49">
        <v>0</v>
      </c>
      <c r="K64" s="49">
        <v>0</v>
      </c>
      <c r="L64" s="49">
        <v>0</v>
      </c>
      <c r="M64" s="49">
        <f t="shared" si="12"/>
        <v>993</v>
      </c>
      <c r="N64" s="49">
        <v>0</v>
      </c>
      <c r="O64" s="49">
        <v>993</v>
      </c>
      <c r="P64" s="49">
        <v>0</v>
      </c>
      <c r="Q64" s="49">
        <f t="shared" si="13"/>
        <v>62</v>
      </c>
      <c r="R64" s="49">
        <v>0</v>
      </c>
      <c r="S64" s="49">
        <v>62</v>
      </c>
      <c r="T64" s="49">
        <v>0</v>
      </c>
      <c r="U64" s="49">
        <f t="shared" si="14"/>
        <v>88</v>
      </c>
      <c r="V64" s="49">
        <v>0</v>
      </c>
      <c r="W64" s="49">
        <v>88</v>
      </c>
      <c r="X64" s="49">
        <v>0</v>
      </c>
      <c r="Y64" s="49">
        <f t="shared" si="15"/>
        <v>0</v>
      </c>
      <c r="Z64" s="49">
        <v>0</v>
      </c>
      <c r="AA64" s="49">
        <v>0</v>
      </c>
      <c r="AB64" s="49">
        <v>0</v>
      </c>
      <c r="AC64" s="49">
        <f t="shared" si="16"/>
        <v>0</v>
      </c>
      <c r="AD64" s="49">
        <v>0</v>
      </c>
      <c r="AE64" s="49">
        <v>0</v>
      </c>
      <c r="AF64" s="49">
        <v>0</v>
      </c>
      <c r="AG64" s="49">
        <v>467</v>
      </c>
      <c r="AH64" s="49">
        <v>0</v>
      </c>
    </row>
    <row r="65" spans="1:34" ht="13.5">
      <c r="A65" s="24" t="s">
        <v>26</v>
      </c>
      <c r="B65" s="47" t="s">
        <v>307</v>
      </c>
      <c r="C65" s="48" t="s">
        <v>308</v>
      </c>
      <c r="D65" s="49">
        <f t="shared" si="17"/>
        <v>1294</v>
      </c>
      <c r="E65" s="49">
        <v>1027</v>
      </c>
      <c r="F65" s="49">
        <v>267</v>
      </c>
      <c r="G65" s="49">
        <f t="shared" si="9"/>
        <v>1294</v>
      </c>
      <c r="H65" s="49">
        <f t="shared" si="10"/>
        <v>921</v>
      </c>
      <c r="I65" s="49">
        <f t="shared" si="11"/>
        <v>0</v>
      </c>
      <c r="J65" s="49">
        <v>0</v>
      </c>
      <c r="K65" s="49">
        <v>0</v>
      </c>
      <c r="L65" s="49">
        <v>0</v>
      </c>
      <c r="M65" s="49">
        <f t="shared" si="12"/>
        <v>816</v>
      </c>
      <c r="N65" s="49">
        <v>0</v>
      </c>
      <c r="O65" s="49">
        <v>816</v>
      </c>
      <c r="P65" s="49">
        <v>0</v>
      </c>
      <c r="Q65" s="49">
        <f t="shared" si="13"/>
        <v>38</v>
      </c>
      <c r="R65" s="49">
        <v>0</v>
      </c>
      <c r="S65" s="49">
        <v>38</v>
      </c>
      <c r="T65" s="49">
        <v>0</v>
      </c>
      <c r="U65" s="49">
        <f t="shared" si="14"/>
        <v>67</v>
      </c>
      <c r="V65" s="49">
        <v>0</v>
      </c>
      <c r="W65" s="49">
        <v>67</v>
      </c>
      <c r="X65" s="49">
        <v>0</v>
      </c>
      <c r="Y65" s="49">
        <f t="shared" si="15"/>
        <v>0</v>
      </c>
      <c r="Z65" s="49">
        <v>0</v>
      </c>
      <c r="AA65" s="49">
        <v>0</v>
      </c>
      <c r="AB65" s="49">
        <v>0</v>
      </c>
      <c r="AC65" s="49">
        <f t="shared" si="16"/>
        <v>0</v>
      </c>
      <c r="AD65" s="49">
        <v>0</v>
      </c>
      <c r="AE65" s="49">
        <v>0</v>
      </c>
      <c r="AF65" s="49">
        <v>0</v>
      </c>
      <c r="AG65" s="49">
        <v>373</v>
      </c>
      <c r="AH65" s="49">
        <v>0</v>
      </c>
    </row>
    <row r="66" spans="1:34" ht="13.5">
      <c r="A66" s="24" t="s">
        <v>26</v>
      </c>
      <c r="B66" s="47" t="s">
        <v>309</v>
      </c>
      <c r="C66" s="48" t="s">
        <v>310</v>
      </c>
      <c r="D66" s="49">
        <f t="shared" si="17"/>
        <v>1938</v>
      </c>
      <c r="E66" s="49">
        <v>1938</v>
      </c>
      <c r="F66" s="49">
        <v>0</v>
      </c>
      <c r="G66" s="49">
        <f t="shared" si="9"/>
        <v>1938</v>
      </c>
      <c r="H66" s="49">
        <f t="shared" si="10"/>
        <v>1315</v>
      </c>
      <c r="I66" s="49">
        <f t="shared" si="11"/>
        <v>0</v>
      </c>
      <c r="J66" s="49">
        <v>0</v>
      </c>
      <c r="K66" s="49">
        <v>0</v>
      </c>
      <c r="L66" s="49">
        <v>0</v>
      </c>
      <c r="M66" s="49">
        <f t="shared" si="12"/>
        <v>1197</v>
      </c>
      <c r="N66" s="49">
        <v>0</v>
      </c>
      <c r="O66" s="49">
        <v>1197</v>
      </c>
      <c r="P66" s="49">
        <v>0</v>
      </c>
      <c r="Q66" s="49">
        <f t="shared" si="13"/>
        <v>12</v>
      </c>
      <c r="R66" s="49">
        <v>0</v>
      </c>
      <c r="S66" s="49">
        <v>12</v>
      </c>
      <c r="T66" s="49">
        <v>0</v>
      </c>
      <c r="U66" s="49">
        <f t="shared" si="14"/>
        <v>106</v>
      </c>
      <c r="V66" s="49">
        <v>0</v>
      </c>
      <c r="W66" s="49">
        <v>106</v>
      </c>
      <c r="X66" s="49">
        <v>0</v>
      </c>
      <c r="Y66" s="49">
        <f t="shared" si="15"/>
        <v>0</v>
      </c>
      <c r="Z66" s="49">
        <v>0</v>
      </c>
      <c r="AA66" s="49">
        <v>0</v>
      </c>
      <c r="AB66" s="49">
        <v>0</v>
      </c>
      <c r="AC66" s="49">
        <f t="shared" si="16"/>
        <v>0</v>
      </c>
      <c r="AD66" s="49">
        <v>0</v>
      </c>
      <c r="AE66" s="49">
        <v>0</v>
      </c>
      <c r="AF66" s="49">
        <v>0</v>
      </c>
      <c r="AG66" s="49">
        <v>623</v>
      </c>
      <c r="AH66" s="49">
        <v>0</v>
      </c>
    </row>
    <row r="67" spans="1:34" ht="13.5">
      <c r="A67" s="24" t="s">
        <v>26</v>
      </c>
      <c r="B67" s="47" t="s">
        <v>311</v>
      </c>
      <c r="C67" s="48" t="s">
        <v>312</v>
      </c>
      <c r="D67" s="49">
        <f t="shared" si="17"/>
        <v>557</v>
      </c>
      <c r="E67" s="49">
        <v>524</v>
      </c>
      <c r="F67" s="49">
        <v>33</v>
      </c>
      <c r="G67" s="49">
        <f t="shared" si="9"/>
        <v>557</v>
      </c>
      <c r="H67" s="49">
        <f t="shared" si="10"/>
        <v>522</v>
      </c>
      <c r="I67" s="49">
        <f t="shared" si="11"/>
        <v>0</v>
      </c>
      <c r="J67" s="49">
        <v>0</v>
      </c>
      <c r="K67" s="49">
        <v>0</v>
      </c>
      <c r="L67" s="49">
        <v>0</v>
      </c>
      <c r="M67" s="49">
        <f t="shared" si="12"/>
        <v>481</v>
      </c>
      <c r="N67" s="49">
        <v>0</v>
      </c>
      <c r="O67" s="49">
        <v>481</v>
      </c>
      <c r="P67" s="49">
        <v>0</v>
      </c>
      <c r="Q67" s="49">
        <f t="shared" si="13"/>
        <v>35</v>
      </c>
      <c r="R67" s="49">
        <v>0</v>
      </c>
      <c r="S67" s="49">
        <v>35</v>
      </c>
      <c r="T67" s="49">
        <v>0</v>
      </c>
      <c r="U67" s="49">
        <f t="shared" si="14"/>
        <v>0</v>
      </c>
      <c r="V67" s="49">
        <v>0</v>
      </c>
      <c r="W67" s="49">
        <v>0</v>
      </c>
      <c r="X67" s="49">
        <v>0</v>
      </c>
      <c r="Y67" s="49">
        <f t="shared" si="15"/>
        <v>0</v>
      </c>
      <c r="Z67" s="49">
        <v>0</v>
      </c>
      <c r="AA67" s="49">
        <v>0</v>
      </c>
      <c r="AB67" s="49">
        <v>0</v>
      </c>
      <c r="AC67" s="49">
        <f t="shared" si="16"/>
        <v>6</v>
      </c>
      <c r="AD67" s="49">
        <v>0</v>
      </c>
      <c r="AE67" s="49">
        <v>6</v>
      </c>
      <c r="AF67" s="49">
        <v>0</v>
      </c>
      <c r="AG67" s="49">
        <v>35</v>
      </c>
      <c r="AH67" s="49">
        <v>0</v>
      </c>
    </row>
    <row r="68" spans="1:34" ht="13.5">
      <c r="A68" s="24" t="s">
        <v>26</v>
      </c>
      <c r="B68" s="47" t="s">
        <v>313</v>
      </c>
      <c r="C68" s="48" t="s">
        <v>314</v>
      </c>
      <c r="D68" s="49">
        <f t="shared" si="17"/>
        <v>1022</v>
      </c>
      <c r="E68" s="49">
        <v>1022</v>
      </c>
      <c r="F68" s="49">
        <v>0</v>
      </c>
      <c r="G68" s="49">
        <f t="shared" si="9"/>
        <v>1022</v>
      </c>
      <c r="H68" s="49">
        <f t="shared" si="10"/>
        <v>795</v>
      </c>
      <c r="I68" s="49">
        <f t="shared" si="11"/>
        <v>0</v>
      </c>
      <c r="J68" s="49">
        <v>0</v>
      </c>
      <c r="K68" s="49">
        <v>0</v>
      </c>
      <c r="L68" s="49">
        <v>0</v>
      </c>
      <c r="M68" s="49">
        <f t="shared" si="12"/>
        <v>694</v>
      </c>
      <c r="N68" s="49">
        <v>0</v>
      </c>
      <c r="O68" s="49">
        <v>694</v>
      </c>
      <c r="P68" s="49">
        <v>0</v>
      </c>
      <c r="Q68" s="49">
        <f t="shared" si="13"/>
        <v>101</v>
      </c>
      <c r="R68" s="49">
        <v>0</v>
      </c>
      <c r="S68" s="49">
        <v>101</v>
      </c>
      <c r="T68" s="49">
        <v>0</v>
      </c>
      <c r="U68" s="49">
        <f t="shared" si="14"/>
        <v>0</v>
      </c>
      <c r="V68" s="49">
        <v>0</v>
      </c>
      <c r="W68" s="49">
        <v>0</v>
      </c>
      <c r="X68" s="49">
        <v>0</v>
      </c>
      <c r="Y68" s="49">
        <f t="shared" si="15"/>
        <v>0</v>
      </c>
      <c r="Z68" s="49">
        <v>0</v>
      </c>
      <c r="AA68" s="49">
        <v>0</v>
      </c>
      <c r="AB68" s="49">
        <v>0</v>
      </c>
      <c r="AC68" s="49">
        <f t="shared" si="16"/>
        <v>0</v>
      </c>
      <c r="AD68" s="49">
        <v>0</v>
      </c>
      <c r="AE68" s="49">
        <v>0</v>
      </c>
      <c r="AF68" s="49">
        <v>0</v>
      </c>
      <c r="AG68" s="49">
        <v>227</v>
      </c>
      <c r="AH68" s="49">
        <v>14</v>
      </c>
    </row>
    <row r="69" spans="1:34" ht="13.5">
      <c r="A69" s="24" t="s">
        <v>26</v>
      </c>
      <c r="B69" s="47" t="s">
        <v>315</v>
      </c>
      <c r="C69" s="48" t="s">
        <v>316</v>
      </c>
      <c r="D69" s="49">
        <f t="shared" si="17"/>
        <v>902</v>
      </c>
      <c r="E69" s="49">
        <v>850</v>
      </c>
      <c r="F69" s="49">
        <v>52</v>
      </c>
      <c r="G69" s="49">
        <f t="shared" si="9"/>
        <v>902</v>
      </c>
      <c r="H69" s="49">
        <f t="shared" si="10"/>
        <v>902</v>
      </c>
      <c r="I69" s="49">
        <f t="shared" si="11"/>
        <v>0</v>
      </c>
      <c r="J69" s="49">
        <v>0</v>
      </c>
      <c r="K69" s="49">
        <v>0</v>
      </c>
      <c r="L69" s="49">
        <v>0</v>
      </c>
      <c r="M69" s="49">
        <f t="shared" si="12"/>
        <v>669</v>
      </c>
      <c r="N69" s="49">
        <v>669</v>
      </c>
      <c r="O69" s="49">
        <v>0</v>
      </c>
      <c r="P69" s="49">
        <v>0</v>
      </c>
      <c r="Q69" s="49">
        <f t="shared" si="13"/>
        <v>85</v>
      </c>
      <c r="R69" s="49">
        <v>85</v>
      </c>
      <c r="S69" s="49">
        <v>0</v>
      </c>
      <c r="T69" s="49">
        <v>0</v>
      </c>
      <c r="U69" s="49">
        <f t="shared" si="14"/>
        <v>139</v>
      </c>
      <c r="V69" s="49">
        <v>139</v>
      </c>
      <c r="W69" s="49">
        <v>0</v>
      </c>
      <c r="X69" s="49">
        <v>0</v>
      </c>
      <c r="Y69" s="49">
        <f t="shared" si="15"/>
        <v>0</v>
      </c>
      <c r="Z69" s="49">
        <v>0</v>
      </c>
      <c r="AA69" s="49">
        <v>0</v>
      </c>
      <c r="AB69" s="49">
        <v>0</v>
      </c>
      <c r="AC69" s="49">
        <f t="shared" si="16"/>
        <v>9</v>
      </c>
      <c r="AD69" s="49">
        <v>9</v>
      </c>
      <c r="AE69" s="49">
        <v>0</v>
      </c>
      <c r="AF69" s="49">
        <v>0</v>
      </c>
      <c r="AG69" s="49">
        <v>0</v>
      </c>
      <c r="AH69" s="49">
        <v>0</v>
      </c>
    </row>
    <row r="70" spans="1:34" ht="13.5">
      <c r="A70" s="24" t="s">
        <v>26</v>
      </c>
      <c r="B70" s="47" t="s">
        <v>317</v>
      </c>
      <c r="C70" s="48" t="s">
        <v>318</v>
      </c>
      <c r="D70" s="49">
        <f t="shared" si="17"/>
        <v>1899</v>
      </c>
      <c r="E70" s="49">
        <v>1484</v>
      </c>
      <c r="F70" s="49">
        <v>415</v>
      </c>
      <c r="G70" s="49">
        <f t="shared" si="9"/>
        <v>1899</v>
      </c>
      <c r="H70" s="49">
        <f t="shared" si="10"/>
        <v>1484</v>
      </c>
      <c r="I70" s="49">
        <f t="shared" si="11"/>
        <v>0</v>
      </c>
      <c r="J70" s="49">
        <v>0</v>
      </c>
      <c r="K70" s="49">
        <v>0</v>
      </c>
      <c r="L70" s="49">
        <v>0</v>
      </c>
      <c r="M70" s="49">
        <f t="shared" si="12"/>
        <v>820</v>
      </c>
      <c r="N70" s="49">
        <v>0</v>
      </c>
      <c r="O70" s="49">
        <v>820</v>
      </c>
      <c r="P70" s="49">
        <v>0</v>
      </c>
      <c r="Q70" s="49">
        <f t="shared" si="13"/>
        <v>330</v>
      </c>
      <c r="R70" s="49">
        <v>0</v>
      </c>
      <c r="S70" s="49">
        <v>330</v>
      </c>
      <c r="T70" s="49">
        <v>0</v>
      </c>
      <c r="U70" s="49">
        <f t="shared" si="14"/>
        <v>310</v>
      </c>
      <c r="V70" s="49">
        <v>0</v>
      </c>
      <c r="W70" s="49">
        <v>310</v>
      </c>
      <c r="X70" s="49">
        <v>0</v>
      </c>
      <c r="Y70" s="49">
        <f t="shared" si="15"/>
        <v>0</v>
      </c>
      <c r="Z70" s="49">
        <v>0</v>
      </c>
      <c r="AA70" s="49">
        <v>0</v>
      </c>
      <c r="AB70" s="49">
        <v>0</v>
      </c>
      <c r="AC70" s="49">
        <f t="shared" si="16"/>
        <v>24</v>
      </c>
      <c r="AD70" s="49">
        <v>0</v>
      </c>
      <c r="AE70" s="49">
        <v>24</v>
      </c>
      <c r="AF70" s="49">
        <v>0</v>
      </c>
      <c r="AG70" s="49">
        <v>415</v>
      </c>
      <c r="AH70" s="49">
        <v>0</v>
      </c>
    </row>
    <row r="71" spans="1:34" ht="13.5">
      <c r="A71" s="24" t="s">
        <v>26</v>
      </c>
      <c r="B71" s="47" t="s">
        <v>319</v>
      </c>
      <c r="C71" s="48" t="s">
        <v>320</v>
      </c>
      <c r="D71" s="49">
        <f aca="true" t="shared" si="18" ref="D71:D85">E71+F71</f>
        <v>1338</v>
      </c>
      <c r="E71" s="49">
        <v>1338</v>
      </c>
      <c r="F71" s="49">
        <v>0</v>
      </c>
      <c r="G71" s="49">
        <f t="shared" si="9"/>
        <v>1338</v>
      </c>
      <c r="H71" s="49">
        <f t="shared" si="10"/>
        <v>1311</v>
      </c>
      <c r="I71" s="49">
        <f t="shared" si="11"/>
        <v>0</v>
      </c>
      <c r="J71" s="49">
        <v>0</v>
      </c>
      <c r="K71" s="49">
        <v>0</v>
      </c>
      <c r="L71" s="49">
        <v>0</v>
      </c>
      <c r="M71" s="49">
        <f t="shared" si="12"/>
        <v>1175</v>
      </c>
      <c r="N71" s="49">
        <v>1175</v>
      </c>
      <c r="O71" s="49">
        <v>0</v>
      </c>
      <c r="P71" s="49">
        <v>0</v>
      </c>
      <c r="Q71" s="49">
        <f t="shared" si="13"/>
        <v>52</v>
      </c>
      <c r="R71" s="49">
        <v>52</v>
      </c>
      <c r="S71" s="49">
        <v>0</v>
      </c>
      <c r="T71" s="49">
        <v>0</v>
      </c>
      <c r="U71" s="49">
        <f t="shared" si="14"/>
        <v>84</v>
      </c>
      <c r="V71" s="49">
        <v>84</v>
      </c>
      <c r="W71" s="49">
        <v>0</v>
      </c>
      <c r="X71" s="49">
        <v>0</v>
      </c>
      <c r="Y71" s="49">
        <f t="shared" si="15"/>
        <v>0</v>
      </c>
      <c r="Z71" s="49">
        <v>0</v>
      </c>
      <c r="AA71" s="49">
        <v>0</v>
      </c>
      <c r="AB71" s="49">
        <v>0</v>
      </c>
      <c r="AC71" s="49">
        <f t="shared" si="16"/>
        <v>0</v>
      </c>
      <c r="AD71" s="49">
        <v>0</v>
      </c>
      <c r="AE71" s="49">
        <v>0</v>
      </c>
      <c r="AF71" s="49">
        <v>0</v>
      </c>
      <c r="AG71" s="49">
        <v>27</v>
      </c>
      <c r="AH71" s="49">
        <v>0</v>
      </c>
    </row>
    <row r="72" spans="1:34" ht="13.5">
      <c r="A72" s="24" t="s">
        <v>26</v>
      </c>
      <c r="B72" s="47" t="s">
        <v>321</v>
      </c>
      <c r="C72" s="48" t="s">
        <v>322</v>
      </c>
      <c r="D72" s="49">
        <f t="shared" si="18"/>
        <v>3409</v>
      </c>
      <c r="E72" s="49">
        <v>2045</v>
      </c>
      <c r="F72" s="49">
        <v>1364</v>
      </c>
      <c r="G72" s="49">
        <f t="shared" si="9"/>
        <v>3409</v>
      </c>
      <c r="H72" s="49">
        <f t="shared" si="10"/>
        <v>2509</v>
      </c>
      <c r="I72" s="49">
        <f t="shared" si="11"/>
        <v>0</v>
      </c>
      <c r="J72" s="49">
        <v>0</v>
      </c>
      <c r="K72" s="49">
        <v>0</v>
      </c>
      <c r="L72" s="49">
        <v>0</v>
      </c>
      <c r="M72" s="49">
        <f t="shared" si="12"/>
        <v>2207</v>
      </c>
      <c r="N72" s="49">
        <v>0</v>
      </c>
      <c r="O72" s="49">
        <v>2207</v>
      </c>
      <c r="P72" s="49">
        <v>0</v>
      </c>
      <c r="Q72" s="49">
        <f t="shared" si="13"/>
        <v>108</v>
      </c>
      <c r="R72" s="49">
        <v>0</v>
      </c>
      <c r="S72" s="49">
        <v>108</v>
      </c>
      <c r="T72" s="49">
        <v>0</v>
      </c>
      <c r="U72" s="49">
        <f t="shared" si="14"/>
        <v>167</v>
      </c>
      <c r="V72" s="49">
        <v>0</v>
      </c>
      <c r="W72" s="49">
        <v>167</v>
      </c>
      <c r="X72" s="49">
        <v>0</v>
      </c>
      <c r="Y72" s="49">
        <f t="shared" si="15"/>
        <v>0</v>
      </c>
      <c r="Z72" s="49">
        <v>0</v>
      </c>
      <c r="AA72" s="49">
        <v>0</v>
      </c>
      <c r="AB72" s="49">
        <v>0</v>
      </c>
      <c r="AC72" s="49">
        <f t="shared" si="16"/>
        <v>27</v>
      </c>
      <c r="AD72" s="49">
        <v>0</v>
      </c>
      <c r="AE72" s="49">
        <v>27</v>
      </c>
      <c r="AF72" s="49">
        <v>0</v>
      </c>
      <c r="AG72" s="49">
        <v>900</v>
      </c>
      <c r="AH72" s="49">
        <v>0</v>
      </c>
    </row>
    <row r="73" spans="1:34" ht="13.5">
      <c r="A73" s="24" t="s">
        <v>26</v>
      </c>
      <c r="B73" s="47" t="s">
        <v>323</v>
      </c>
      <c r="C73" s="48" t="s">
        <v>324</v>
      </c>
      <c r="D73" s="49">
        <f t="shared" si="18"/>
        <v>2133</v>
      </c>
      <c r="E73" s="49">
        <v>1790</v>
      </c>
      <c r="F73" s="49">
        <v>343</v>
      </c>
      <c r="G73" s="49">
        <f t="shared" si="9"/>
        <v>2133</v>
      </c>
      <c r="H73" s="49">
        <f t="shared" si="10"/>
        <v>1587</v>
      </c>
      <c r="I73" s="49">
        <f t="shared" si="11"/>
        <v>0</v>
      </c>
      <c r="J73" s="49">
        <v>0</v>
      </c>
      <c r="K73" s="49">
        <v>0</v>
      </c>
      <c r="L73" s="49">
        <v>0</v>
      </c>
      <c r="M73" s="49">
        <f t="shared" si="12"/>
        <v>1415</v>
      </c>
      <c r="N73" s="49">
        <v>0</v>
      </c>
      <c r="O73" s="49">
        <v>1415</v>
      </c>
      <c r="P73" s="49">
        <v>0</v>
      </c>
      <c r="Q73" s="49">
        <f t="shared" si="13"/>
        <v>57</v>
      </c>
      <c r="R73" s="49">
        <v>0</v>
      </c>
      <c r="S73" s="49">
        <v>57</v>
      </c>
      <c r="T73" s="49">
        <v>0</v>
      </c>
      <c r="U73" s="49">
        <f t="shared" si="14"/>
        <v>115</v>
      </c>
      <c r="V73" s="49">
        <v>0</v>
      </c>
      <c r="W73" s="49">
        <v>115</v>
      </c>
      <c r="X73" s="49">
        <v>0</v>
      </c>
      <c r="Y73" s="49">
        <f t="shared" si="15"/>
        <v>0</v>
      </c>
      <c r="Z73" s="49">
        <v>0</v>
      </c>
      <c r="AA73" s="49">
        <v>0</v>
      </c>
      <c r="AB73" s="49">
        <v>0</v>
      </c>
      <c r="AC73" s="49">
        <f t="shared" si="16"/>
        <v>0</v>
      </c>
      <c r="AD73" s="49">
        <v>0</v>
      </c>
      <c r="AE73" s="49">
        <v>0</v>
      </c>
      <c r="AF73" s="49">
        <v>0</v>
      </c>
      <c r="AG73" s="49">
        <v>546</v>
      </c>
      <c r="AH73" s="49">
        <v>0</v>
      </c>
    </row>
    <row r="74" spans="1:34" ht="13.5">
      <c r="A74" s="24" t="s">
        <v>26</v>
      </c>
      <c r="B74" s="47" t="s">
        <v>325</v>
      </c>
      <c r="C74" s="48" t="s">
        <v>326</v>
      </c>
      <c r="D74" s="49">
        <f t="shared" si="18"/>
        <v>3588</v>
      </c>
      <c r="E74" s="49">
        <v>2870</v>
      </c>
      <c r="F74" s="49">
        <v>718</v>
      </c>
      <c r="G74" s="49">
        <f t="shared" si="9"/>
        <v>3588</v>
      </c>
      <c r="H74" s="49">
        <f t="shared" si="10"/>
        <v>3211</v>
      </c>
      <c r="I74" s="49">
        <f t="shared" si="11"/>
        <v>0</v>
      </c>
      <c r="J74" s="49">
        <v>0</v>
      </c>
      <c r="K74" s="49">
        <v>0</v>
      </c>
      <c r="L74" s="49">
        <v>0</v>
      </c>
      <c r="M74" s="49">
        <f t="shared" si="12"/>
        <v>2838</v>
      </c>
      <c r="N74" s="49">
        <v>2838</v>
      </c>
      <c r="O74" s="49">
        <v>0</v>
      </c>
      <c r="P74" s="49">
        <v>0</v>
      </c>
      <c r="Q74" s="49">
        <f t="shared" si="13"/>
        <v>117</v>
      </c>
      <c r="R74" s="49">
        <v>117</v>
      </c>
      <c r="S74" s="49">
        <v>0</v>
      </c>
      <c r="T74" s="49">
        <v>0</v>
      </c>
      <c r="U74" s="49">
        <f t="shared" si="14"/>
        <v>214</v>
      </c>
      <c r="V74" s="49">
        <v>214</v>
      </c>
      <c r="W74" s="49">
        <v>0</v>
      </c>
      <c r="X74" s="49">
        <v>0</v>
      </c>
      <c r="Y74" s="49">
        <f t="shared" si="15"/>
        <v>5</v>
      </c>
      <c r="Z74" s="49">
        <v>5</v>
      </c>
      <c r="AA74" s="49">
        <v>0</v>
      </c>
      <c r="AB74" s="49">
        <v>0</v>
      </c>
      <c r="AC74" s="49">
        <f t="shared" si="16"/>
        <v>37</v>
      </c>
      <c r="AD74" s="49">
        <v>37</v>
      </c>
      <c r="AE74" s="49">
        <v>0</v>
      </c>
      <c r="AF74" s="49">
        <v>0</v>
      </c>
      <c r="AG74" s="49">
        <v>377</v>
      </c>
      <c r="AH74" s="49">
        <v>0</v>
      </c>
    </row>
    <row r="75" spans="1:34" ht="13.5">
      <c r="A75" s="24" t="s">
        <v>26</v>
      </c>
      <c r="B75" s="47" t="s">
        <v>327</v>
      </c>
      <c r="C75" s="48" t="s">
        <v>328</v>
      </c>
      <c r="D75" s="49">
        <f t="shared" si="18"/>
        <v>1457</v>
      </c>
      <c r="E75" s="49">
        <v>1320</v>
      </c>
      <c r="F75" s="49">
        <v>137</v>
      </c>
      <c r="G75" s="49">
        <f t="shared" si="9"/>
        <v>1457</v>
      </c>
      <c r="H75" s="49">
        <f t="shared" si="10"/>
        <v>1320</v>
      </c>
      <c r="I75" s="49">
        <f t="shared" si="11"/>
        <v>0</v>
      </c>
      <c r="J75" s="49">
        <v>0</v>
      </c>
      <c r="K75" s="49">
        <v>0</v>
      </c>
      <c r="L75" s="49">
        <v>0</v>
      </c>
      <c r="M75" s="49">
        <f t="shared" si="12"/>
        <v>1184</v>
      </c>
      <c r="N75" s="49">
        <v>0</v>
      </c>
      <c r="O75" s="49">
        <v>1184</v>
      </c>
      <c r="P75" s="49">
        <v>0</v>
      </c>
      <c r="Q75" s="49">
        <f t="shared" si="13"/>
        <v>59</v>
      </c>
      <c r="R75" s="49">
        <v>0</v>
      </c>
      <c r="S75" s="49">
        <v>59</v>
      </c>
      <c r="T75" s="49">
        <v>0</v>
      </c>
      <c r="U75" s="49">
        <f t="shared" si="14"/>
        <v>65</v>
      </c>
      <c r="V75" s="49">
        <v>0</v>
      </c>
      <c r="W75" s="49">
        <v>65</v>
      </c>
      <c r="X75" s="49">
        <v>0</v>
      </c>
      <c r="Y75" s="49">
        <f t="shared" si="15"/>
        <v>2</v>
      </c>
      <c r="Z75" s="49">
        <v>0</v>
      </c>
      <c r="AA75" s="49">
        <v>2</v>
      </c>
      <c r="AB75" s="49">
        <v>0</v>
      </c>
      <c r="AC75" s="49">
        <f t="shared" si="16"/>
        <v>10</v>
      </c>
      <c r="AD75" s="49">
        <v>0</v>
      </c>
      <c r="AE75" s="49">
        <v>10</v>
      </c>
      <c r="AF75" s="49">
        <v>0</v>
      </c>
      <c r="AG75" s="49">
        <v>137</v>
      </c>
      <c r="AH75" s="49">
        <v>0</v>
      </c>
    </row>
    <row r="76" spans="1:34" ht="13.5">
      <c r="A76" s="24" t="s">
        <v>26</v>
      </c>
      <c r="B76" s="47" t="s">
        <v>329</v>
      </c>
      <c r="C76" s="48" t="s">
        <v>330</v>
      </c>
      <c r="D76" s="49">
        <f t="shared" si="18"/>
        <v>5008</v>
      </c>
      <c r="E76" s="49">
        <v>3506</v>
      </c>
      <c r="F76" s="49">
        <v>1502</v>
      </c>
      <c r="G76" s="49">
        <f t="shared" si="9"/>
        <v>5008</v>
      </c>
      <c r="H76" s="49">
        <f t="shared" si="10"/>
        <v>3532</v>
      </c>
      <c r="I76" s="49">
        <f t="shared" si="11"/>
        <v>0</v>
      </c>
      <c r="J76" s="49">
        <v>0</v>
      </c>
      <c r="K76" s="49">
        <v>0</v>
      </c>
      <c r="L76" s="49">
        <v>0</v>
      </c>
      <c r="M76" s="49">
        <f t="shared" si="12"/>
        <v>2042</v>
      </c>
      <c r="N76" s="49">
        <v>0</v>
      </c>
      <c r="O76" s="49">
        <v>2042</v>
      </c>
      <c r="P76" s="49">
        <v>0</v>
      </c>
      <c r="Q76" s="49">
        <f t="shared" si="13"/>
        <v>0</v>
      </c>
      <c r="R76" s="49">
        <v>0</v>
      </c>
      <c r="S76" s="49">
        <v>0</v>
      </c>
      <c r="T76" s="49">
        <v>0</v>
      </c>
      <c r="U76" s="49">
        <f t="shared" si="14"/>
        <v>1480</v>
      </c>
      <c r="V76" s="49">
        <v>0</v>
      </c>
      <c r="W76" s="49">
        <v>1480</v>
      </c>
      <c r="X76" s="49">
        <v>0</v>
      </c>
      <c r="Y76" s="49">
        <f t="shared" si="15"/>
        <v>0</v>
      </c>
      <c r="Z76" s="49">
        <v>0</v>
      </c>
      <c r="AA76" s="49">
        <v>0</v>
      </c>
      <c r="AB76" s="49">
        <v>0</v>
      </c>
      <c r="AC76" s="49">
        <f t="shared" si="16"/>
        <v>10</v>
      </c>
      <c r="AD76" s="49">
        <v>0</v>
      </c>
      <c r="AE76" s="49">
        <v>10</v>
      </c>
      <c r="AF76" s="49">
        <v>0</v>
      </c>
      <c r="AG76" s="49">
        <v>1476</v>
      </c>
      <c r="AH76" s="49">
        <v>585</v>
      </c>
    </row>
    <row r="77" spans="1:34" ht="13.5">
      <c r="A77" s="24" t="s">
        <v>26</v>
      </c>
      <c r="B77" s="47" t="s">
        <v>331</v>
      </c>
      <c r="C77" s="48" t="s">
        <v>332</v>
      </c>
      <c r="D77" s="49">
        <f t="shared" si="18"/>
        <v>1804</v>
      </c>
      <c r="E77" s="49">
        <v>1714</v>
      </c>
      <c r="F77" s="49">
        <v>90</v>
      </c>
      <c r="G77" s="49">
        <f t="shared" si="9"/>
        <v>1804</v>
      </c>
      <c r="H77" s="49">
        <f t="shared" si="10"/>
        <v>1459</v>
      </c>
      <c r="I77" s="49">
        <f t="shared" si="11"/>
        <v>0</v>
      </c>
      <c r="J77" s="49">
        <v>0</v>
      </c>
      <c r="K77" s="49">
        <v>0</v>
      </c>
      <c r="L77" s="49">
        <v>0</v>
      </c>
      <c r="M77" s="49">
        <f t="shared" si="12"/>
        <v>1118</v>
      </c>
      <c r="N77" s="49">
        <v>1118</v>
      </c>
      <c r="O77" s="49">
        <v>0</v>
      </c>
      <c r="P77" s="49">
        <v>0</v>
      </c>
      <c r="Q77" s="49">
        <f t="shared" si="13"/>
        <v>98</v>
      </c>
      <c r="R77" s="49">
        <v>98</v>
      </c>
      <c r="S77" s="49">
        <v>0</v>
      </c>
      <c r="T77" s="49">
        <v>0</v>
      </c>
      <c r="U77" s="49">
        <f t="shared" si="14"/>
        <v>208</v>
      </c>
      <c r="V77" s="49">
        <v>44</v>
      </c>
      <c r="W77" s="49">
        <v>164</v>
      </c>
      <c r="X77" s="49">
        <v>0</v>
      </c>
      <c r="Y77" s="49">
        <f t="shared" si="15"/>
        <v>0</v>
      </c>
      <c r="Z77" s="49">
        <v>0</v>
      </c>
      <c r="AA77" s="49">
        <v>0</v>
      </c>
      <c r="AB77" s="49">
        <v>0</v>
      </c>
      <c r="AC77" s="49">
        <f t="shared" si="16"/>
        <v>35</v>
      </c>
      <c r="AD77" s="49">
        <v>34</v>
      </c>
      <c r="AE77" s="49">
        <v>0</v>
      </c>
      <c r="AF77" s="49">
        <v>1</v>
      </c>
      <c r="AG77" s="49">
        <v>345</v>
      </c>
      <c r="AH77" s="49">
        <v>286</v>
      </c>
    </row>
    <row r="78" spans="1:34" ht="13.5">
      <c r="A78" s="24" t="s">
        <v>26</v>
      </c>
      <c r="B78" s="47" t="s">
        <v>333</v>
      </c>
      <c r="C78" s="48" t="s">
        <v>334</v>
      </c>
      <c r="D78" s="49">
        <f t="shared" si="18"/>
        <v>1999</v>
      </c>
      <c r="E78" s="49">
        <v>1913</v>
      </c>
      <c r="F78" s="49">
        <v>86</v>
      </c>
      <c r="G78" s="49">
        <f t="shared" si="9"/>
        <v>1999</v>
      </c>
      <c r="H78" s="49">
        <f t="shared" si="10"/>
        <v>1930</v>
      </c>
      <c r="I78" s="49">
        <f t="shared" si="11"/>
        <v>0</v>
      </c>
      <c r="J78" s="49">
        <v>0</v>
      </c>
      <c r="K78" s="49">
        <v>0</v>
      </c>
      <c r="L78" s="49">
        <v>0</v>
      </c>
      <c r="M78" s="49">
        <f t="shared" si="12"/>
        <v>1671</v>
      </c>
      <c r="N78" s="49">
        <v>1585</v>
      </c>
      <c r="O78" s="49">
        <v>0</v>
      </c>
      <c r="P78" s="49">
        <v>86</v>
      </c>
      <c r="Q78" s="49">
        <f t="shared" si="13"/>
        <v>196</v>
      </c>
      <c r="R78" s="49">
        <v>196</v>
      </c>
      <c r="S78" s="49">
        <v>0</v>
      </c>
      <c r="T78" s="49">
        <v>0</v>
      </c>
      <c r="U78" s="49">
        <f t="shared" si="14"/>
        <v>63</v>
      </c>
      <c r="V78" s="49">
        <v>63</v>
      </c>
      <c r="W78" s="49">
        <v>0</v>
      </c>
      <c r="X78" s="49">
        <v>0</v>
      </c>
      <c r="Y78" s="49">
        <f t="shared" si="15"/>
        <v>0</v>
      </c>
      <c r="Z78" s="49">
        <v>0</v>
      </c>
      <c r="AA78" s="49">
        <v>0</v>
      </c>
      <c r="AB78" s="49">
        <v>0</v>
      </c>
      <c r="AC78" s="49">
        <f t="shared" si="16"/>
        <v>0</v>
      </c>
      <c r="AD78" s="49">
        <v>0</v>
      </c>
      <c r="AE78" s="49">
        <v>0</v>
      </c>
      <c r="AF78" s="49">
        <v>0</v>
      </c>
      <c r="AG78" s="49">
        <v>69</v>
      </c>
      <c r="AH78" s="49">
        <v>48</v>
      </c>
    </row>
    <row r="79" spans="1:34" ht="13.5">
      <c r="A79" s="24" t="s">
        <v>26</v>
      </c>
      <c r="B79" s="47" t="s">
        <v>335</v>
      </c>
      <c r="C79" s="48" t="s">
        <v>336</v>
      </c>
      <c r="D79" s="49">
        <f t="shared" si="18"/>
        <v>1410</v>
      </c>
      <c r="E79" s="49">
        <v>614</v>
      </c>
      <c r="F79" s="49">
        <v>796</v>
      </c>
      <c r="G79" s="49">
        <f t="shared" si="9"/>
        <v>1410</v>
      </c>
      <c r="H79" s="49">
        <f t="shared" si="10"/>
        <v>658</v>
      </c>
      <c r="I79" s="49">
        <f t="shared" si="11"/>
        <v>0</v>
      </c>
      <c r="J79" s="49">
        <v>0</v>
      </c>
      <c r="K79" s="49">
        <v>0</v>
      </c>
      <c r="L79" s="49">
        <v>0</v>
      </c>
      <c r="M79" s="49">
        <f t="shared" si="12"/>
        <v>483</v>
      </c>
      <c r="N79" s="49">
        <v>483</v>
      </c>
      <c r="O79" s="49">
        <v>0</v>
      </c>
      <c r="P79" s="49">
        <v>0</v>
      </c>
      <c r="Q79" s="49">
        <f t="shared" si="13"/>
        <v>47</v>
      </c>
      <c r="R79" s="49">
        <v>47</v>
      </c>
      <c r="S79" s="49">
        <v>0</v>
      </c>
      <c r="T79" s="49">
        <v>0</v>
      </c>
      <c r="U79" s="49">
        <f t="shared" si="14"/>
        <v>128</v>
      </c>
      <c r="V79" s="49">
        <v>15</v>
      </c>
      <c r="W79" s="49">
        <v>113</v>
      </c>
      <c r="X79" s="49">
        <v>0</v>
      </c>
      <c r="Y79" s="49">
        <f t="shared" si="15"/>
        <v>0</v>
      </c>
      <c r="Z79" s="49">
        <v>0</v>
      </c>
      <c r="AA79" s="49">
        <v>0</v>
      </c>
      <c r="AB79" s="49">
        <v>0</v>
      </c>
      <c r="AC79" s="49">
        <f t="shared" si="16"/>
        <v>0</v>
      </c>
      <c r="AD79" s="49">
        <v>0</v>
      </c>
      <c r="AE79" s="49">
        <v>0</v>
      </c>
      <c r="AF79" s="49">
        <v>0</v>
      </c>
      <c r="AG79" s="49">
        <v>752</v>
      </c>
      <c r="AH79" s="49">
        <v>1</v>
      </c>
    </row>
    <row r="80" spans="1:34" ht="13.5">
      <c r="A80" s="24" t="s">
        <v>26</v>
      </c>
      <c r="B80" s="47" t="s">
        <v>337</v>
      </c>
      <c r="C80" s="48" t="s">
        <v>338</v>
      </c>
      <c r="D80" s="49">
        <f t="shared" si="18"/>
        <v>5636</v>
      </c>
      <c r="E80" s="49">
        <v>3945</v>
      </c>
      <c r="F80" s="49">
        <v>1691</v>
      </c>
      <c r="G80" s="49">
        <f t="shared" si="9"/>
        <v>5636</v>
      </c>
      <c r="H80" s="49">
        <f t="shared" si="10"/>
        <v>3591</v>
      </c>
      <c r="I80" s="49">
        <f t="shared" si="11"/>
        <v>0</v>
      </c>
      <c r="J80" s="49">
        <v>0</v>
      </c>
      <c r="K80" s="49">
        <v>0</v>
      </c>
      <c r="L80" s="49">
        <v>0</v>
      </c>
      <c r="M80" s="49">
        <f t="shared" si="12"/>
        <v>3052</v>
      </c>
      <c r="N80" s="49">
        <v>0</v>
      </c>
      <c r="O80" s="49">
        <v>3052</v>
      </c>
      <c r="P80" s="49">
        <v>0</v>
      </c>
      <c r="Q80" s="49">
        <f t="shared" si="13"/>
        <v>403</v>
      </c>
      <c r="R80" s="49">
        <v>0</v>
      </c>
      <c r="S80" s="49">
        <v>403</v>
      </c>
      <c r="T80" s="49">
        <v>0</v>
      </c>
      <c r="U80" s="49">
        <f t="shared" si="14"/>
        <v>101</v>
      </c>
      <c r="V80" s="49">
        <v>0</v>
      </c>
      <c r="W80" s="49">
        <v>101</v>
      </c>
      <c r="X80" s="49">
        <v>0</v>
      </c>
      <c r="Y80" s="49">
        <f t="shared" si="15"/>
        <v>8</v>
      </c>
      <c r="Z80" s="49">
        <v>0</v>
      </c>
      <c r="AA80" s="49">
        <v>8</v>
      </c>
      <c r="AB80" s="49">
        <v>0</v>
      </c>
      <c r="AC80" s="49">
        <f t="shared" si="16"/>
        <v>27</v>
      </c>
      <c r="AD80" s="49">
        <v>0</v>
      </c>
      <c r="AE80" s="49">
        <v>27</v>
      </c>
      <c r="AF80" s="49">
        <v>0</v>
      </c>
      <c r="AG80" s="49">
        <v>2045</v>
      </c>
      <c r="AH80" s="49">
        <v>0</v>
      </c>
    </row>
    <row r="81" spans="1:34" ht="13.5">
      <c r="A81" s="24" t="s">
        <v>26</v>
      </c>
      <c r="B81" s="47" t="s">
        <v>339</v>
      </c>
      <c r="C81" s="48" t="s">
        <v>340</v>
      </c>
      <c r="D81" s="49">
        <f t="shared" si="18"/>
        <v>1968</v>
      </c>
      <c r="E81" s="49">
        <v>1882</v>
      </c>
      <c r="F81" s="49">
        <v>86</v>
      </c>
      <c r="G81" s="49">
        <f t="shared" si="9"/>
        <v>1968</v>
      </c>
      <c r="H81" s="49">
        <f t="shared" si="10"/>
        <v>1863</v>
      </c>
      <c r="I81" s="49">
        <f t="shared" si="11"/>
        <v>0</v>
      </c>
      <c r="J81" s="49">
        <v>0</v>
      </c>
      <c r="K81" s="49">
        <v>0</v>
      </c>
      <c r="L81" s="49">
        <v>0</v>
      </c>
      <c r="M81" s="49">
        <f t="shared" si="12"/>
        <v>1540</v>
      </c>
      <c r="N81" s="49">
        <v>0</v>
      </c>
      <c r="O81" s="49">
        <v>1540</v>
      </c>
      <c r="P81" s="49">
        <v>0</v>
      </c>
      <c r="Q81" s="49">
        <f t="shared" si="13"/>
        <v>222</v>
      </c>
      <c r="R81" s="49">
        <v>0</v>
      </c>
      <c r="S81" s="49">
        <v>222</v>
      </c>
      <c r="T81" s="49">
        <v>0</v>
      </c>
      <c r="U81" s="49">
        <f t="shared" si="14"/>
        <v>61</v>
      </c>
      <c r="V81" s="49">
        <v>0</v>
      </c>
      <c r="W81" s="49">
        <v>61</v>
      </c>
      <c r="X81" s="49">
        <v>0</v>
      </c>
      <c r="Y81" s="49">
        <f t="shared" si="15"/>
        <v>0</v>
      </c>
      <c r="Z81" s="49">
        <v>0</v>
      </c>
      <c r="AA81" s="49">
        <v>0</v>
      </c>
      <c r="AB81" s="49">
        <v>0</v>
      </c>
      <c r="AC81" s="49">
        <f t="shared" si="16"/>
        <v>40</v>
      </c>
      <c r="AD81" s="49">
        <v>0</v>
      </c>
      <c r="AE81" s="49">
        <v>40</v>
      </c>
      <c r="AF81" s="49">
        <v>0</v>
      </c>
      <c r="AG81" s="49">
        <v>105</v>
      </c>
      <c r="AH81" s="49">
        <v>189</v>
      </c>
    </row>
    <row r="82" spans="1:34" ht="13.5">
      <c r="A82" s="24" t="s">
        <v>26</v>
      </c>
      <c r="B82" s="47" t="s">
        <v>341</v>
      </c>
      <c r="C82" s="48" t="s">
        <v>342</v>
      </c>
      <c r="D82" s="49">
        <f t="shared" si="18"/>
        <v>1247</v>
      </c>
      <c r="E82" s="49">
        <v>669</v>
      </c>
      <c r="F82" s="49">
        <v>578</v>
      </c>
      <c r="G82" s="49">
        <f t="shared" si="9"/>
        <v>1247</v>
      </c>
      <c r="H82" s="49">
        <f t="shared" si="10"/>
        <v>669</v>
      </c>
      <c r="I82" s="49">
        <f t="shared" si="11"/>
        <v>0</v>
      </c>
      <c r="J82" s="49">
        <v>0</v>
      </c>
      <c r="K82" s="49">
        <v>0</v>
      </c>
      <c r="L82" s="49">
        <v>0</v>
      </c>
      <c r="M82" s="49">
        <f t="shared" si="12"/>
        <v>565</v>
      </c>
      <c r="N82" s="49">
        <v>0</v>
      </c>
      <c r="O82" s="49">
        <v>565</v>
      </c>
      <c r="P82" s="49">
        <v>0</v>
      </c>
      <c r="Q82" s="49">
        <f t="shared" si="13"/>
        <v>104</v>
      </c>
      <c r="R82" s="49">
        <v>0</v>
      </c>
      <c r="S82" s="49">
        <v>104</v>
      </c>
      <c r="T82" s="49">
        <v>0</v>
      </c>
      <c r="U82" s="49">
        <f t="shared" si="14"/>
        <v>0</v>
      </c>
      <c r="V82" s="49">
        <v>0</v>
      </c>
      <c r="W82" s="49">
        <v>0</v>
      </c>
      <c r="X82" s="49">
        <v>0</v>
      </c>
      <c r="Y82" s="49">
        <f t="shared" si="15"/>
        <v>0</v>
      </c>
      <c r="Z82" s="49">
        <v>0</v>
      </c>
      <c r="AA82" s="49">
        <v>0</v>
      </c>
      <c r="AB82" s="49">
        <v>0</v>
      </c>
      <c r="AC82" s="49">
        <f t="shared" si="16"/>
        <v>0</v>
      </c>
      <c r="AD82" s="49">
        <v>0</v>
      </c>
      <c r="AE82" s="49">
        <v>0</v>
      </c>
      <c r="AF82" s="49">
        <v>0</v>
      </c>
      <c r="AG82" s="49">
        <v>578</v>
      </c>
      <c r="AH82" s="49">
        <v>0</v>
      </c>
    </row>
    <row r="83" spans="1:34" ht="13.5">
      <c r="A83" s="24" t="s">
        <v>26</v>
      </c>
      <c r="B83" s="47" t="s">
        <v>343</v>
      </c>
      <c r="C83" s="48" t="s">
        <v>344</v>
      </c>
      <c r="D83" s="49">
        <f t="shared" si="18"/>
        <v>1177</v>
      </c>
      <c r="E83" s="49">
        <v>443</v>
      </c>
      <c r="F83" s="49">
        <v>734</v>
      </c>
      <c r="G83" s="49">
        <f t="shared" si="9"/>
        <v>1177</v>
      </c>
      <c r="H83" s="49">
        <f t="shared" si="10"/>
        <v>443</v>
      </c>
      <c r="I83" s="49">
        <f t="shared" si="11"/>
        <v>0</v>
      </c>
      <c r="J83" s="49">
        <v>0</v>
      </c>
      <c r="K83" s="49">
        <v>0</v>
      </c>
      <c r="L83" s="49">
        <v>0</v>
      </c>
      <c r="M83" s="49">
        <f t="shared" si="12"/>
        <v>373</v>
      </c>
      <c r="N83" s="49">
        <v>0</v>
      </c>
      <c r="O83" s="49">
        <v>373</v>
      </c>
      <c r="P83" s="49">
        <v>0</v>
      </c>
      <c r="Q83" s="49">
        <f t="shared" si="13"/>
        <v>70</v>
      </c>
      <c r="R83" s="49">
        <v>0</v>
      </c>
      <c r="S83" s="49">
        <v>70</v>
      </c>
      <c r="T83" s="49">
        <v>0</v>
      </c>
      <c r="U83" s="49">
        <f t="shared" si="14"/>
        <v>0</v>
      </c>
      <c r="V83" s="49">
        <v>0</v>
      </c>
      <c r="W83" s="49">
        <v>0</v>
      </c>
      <c r="X83" s="49">
        <v>0</v>
      </c>
      <c r="Y83" s="49">
        <f t="shared" si="15"/>
        <v>0</v>
      </c>
      <c r="Z83" s="49">
        <v>0</v>
      </c>
      <c r="AA83" s="49">
        <v>0</v>
      </c>
      <c r="AB83" s="49">
        <v>0</v>
      </c>
      <c r="AC83" s="49">
        <f t="shared" si="16"/>
        <v>0</v>
      </c>
      <c r="AD83" s="49">
        <v>0</v>
      </c>
      <c r="AE83" s="49">
        <v>0</v>
      </c>
      <c r="AF83" s="49">
        <v>0</v>
      </c>
      <c r="AG83" s="49">
        <v>734</v>
      </c>
      <c r="AH83" s="49">
        <v>0</v>
      </c>
    </row>
    <row r="84" spans="1:34" ht="13.5">
      <c r="A84" s="24" t="s">
        <v>26</v>
      </c>
      <c r="B84" s="47" t="s">
        <v>345</v>
      </c>
      <c r="C84" s="48" t="s">
        <v>346</v>
      </c>
      <c r="D84" s="49">
        <f t="shared" si="18"/>
        <v>1411</v>
      </c>
      <c r="E84" s="49">
        <v>1411</v>
      </c>
      <c r="F84" s="49">
        <v>0</v>
      </c>
      <c r="G84" s="49">
        <f t="shared" si="9"/>
        <v>1411</v>
      </c>
      <c r="H84" s="49">
        <f t="shared" si="10"/>
        <v>1253</v>
      </c>
      <c r="I84" s="49">
        <f t="shared" si="11"/>
        <v>0</v>
      </c>
      <c r="J84" s="49">
        <v>0</v>
      </c>
      <c r="K84" s="49">
        <v>0</v>
      </c>
      <c r="L84" s="49">
        <v>0</v>
      </c>
      <c r="M84" s="49">
        <f t="shared" si="12"/>
        <v>958</v>
      </c>
      <c r="N84" s="49">
        <v>0</v>
      </c>
      <c r="O84" s="49">
        <v>958</v>
      </c>
      <c r="P84" s="49">
        <v>0</v>
      </c>
      <c r="Q84" s="49">
        <f t="shared" si="13"/>
        <v>103</v>
      </c>
      <c r="R84" s="49">
        <v>0</v>
      </c>
      <c r="S84" s="49">
        <v>103</v>
      </c>
      <c r="T84" s="49">
        <v>0</v>
      </c>
      <c r="U84" s="49">
        <f t="shared" si="14"/>
        <v>0</v>
      </c>
      <c r="V84" s="49">
        <v>0</v>
      </c>
      <c r="W84" s="49">
        <v>0</v>
      </c>
      <c r="X84" s="49">
        <v>0</v>
      </c>
      <c r="Y84" s="49">
        <f t="shared" si="15"/>
        <v>0</v>
      </c>
      <c r="Z84" s="49">
        <v>0</v>
      </c>
      <c r="AA84" s="49">
        <v>0</v>
      </c>
      <c r="AB84" s="49">
        <v>0</v>
      </c>
      <c r="AC84" s="49">
        <f t="shared" si="16"/>
        <v>192</v>
      </c>
      <c r="AD84" s="49">
        <v>0</v>
      </c>
      <c r="AE84" s="49">
        <v>192</v>
      </c>
      <c r="AF84" s="49">
        <v>0</v>
      </c>
      <c r="AG84" s="49">
        <v>158</v>
      </c>
      <c r="AH84" s="49">
        <v>0</v>
      </c>
    </row>
    <row r="85" spans="1:34" ht="13.5">
      <c r="A85" s="24" t="s">
        <v>26</v>
      </c>
      <c r="B85" s="47" t="s">
        <v>347</v>
      </c>
      <c r="C85" s="48" t="s">
        <v>348</v>
      </c>
      <c r="D85" s="49">
        <f t="shared" si="18"/>
        <v>1698</v>
      </c>
      <c r="E85" s="49">
        <v>1698</v>
      </c>
      <c r="F85" s="49">
        <v>0</v>
      </c>
      <c r="G85" s="49">
        <f t="shared" si="9"/>
        <v>1698</v>
      </c>
      <c r="H85" s="49">
        <f t="shared" si="10"/>
        <v>1345</v>
      </c>
      <c r="I85" s="49">
        <f t="shared" si="11"/>
        <v>0</v>
      </c>
      <c r="J85" s="49">
        <v>0</v>
      </c>
      <c r="K85" s="49">
        <v>0</v>
      </c>
      <c r="L85" s="49">
        <v>0</v>
      </c>
      <c r="M85" s="49">
        <f t="shared" si="12"/>
        <v>1172</v>
      </c>
      <c r="N85" s="49">
        <v>0</v>
      </c>
      <c r="O85" s="49">
        <v>1172</v>
      </c>
      <c r="P85" s="49">
        <v>0</v>
      </c>
      <c r="Q85" s="49">
        <f t="shared" si="13"/>
        <v>106</v>
      </c>
      <c r="R85" s="49">
        <v>0</v>
      </c>
      <c r="S85" s="49">
        <v>106</v>
      </c>
      <c r="T85" s="49">
        <v>0</v>
      </c>
      <c r="U85" s="49">
        <f t="shared" si="14"/>
        <v>67</v>
      </c>
      <c r="V85" s="49">
        <v>0</v>
      </c>
      <c r="W85" s="49">
        <v>67</v>
      </c>
      <c r="X85" s="49">
        <v>0</v>
      </c>
      <c r="Y85" s="49">
        <f t="shared" si="15"/>
        <v>0</v>
      </c>
      <c r="Z85" s="49">
        <v>0</v>
      </c>
      <c r="AA85" s="49">
        <v>0</v>
      </c>
      <c r="AB85" s="49">
        <v>0</v>
      </c>
      <c r="AC85" s="49">
        <f t="shared" si="16"/>
        <v>0</v>
      </c>
      <c r="AD85" s="49">
        <v>0</v>
      </c>
      <c r="AE85" s="49">
        <v>0</v>
      </c>
      <c r="AF85" s="49">
        <v>0</v>
      </c>
      <c r="AG85" s="49">
        <v>353</v>
      </c>
      <c r="AH85" s="49">
        <v>0</v>
      </c>
    </row>
    <row r="86" spans="1:34" ht="13.5">
      <c r="A86" s="193" t="s">
        <v>292</v>
      </c>
      <c r="B86" s="188"/>
      <c r="C86" s="189"/>
      <c r="D86" s="49">
        <f aca="true" t="shared" si="19" ref="D86:AH86">SUM(D7:D85)</f>
        <v>575684</v>
      </c>
      <c r="E86" s="49">
        <f t="shared" si="19"/>
        <v>397658</v>
      </c>
      <c r="F86" s="49">
        <f t="shared" si="19"/>
        <v>178026</v>
      </c>
      <c r="G86" s="49">
        <f t="shared" si="19"/>
        <v>575684</v>
      </c>
      <c r="H86" s="49">
        <f t="shared" si="19"/>
        <v>508899</v>
      </c>
      <c r="I86" s="49">
        <f t="shared" si="19"/>
        <v>0</v>
      </c>
      <c r="J86" s="49">
        <f t="shared" si="19"/>
        <v>0</v>
      </c>
      <c r="K86" s="49">
        <f t="shared" si="19"/>
        <v>0</v>
      </c>
      <c r="L86" s="49">
        <f t="shared" si="19"/>
        <v>0</v>
      </c>
      <c r="M86" s="49">
        <f t="shared" si="19"/>
        <v>430697</v>
      </c>
      <c r="N86" s="49">
        <f t="shared" si="19"/>
        <v>175753</v>
      </c>
      <c r="O86" s="49">
        <f t="shared" si="19"/>
        <v>143725</v>
      </c>
      <c r="P86" s="49">
        <f t="shared" si="19"/>
        <v>111219</v>
      </c>
      <c r="Q86" s="49">
        <f t="shared" si="19"/>
        <v>38424</v>
      </c>
      <c r="R86" s="49">
        <f t="shared" si="19"/>
        <v>15061</v>
      </c>
      <c r="S86" s="49">
        <f t="shared" si="19"/>
        <v>18575</v>
      </c>
      <c r="T86" s="49">
        <f t="shared" si="19"/>
        <v>4788</v>
      </c>
      <c r="U86" s="49">
        <f t="shared" si="19"/>
        <v>36035</v>
      </c>
      <c r="V86" s="49">
        <f t="shared" si="19"/>
        <v>14379</v>
      </c>
      <c r="W86" s="49">
        <f t="shared" si="19"/>
        <v>18136</v>
      </c>
      <c r="X86" s="49">
        <f t="shared" si="19"/>
        <v>3520</v>
      </c>
      <c r="Y86" s="49">
        <f t="shared" si="19"/>
        <v>1238</v>
      </c>
      <c r="Z86" s="49">
        <f t="shared" si="19"/>
        <v>963</v>
      </c>
      <c r="AA86" s="49">
        <f t="shared" si="19"/>
        <v>275</v>
      </c>
      <c r="AB86" s="49">
        <f t="shared" si="19"/>
        <v>0</v>
      </c>
      <c r="AC86" s="49">
        <f t="shared" si="19"/>
        <v>2505</v>
      </c>
      <c r="AD86" s="49">
        <f t="shared" si="19"/>
        <v>624</v>
      </c>
      <c r="AE86" s="49">
        <f t="shared" si="19"/>
        <v>1846</v>
      </c>
      <c r="AF86" s="49">
        <f t="shared" si="19"/>
        <v>35</v>
      </c>
      <c r="AG86" s="49">
        <f t="shared" si="19"/>
        <v>66785</v>
      </c>
      <c r="AH86" s="49">
        <f t="shared" si="19"/>
        <v>3343</v>
      </c>
    </row>
  </sheetData>
  <mergeCells count="14">
    <mergeCell ref="A86:C8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233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201</v>
      </c>
      <c r="B2" s="196" t="s">
        <v>251</v>
      </c>
      <c r="C2" s="201" t="s">
        <v>254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216</v>
      </c>
      <c r="E3" s="32" t="s">
        <v>210</v>
      </c>
      <c r="F3" s="194" t="s">
        <v>255</v>
      </c>
      <c r="G3" s="195"/>
      <c r="H3" s="195"/>
      <c r="I3" s="195"/>
      <c r="J3" s="195"/>
      <c r="K3" s="190"/>
      <c r="L3" s="201" t="s">
        <v>256</v>
      </c>
      <c r="M3" s="14" t="s">
        <v>218</v>
      </c>
      <c r="N3" s="33"/>
      <c r="O3" s="33"/>
      <c r="P3" s="33"/>
      <c r="Q3" s="33"/>
      <c r="R3" s="33"/>
      <c r="S3" s="33"/>
      <c r="T3" s="34"/>
      <c r="U3" s="10" t="s">
        <v>216</v>
      </c>
      <c r="V3" s="201" t="s">
        <v>210</v>
      </c>
      <c r="W3" s="227" t="s">
        <v>211</v>
      </c>
      <c r="X3" s="228"/>
      <c r="Y3" s="228"/>
      <c r="Z3" s="228"/>
      <c r="AA3" s="229"/>
      <c r="AB3" s="10" t="s">
        <v>216</v>
      </c>
      <c r="AC3" s="201" t="s">
        <v>257</v>
      </c>
      <c r="AD3" s="201" t="s">
        <v>258</v>
      </c>
      <c r="AE3" s="14" t="s">
        <v>212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227</v>
      </c>
      <c r="H4" s="201" t="s">
        <v>228</v>
      </c>
      <c r="I4" s="201" t="s">
        <v>229</v>
      </c>
      <c r="J4" s="201" t="s">
        <v>230</v>
      </c>
      <c r="K4" s="201" t="s">
        <v>231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227</v>
      </c>
      <c r="X4" s="201" t="s">
        <v>228</v>
      </c>
      <c r="Y4" s="201" t="s">
        <v>229</v>
      </c>
      <c r="Z4" s="201" t="s">
        <v>230</v>
      </c>
      <c r="AA4" s="201" t="s">
        <v>231</v>
      </c>
      <c r="AB4" s="10"/>
      <c r="AC4" s="218"/>
      <c r="AD4" s="218"/>
      <c r="AE4" s="37"/>
      <c r="AF4" s="224" t="s">
        <v>227</v>
      </c>
      <c r="AG4" s="201" t="s">
        <v>228</v>
      </c>
      <c r="AH4" s="201" t="s">
        <v>229</v>
      </c>
      <c r="AI4" s="201" t="s">
        <v>230</v>
      </c>
      <c r="AJ4" s="201" t="s">
        <v>231</v>
      </c>
    </row>
    <row r="5" spans="1:36" s="28" customFormat="1" ht="22.5" customHeight="1">
      <c r="A5" s="230"/>
      <c r="B5" s="232"/>
      <c r="C5" s="202"/>
      <c r="D5" s="16"/>
      <c r="E5" s="40"/>
      <c r="F5" s="10" t="s">
        <v>216</v>
      </c>
      <c r="G5" s="218"/>
      <c r="H5" s="218"/>
      <c r="I5" s="218"/>
      <c r="J5" s="218"/>
      <c r="K5" s="218"/>
      <c r="L5" s="226"/>
      <c r="M5" s="10" t="s">
        <v>216</v>
      </c>
      <c r="N5" s="6" t="s">
        <v>220</v>
      </c>
      <c r="O5" s="6" t="s">
        <v>252</v>
      </c>
      <c r="P5" s="6" t="s">
        <v>221</v>
      </c>
      <c r="Q5" s="18" t="s">
        <v>259</v>
      </c>
      <c r="R5" s="6" t="s">
        <v>222</v>
      </c>
      <c r="S5" s="18" t="s">
        <v>18</v>
      </c>
      <c r="T5" s="6" t="s">
        <v>253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216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260</v>
      </c>
      <c r="E6" s="21" t="s">
        <v>209</v>
      </c>
      <c r="F6" s="21" t="s">
        <v>209</v>
      </c>
      <c r="G6" s="23" t="s">
        <v>209</v>
      </c>
      <c r="H6" s="23" t="s">
        <v>209</v>
      </c>
      <c r="I6" s="23" t="s">
        <v>209</v>
      </c>
      <c r="J6" s="23" t="s">
        <v>209</v>
      </c>
      <c r="K6" s="23" t="s">
        <v>209</v>
      </c>
      <c r="L6" s="41" t="s">
        <v>209</v>
      </c>
      <c r="M6" s="21" t="s">
        <v>209</v>
      </c>
      <c r="N6" s="23" t="s">
        <v>209</v>
      </c>
      <c r="O6" s="23" t="s">
        <v>209</v>
      </c>
      <c r="P6" s="23" t="s">
        <v>209</v>
      </c>
      <c r="Q6" s="23" t="s">
        <v>209</v>
      </c>
      <c r="R6" s="23" t="s">
        <v>209</v>
      </c>
      <c r="S6" s="23" t="s">
        <v>209</v>
      </c>
      <c r="T6" s="23" t="s">
        <v>209</v>
      </c>
      <c r="U6" s="21" t="s">
        <v>209</v>
      </c>
      <c r="V6" s="41" t="s">
        <v>209</v>
      </c>
      <c r="W6" s="42" t="s">
        <v>209</v>
      </c>
      <c r="X6" s="23" t="s">
        <v>209</v>
      </c>
      <c r="Y6" s="23" t="s">
        <v>209</v>
      </c>
      <c r="Z6" s="23" t="s">
        <v>209</v>
      </c>
      <c r="AA6" s="23" t="s">
        <v>209</v>
      </c>
      <c r="AB6" s="21" t="s">
        <v>209</v>
      </c>
      <c r="AC6" s="41" t="s">
        <v>209</v>
      </c>
      <c r="AD6" s="41" t="s">
        <v>209</v>
      </c>
      <c r="AE6" s="21" t="s">
        <v>209</v>
      </c>
      <c r="AF6" s="22" t="s">
        <v>209</v>
      </c>
      <c r="AG6" s="22" t="s">
        <v>209</v>
      </c>
      <c r="AH6" s="22" t="s">
        <v>209</v>
      </c>
      <c r="AI6" s="22" t="s">
        <v>209</v>
      </c>
      <c r="AJ6" s="22" t="s">
        <v>209</v>
      </c>
    </row>
    <row r="7" spans="1:36" ht="13.5">
      <c r="A7" s="24" t="s">
        <v>26</v>
      </c>
      <c r="B7" s="47" t="s">
        <v>27</v>
      </c>
      <c r="C7" s="48" t="s">
        <v>28</v>
      </c>
      <c r="D7" s="49">
        <f aca="true" t="shared" si="0" ref="D7:D70">E7+F7+L7+M7</f>
        <v>182971</v>
      </c>
      <c r="E7" s="49">
        <v>144195</v>
      </c>
      <c r="F7" s="49">
        <f aca="true" t="shared" si="1" ref="F7:F23">SUM(G7:K7)</f>
        <v>17291</v>
      </c>
      <c r="G7" s="49">
        <v>226</v>
      </c>
      <c r="H7" s="49">
        <v>17065</v>
      </c>
      <c r="I7" s="49">
        <v>0</v>
      </c>
      <c r="J7" s="49">
        <v>0</v>
      </c>
      <c r="K7" s="49">
        <v>0</v>
      </c>
      <c r="L7" s="49">
        <v>21485</v>
      </c>
      <c r="M7" s="49">
        <f aca="true" t="shared" si="2" ref="M7:M23">SUM(N7:T7)</f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23">SUM(V7:AA7)</f>
        <v>144250</v>
      </c>
      <c r="V7" s="49">
        <v>144195</v>
      </c>
      <c r="W7" s="49">
        <v>0</v>
      </c>
      <c r="X7" s="49">
        <v>55</v>
      </c>
      <c r="Y7" s="49">
        <v>0</v>
      </c>
      <c r="Z7" s="49">
        <v>0</v>
      </c>
      <c r="AA7" s="49">
        <v>0</v>
      </c>
      <c r="AB7" s="49">
        <f aca="true" t="shared" si="4" ref="AB7:AB23">SUM(AC7:AE7)</f>
        <v>41105</v>
      </c>
      <c r="AC7" s="49">
        <v>21485</v>
      </c>
      <c r="AD7" s="49">
        <v>16758</v>
      </c>
      <c r="AE7" s="49">
        <f aca="true" t="shared" si="5" ref="AE7:AE23">SUM(AF7:AJ7)</f>
        <v>2862</v>
      </c>
      <c r="AF7" s="49">
        <v>216</v>
      </c>
      <c r="AG7" s="49">
        <v>2646</v>
      </c>
      <c r="AH7" s="49">
        <v>0</v>
      </c>
      <c r="AI7" s="49">
        <v>0</v>
      </c>
      <c r="AJ7" s="49">
        <v>0</v>
      </c>
    </row>
    <row r="8" spans="1:36" ht="13.5">
      <c r="A8" s="24" t="s">
        <v>26</v>
      </c>
      <c r="B8" s="47" t="s">
        <v>29</v>
      </c>
      <c r="C8" s="48" t="s">
        <v>30</v>
      </c>
      <c r="D8" s="49">
        <f t="shared" si="0"/>
        <v>105779</v>
      </c>
      <c r="E8" s="49">
        <v>95310</v>
      </c>
      <c r="F8" s="49">
        <f t="shared" si="1"/>
        <v>9740</v>
      </c>
      <c r="G8" s="49">
        <v>7431</v>
      </c>
      <c r="H8" s="49">
        <v>2309</v>
      </c>
      <c r="I8" s="49">
        <v>0</v>
      </c>
      <c r="J8" s="49">
        <v>0</v>
      </c>
      <c r="K8" s="49">
        <v>0</v>
      </c>
      <c r="L8" s="49">
        <v>55</v>
      </c>
      <c r="M8" s="49">
        <f t="shared" si="2"/>
        <v>674</v>
      </c>
      <c r="N8" s="49">
        <v>337</v>
      </c>
      <c r="O8" s="49">
        <v>87</v>
      </c>
      <c r="P8" s="49">
        <v>0</v>
      </c>
      <c r="Q8" s="49">
        <v>0</v>
      </c>
      <c r="R8" s="49">
        <v>0</v>
      </c>
      <c r="S8" s="49">
        <v>250</v>
      </c>
      <c r="T8" s="49">
        <v>0</v>
      </c>
      <c r="U8" s="49">
        <f t="shared" si="3"/>
        <v>100827</v>
      </c>
      <c r="V8" s="49">
        <v>95310</v>
      </c>
      <c r="W8" s="49">
        <v>5340</v>
      </c>
      <c r="X8" s="49">
        <v>177</v>
      </c>
      <c r="Y8" s="49">
        <v>0</v>
      </c>
      <c r="Z8" s="49">
        <v>0</v>
      </c>
      <c r="AA8" s="49">
        <v>0</v>
      </c>
      <c r="AB8" s="49">
        <f t="shared" si="4"/>
        <v>16146</v>
      </c>
      <c r="AC8" s="49">
        <v>55</v>
      </c>
      <c r="AD8" s="49">
        <v>16083</v>
      </c>
      <c r="AE8" s="49">
        <f t="shared" si="5"/>
        <v>8</v>
      </c>
      <c r="AF8" s="49">
        <v>0</v>
      </c>
      <c r="AG8" s="49">
        <v>8</v>
      </c>
      <c r="AH8" s="49">
        <v>0</v>
      </c>
      <c r="AI8" s="49">
        <v>0</v>
      </c>
      <c r="AJ8" s="49">
        <v>0</v>
      </c>
    </row>
    <row r="9" spans="1:36" ht="13.5">
      <c r="A9" s="24" t="s">
        <v>26</v>
      </c>
      <c r="B9" s="47" t="s">
        <v>31</v>
      </c>
      <c r="C9" s="48" t="s">
        <v>32</v>
      </c>
      <c r="D9" s="49">
        <f t="shared" si="0"/>
        <v>18835</v>
      </c>
      <c r="E9" s="49">
        <v>16649</v>
      </c>
      <c r="F9" s="49">
        <f t="shared" si="1"/>
        <v>1842</v>
      </c>
      <c r="G9" s="49">
        <v>0</v>
      </c>
      <c r="H9" s="49">
        <v>1842</v>
      </c>
      <c r="I9" s="49">
        <v>0</v>
      </c>
      <c r="J9" s="49">
        <v>0</v>
      </c>
      <c r="K9" s="49">
        <v>0</v>
      </c>
      <c r="L9" s="49">
        <v>0</v>
      </c>
      <c r="M9" s="49">
        <f t="shared" si="2"/>
        <v>344</v>
      </c>
      <c r="N9" s="49">
        <v>111</v>
      </c>
      <c r="O9" s="49">
        <v>0</v>
      </c>
      <c r="P9" s="49">
        <v>0</v>
      </c>
      <c r="Q9" s="49">
        <v>87</v>
      </c>
      <c r="R9" s="49">
        <v>146</v>
      </c>
      <c r="S9" s="49">
        <v>0</v>
      </c>
      <c r="T9" s="49">
        <v>0</v>
      </c>
      <c r="U9" s="49">
        <f t="shared" si="3"/>
        <v>16724</v>
      </c>
      <c r="V9" s="49">
        <v>16649</v>
      </c>
      <c r="W9" s="49">
        <v>0</v>
      </c>
      <c r="X9" s="49">
        <v>75</v>
      </c>
      <c r="Y9" s="49">
        <v>0</v>
      </c>
      <c r="Z9" s="49">
        <v>0</v>
      </c>
      <c r="AA9" s="49">
        <v>0</v>
      </c>
      <c r="AB9" s="49">
        <f t="shared" si="4"/>
        <v>2416</v>
      </c>
      <c r="AC9" s="49">
        <v>0</v>
      </c>
      <c r="AD9" s="49">
        <v>1900</v>
      </c>
      <c r="AE9" s="49">
        <f t="shared" si="5"/>
        <v>516</v>
      </c>
      <c r="AF9" s="49">
        <v>0</v>
      </c>
      <c r="AG9" s="49">
        <v>516</v>
      </c>
      <c r="AH9" s="49">
        <v>0</v>
      </c>
      <c r="AI9" s="49">
        <v>0</v>
      </c>
      <c r="AJ9" s="49">
        <v>0</v>
      </c>
    </row>
    <row r="10" spans="1:36" ht="13.5">
      <c r="A10" s="24" t="s">
        <v>26</v>
      </c>
      <c r="B10" s="47" t="s">
        <v>33</v>
      </c>
      <c r="C10" s="48" t="s">
        <v>225</v>
      </c>
      <c r="D10" s="49">
        <f t="shared" si="0"/>
        <v>38629</v>
      </c>
      <c r="E10" s="49">
        <v>35567</v>
      </c>
      <c r="F10" s="49">
        <f t="shared" si="1"/>
        <v>2815</v>
      </c>
      <c r="G10" s="49">
        <v>0</v>
      </c>
      <c r="H10" s="49">
        <v>2815</v>
      </c>
      <c r="I10" s="49">
        <v>0</v>
      </c>
      <c r="J10" s="49">
        <v>0</v>
      </c>
      <c r="K10" s="49">
        <v>0</v>
      </c>
      <c r="L10" s="49">
        <v>81</v>
      </c>
      <c r="M10" s="49">
        <f t="shared" si="2"/>
        <v>166</v>
      </c>
      <c r="N10" s="49">
        <v>21</v>
      </c>
      <c r="O10" s="49">
        <v>0</v>
      </c>
      <c r="P10" s="49">
        <v>0</v>
      </c>
      <c r="Q10" s="49">
        <v>145</v>
      </c>
      <c r="R10" s="49">
        <v>0</v>
      </c>
      <c r="S10" s="49">
        <v>0</v>
      </c>
      <c r="T10" s="49">
        <v>0</v>
      </c>
      <c r="U10" s="49">
        <f t="shared" si="3"/>
        <v>35895</v>
      </c>
      <c r="V10" s="49">
        <v>35567</v>
      </c>
      <c r="W10" s="49">
        <v>0</v>
      </c>
      <c r="X10" s="49">
        <v>328</v>
      </c>
      <c r="Y10" s="49">
        <v>0</v>
      </c>
      <c r="Z10" s="49">
        <v>0</v>
      </c>
      <c r="AA10" s="49">
        <v>0</v>
      </c>
      <c r="AB10" s="49">
        <f t="shared" si="4"/>
        <v>925</v>
      </c>
      <c r="AC10" s="49">
        <v>81</v>
      </c>
      <c r="AD10" s="49">
        <v>202</v>
      </c>
      <c r="AE10" s="49">
        <f t="shared" si="5"/>
        <v>642</v>
      </c>
      <c r="AF10" s="49">
        <v>0</v>
      </c>
      <c r="AG10" s="49">
        <v>642</v>
      </c>
      <c r="AH10" s="49">
        <v>0</v>
      </c>
      <c r="AI10" s="49">
        <v>0</v>
      </c>
      <c r="AJ10" s="49">
        <v>0</v>
      </c>
    </row>
    <row r="11" spans="1:36" ht="13.5">
      <c r="A11" s="24" t="s">
        <v>26</v>
      </c>
      <c r="B11" s="47" t="s">
        <v>34</v>
      </c>
      <c r="C11" s="48" t="s">
        <v>35</v>
      </c>
      <c r="D11" s="49">
        <f t="shared" si="0"/>
        <v>28365</v>
      </c>
      <c r="E11" s="49">
        <v>23789</v>
      </c>
      <c r="F11" s="49">
        <f t="shared" si="1"/>
        <v>2706</v>
      </c>
      <c r="G11" s="49">
        <v>1589</v>
      </c>
      <c r="H11" s="49">
        <v>1013</v>
      </c>
      <c r="I11" s="49">
        <v>0</v>
      </c>
      <c r="J11" s="49">
        <v>0</v>
      </c>
      <c r="K11" s="49">
        <v>104</v>
      </c>
      <c r="L11" s="49">
        <v>0</v>
      </c>
      <c r="M11" s="49">
        <f t="shared" si="2"/>
        <v>1870</v>
      </c>
      <c r="N11" s="49">
        <v>1002</v>
      </c>
      <c r="O11" s="49">
        <v>0</v>
      </c>
      <c r="P11" s="49">
        <v>0</v>
      </c>
      <c r="Q11" s="49">
        <v>175</v>
      </c>
      <c r="R11" s="49">
        <v>326</v>
      </c>
      <c r="S11" s="49">
        <v>302</v>
      </c>
      <c r="T11" s="49">
        <v>65</v>
      </c>
      <c r="U11" s="49">
        <f t="shared" si="3"/>
        <v>24258</v>
      </c>
      <c r="V11" s="49">
        <v>23789</v>
      </c>
      <c r="W11" s="49">
        <v>127</v>
      </c>
      <c r="X11" s="49">
        <v>238</v>
      </c>
      <c r="Y11" s="49">
        <v>0</v>
      </c>
      <c r="Z11" s="49">
        <v>0</v>
      </c>
      <c r="AA11" s="49">
        <v>104</v>
      </c>
      <c r="AB11" s="49">
        <f t="shared" si="4"/>
        <v>3144</v>
      </c>
      <c r="AC11" s="49">
        <v>0</v>
      </c>
      <c r="AD11" s="49">
        <v>2148</v>
      </c>
      <c r="AE11" s="49">
        <f t="shared" si="5"/>
        <v>996</v>
      </c>
      <c r="AF11" s="49">
        <v>996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26</v>
      </c>
      <c r="B12" s="47" t="s">
        <v>36</v>
      </c>
      <c r="C12" s="48" t="s">
        <v>37</v>
      </c>
      <c r="D12" s="49">
        <f t="shared" si="0"/>
        <v>10954</v>
      </c>
      <c r="E12" s="49">
        <v>8611</v>
      </c>
      <c r="F12" s="49">
        <f t="shared" si="1"/>
        <v>1434</v>
      </c>
      <c r="G12" s="49">
        <v>48</v>
      </c>
      <c r="H12" s="49">
        <v>1386</v>
      </c>
      <c r="I12" s="49">
        <v>0</v>
      </c>
      <c r="J12" s="49">
        <v>0</v>
      </c>
      <c r="K12" s="49">
        <v>0</v>
      </c>
      <c r="L12" s="49">
        <v>909</v>
      </c>
      <c r="M12" s="49">
        <f t="shared" si="2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8628</v>
      </c>
      <c r="V12" s="49">
        <v>8611</v>
      </c>
      <c r="W12" s="49">
        <v>17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1923</v>
      </c>
      <c r="AC12" s="49">
        <v>909</v>
      </c>
      <c r="AD12" s="49">
        <v>988</v>
      </c>
      <c r="AE12" s="49">
        <f t="shared" si="5"/>
        <v>26</v>
      </c>
      <c r="AF12" s="49">
        <v>0</v>
      </c>
      <c r="AG12" s="49">
        <v>26</v>
      </c>
      <c r="AH12" s="49">
        <v>0</v>
      </c>
      <c r="AI12" s="49">
        <v>0</v>
      </c>
      <c r="AJ12" s="49">
        <v>0</v>
      </c>
    </row>
    <row r="13" spans="1:36" ht="13.5">
      <c r="A13" s="24" t="s">
        <v>26</v>
      </c>
      <c r="B13" s="47" t="s">
        <v>38</v>
      </c>
      <c r="C13" s="48" t="s">
        <v>39</v>
      </c>
      <c r="D13" s="49">
        <f t="shared" si="0"/>
        <v>8194</v>
      </c>
      <c r="E13" s="49">
        <v>7365</v>
      </c>
      <c r="F13" s="49">
        <f t="shared" si="1"/>
        <v>818</v>
      </c>
      <c r="G13" s="49">
        <v>0</v>
      </c>
      <c r="H13" s="49">
        <v>818</v>
      </c>
      <c r="I13" s="49">
        <v>0</v>
      </c>
      <c r="J13" s="49">
        <v>0</v>
      </c>
      <c r="K13" s="49">
        <v>0</v>
      </c>
      <c r="L13" s="49">
        <v>11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7501</v>
      </c>
      <c r="V13" s="49">
        <v>7365</v>
      </c>
      <c r="W13" s="49">
        <v>0</v>
      </c>
      <c r="X13" s="49">
        <v>136</v>
      </c>
      <c r="Y13" s="49">
        <v>0</v>
      </c>
      <c r="Z13" s="49">
        <v>0</v>
      </c>
      <c r="AA13" s="49">
        <v>0</v>
      </c>
      <c r="AB13" s="49">
        <f t="shared" si="4"/>
        <v>1338</v>
      </c>
      <c r="AC13" s="49">
        <v>11</v>
      </c>
      <c r="AD13" s="49">
        <v>993</v>
      </c>
      <c r="AE13" s="49">
        <f t="shared" si="5"/>
        <v>334</v>
      </c>
      <c r="AF13" s="49">
        <v>0</v>
      </c>
      <c r="AG13" s="49">
        <v>334</v>
      </c>
      <c r="AH13" s="49">
        <v>0</v>
      </c>
      <c r="AI13" s="49">
        <v>0</v>
      </c>
      <c r="AJ13" s="49">
        <v>0</v>
      </c>
    </row>
    <row r="14" spans="1:36" ht="13.5">
      <c r="A14" s="24" t="s">
        <v>26</v>
      </c>
      <c r="B14" s="47" t="s">
        <v>40</v>
      </c>
      <c r="C14" s="48" t="s">
        <v>41</v>
      </c>
      <c r="D14" s="49">
        <f t="shared" si="0"/>
        <v>7152</v>
      </c>
      <c r="E14" s="49">
        <v>6450</v>
      </c>
      <c r="F14" s="49">
        <f t="shared" si="1"/>
        <v>386</v>
      </c>
      <c r="G14" s="49">
        <v>0</v>
      </c>
      <c r="H14" s="49">
        <v>386</v>
      </c>
      <c r="I14" s="49">
        <v>0</v>
      </c>
      <c r="J14" s="49">
        <v>0</v>
      </c>
      <c r="K14" s="49">
        <v>0</v>
      </c>
      <c r="L14" s="49">
        <v>316</v>
      </c>
      <c r="M14" s="49">
        <f t="shared" si="2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6492</v>
      </c>
      <c r="V14" s="49">
        <v>6450</v>
      </c>
      <c r="W14" s="49">
        <v>0</v>
      </c>
      <c r="X14" s="49">
        <v>42</v>
      </c>
      <c r="Y14" s="49">
        <v>0</v>
      </c>
      <c r="Z14" s="49">
        <v>0</v>
      </c>
      <c r="AA14" s="49">
        <v>0</v>
      </c>
      <c r="AB14" s="49">
        <f t="shared" si="4"/>
        <v>1298</v>
      </c>
      <c r="AC14" s="49">
        <v>316</v>
      </c>
      <c r="AD14" s="49">
        <v>982</v>
      </c>
      <c r="AE14" s="49">
        <f t="shared" si="5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26</v>
      </c>
      <c r="B15" s="47" t="s">
        <v>42</v>
      </c>
      <c r="C15" s="48" t="s">
        <v>43</v>
      </c>
      <c r="D15" s="49">
        <f t="shared" si="0"/>
        <v>1492</v>
      </c>
      <c r="E15" s="49">
        <v>1082</v>
      </c>
      <c r="F15" s="49">
        <f t="shared" si="1"/>
        <v>383</v>
      </c>
      <c r="G15" s="49">
        <v>3</v>
      </c>
      <c r="H15" s="49">
        <v>370</v>
      </c>
      <c r="I15" s="49">
        <v>0</v>
      </c>
      <c r="J15" s="49">
        <v>0</v>
      </c>
      <c r="K15" s="49">
        <v>10</v>
      </c>
      <c r="L15" s="49">
        <v>0</v>
      </c>
      <c r="M15" s="49">
        <f t="shared" si="2"/>
        <v>27</v>
      </c>
      <c r="N15" s="49">
        <v>0</v>
      </c>
      <c r="O15" s="49">
        <v>27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f t="shared" si="3"/>
        <v>1085</v>
      </c>
      <c r="V15" s="49">
        <v>1082</v>
      </c>
      <c r="W15" s="49">
        <v>3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118</v>
      </c>
      <c r="AC15" s="49">
        <v>0</v>
      </c>
      <c r="AD15" s="49">
        <v>108</v>
      </c>
      <c r="AE15" s="49">
        <f t="shared" si="5"/>
        <v>10</v>
      </c>
      <c r="AF15" s="49">
        <v>0</v>
      </c>
      <c r="AG15" s="49">
        <v>0</v>
      </c>
      <c r="AH15" s="49">
        <v>0</v>
      </c>
      <c r="AI15" s="49">
        <v>0</v>
      </c>
      <c r="AJ15" s="49">
        <v>10</v>
      </c>
    </row>
    <row r="16" spans="1:36" ht="13.5">
      <c r="A16" s="24" t="s">
        <v>26</v>
      </c>
      <c r="B16" s="47" t="s">
        <v>44</v>
      </c>
      <c r="C16" s="48" t="s">
        <v>45</v>
      </c>
      <c r="D16" s="49">
        <f t="shared" si="0"/>
        <v>295</v>
      </c>
      <c r="E16" s="49">
        <v>272</v>
      </c>
      <c r="F16" s="49">
        <f t="shared" si="1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23</v>
      </c>
      <c r="N16" s="49">
        <v>5</v>
      </c>
      <c r="O16" s="49">
        <v>8</v>
      </c>
      <c r="P16" s="49">
        <v>9</v>
      </c>
      <c r="Q16" s="49">
        <v>1</v>
      </c>
      <c r="R16" s="49">
        <v>0</v>
      </c>
      <c r="S16" s="49">
        <v>0</v>
      </c>
      <c r="T16" s="49">
        <v>0</v>
      </c>
      <c r="U16" s="49">
        <f t="shared" si="3"/>
        <v>272</v>
      </c>
      <c r="V16" s="49">
        <v>272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60</v>
      </c>
      <c r="AC16" s="49">
        <v>0</v>
      </c>
      <c r="AD16" s="49">
        <v>60</v>
      </c>
      <c r="AE16" s="49">
        <f t="shared" si="5"/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26</v>
      </c>
      <c r="B17" s="47" t="s">
        <v>46</v>
      </c>
      <c r="C17" s="48" t="s">
        <v>385</v>
      </c>
      <c r="D17" s="49">
        <f t="shared" si="0"/>
        <v>368</v>
      </c>
      <c r="E17" s="49">
        <v>349</v>
      </c>
      <c r="F17" s="49">
        <f t="shared" si="1"/>
        <v>19</v>
      </c>
      <c r="G17" s="49">
        <v>0</v>
      </c>
      <c r="H17" s="49">
        <v>16</v>
      </c>
      <c r="I17" s="49">
        <v>0</v>
      </c>
      <c r="J17" s="49">
        <v>0</v>
      </c>
      <c r="K17" s="49">
        <v>3</v>
      </c>
      <c r="L17" s="49">
        <v>0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349</v>
      </c>
      <c r="V17" s="49">
        <v>349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44</v>
      </c>
      <c r="AC17" s="49">
        <v>0</v>
      </c>
      <c r="AD17" s="49">
        <v>41</v>
      </c>
      <c r="AE17" s="49">
        <f t="shared" si="5"/>
        <v>3</v>
      </c>
      <c r="AF17" s="49">
        <v>0</v>
      </c>
      <c r="AG17" s="49">
        <v>0</v>
      </c>
      <c r="AH17" s="49">
        <v>0</v>
      </c>
      <c r="AI17" s="49">
        <v>0</v>
      </c>
      <c r="AJ17" s="49">
        <v>3</v>
      </c>
    </row>
    <row r="18" spans="1:36" ht="13.5">
      <c r="A18" s="24" t="s">
        <v>26</v>
      </c>
      <c r="B18" s="47" t="s">
        <v>47</v>
      </c>
      <c r="C18" s="48" t="s">
        <v>48</v>
      </c>
      <c r="D18" s="49">
        <f t="shared" si="0"/>
        <v>2815</v>
      </c>
      <c r="E18" s="49">
        <v>2151</v>
      </c>
      <c r="F18" s="49">
        <f t="shared" si="1"/>
        <v>346</v>
      </c>
      <c r="G18" s="49">
        <v>216</v>
      </c>
      <c r="H18" s="49">
        <v>84</v>
      </c>
      <c r="I18" s="49">
        <v>0</v>
      </c>
      <c r="J18" s="49">
        <v>0</v>
      </c>
      <c r="K18" s="49">
        <v>46</v>
      </c>
      <c r="L18" s="49">
        <v>0</v>
      </c>
      <c r="M18" s="49">
        <f t="shared" si="2"/>
        <v>318</v>
      </c>
      <c r="N18" s="49">
        <v>217</v>
      </c>
      <c r="O18" s="49">
        <v>0</v>
      </c>
      <c r="P18" s="49">
        <v>72</v>
      </c>
      <c r="Q18" s="49">
        <v>12</v>
      </c>
      <c r="R18" s="49">
        <v>17</v>
      </c>
      <c r="S18" s="49">
        <v>0</v>
      </c>
      <c r="T18" s="49">
        <v>0</v>
      </c>
      <c r="U18" s="49">
        <f t="shared" si="3"/>
        <v>2151</v>
      </c>
      <c r="V18" s="49">
        <v>2151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512</v>
      </c>
      <c r="AC18" s="49">
        <v>0</v>
      </c>
      <c r="AD18" s="49">
        <v>250</v>
      </c>
      <c r="AE18" s="49">
        <f t="shared" si="5"/>
        <v>262</v>
      </c>
      <c r="AF18" s="49">
        <v>216</v>
      </c>
      <c r="AG18" s="49">
        <v>0</v>
      </c>
      <c r="AH18" s="49">
        <v>0</v>
      </c>
      <c r="AI18" s="49">
        <v>0</v>
      </c>
      <c r="AJ18" s="49">
        <v>46</v>
      </c>
    </row>
    <row r="19" spans="1:36" ht="13.5">
      <c r="A19" s="24" t="s">
        <v>26</v>
      </c>
      <c r="B19" s="47" t="s">
        <v>49</v>
      </c>
      <c r="C19" s="48" t="s">
        <v>387</v>
      </c>
      <c r="D19" s="49">
        <f t="shared" si="0"/>
        <v>3496</v>
      </c>
      <c r="E19" s="49">
        <v>2502</v>
      </c>
      <c r="F19" s="49">
        <f t="shared" si="1"/>
        <v>181</v>
      </c>
      <c r="G19" s="49">
        <v>0</v>
      </c>
      <c r="H19" s="49">
        <v>181</v>
      </c>
      <c r="I19" s="49">
        <v>0</v>
      </c>
      <c r="J19" s="49">
        <v>0</v>
      </c>
      <c r="K19" s="49">
        <v>0</v>
      </c>
      <c r="L19" s="49">
        <v>597</v>
      </c>
      <c r="M19" s="49">
        <f t="shared" si="2"/>
        <v>216</v>
      </c>
      <c r="N19" s="49">
        <v>189</v>
      </c>
      <c r="O19" s="49">
        <v>27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2502</v>
      </c>
      <c r="V19" s="49">
        <v>2502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943</v>
      </c>
      <c r="AC19" s="49">
        <v>597</v>
      </c>
      <c r="AD19" s="49">
        <v>346</v>
      </c>
      <c r="AE19" s="49">
        <f t="shared" si="5"/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26</v>
      </c>
      <c r="B20" s="47" t="s">
        <v>50</v>
      </c>
      <c r="C20" s="48" t="s">
        <v>51</v>
      </c>
      <c r="D20" s="49">
        <f t="shared" si="0"/>
        <v>8093</v>
      </c>
      <c r="E20" s="49">
        <v>7543</v>
      </c>
      <c r="F20" s="49">
        <f t="shared" si="1"/>
        <v>550</v>
      </c>
      <c r="G20" s="49">
        <v>0</v>
      </c>
      <c r="H20" s="49">
        <v>550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7578</v>
      </c>
      <c r="V20" s="49">
        <v>7543</v>
      </c>
      <c r="W20" s="49">
        <v>0</v>
      </c>
      <c r="X20" s="49">
        <v>35</v>
      </c>
      <c r="Y20" s="49">
        <v>0</v>
      </c>
      <c r="Z20" s="49">
        <v>0</v>
      </c>
      <c r="AA20" s="49">
        <v>0</v>
      </c>
      <c r="AB20" s="49">
        <f t="shared" si="4"/>
        <v>1349</v>
      </c>
      <c r="AC20" s="49">
        <v>0</v>
      </c>
      <c r="AD20" s="49">
        <v>1225</v>
      </c>
      <c r="AE20" s="49">
        <f t="shared" si="5"/>
        <v>124</v>
      </c>
      <c r="AF20" s="49">
        <v>0</v>
      </c>
      <c r="AG20" s="49">
        <v>124</v>
      </c>
      <c r="AH20" s="49">
        <v>0</v>
      </c>
      <c r="AI20" s="49">
        <v>0</v>
      </c>
      <c r="AJ20" s="49">
        <v>0</v>
      </c>
    </row>
    <row r="21" spans="1:36" ht="13.5">
      <c r="A21" s="24" t="s">
        <v>26</v>
      </c>
      <c r="B21" s="47" t="s">
        <v>52</v>
      </c>
      <c r="C21" s="48" t="s">
        <v>53</v>
      </c>
      <c r="D21" s="49">
        <f t="shared" si="0"/>
        <v>12710</v>
      </c>
      <c r="E21" s="49">
        <v>10860</v>
      </c>
      <c r="F21" s="49">
        <f t="shared" si="1"/>
        <v>1227</v>
      </c>
      <c r="G21" s="49">
        <v>670</v>
      </c>
      <c r="H21" s="49">
        <v>557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623</v>
      </c>
      <c r="N21" s="49">
        <v>566</v>
      </c>
      <c r="O21" s="49">
        <v>0</v>
      </c>
      <c r="P21" s="49">
        <v>0</v>
      </c>
      <c r="Q21" s="49">
        <v>0</v>
      </c>
      <c r="R21" s="49">
        <v>0</v>
      </c>
      <c r="S21" s="49">
        <v>57</v>
      </c>
      <c r="T21" s="49">
        <v>0</v>
      </c>
      <c r="U21" s="49">
        <f t="shared" si="3"/>
        <v>11438</v>
      </c>
      <c r="V21" s="49">
        <v>10860</v>
      </c>
      <c r="W21" s="49">
        <v>500</v>
      </c>
      <c r="X21" s="49">
        <v>78</v>
      </c>
      <c r="Y21" s="49">
        <v>0</v>
      </c>
      <c r="Z21" s="49">
        <v>0</v>
      </c>
      <c r="AA21" s="49">
        <v>0</v>
      </c>
      <c r="AB21" s="49">
        <f t="shared" si="4"/>
        <v>1612</v>
      </c>
      <c r="AC21" s="49">
        <v>0</v>
      </c>
      <c r="AD21" s="49">
        <v>1612</v>
      </c>
      <c r="AE21" s="49">
        <f t="shared" si="5"/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26</v>
      </c>
      <c r="B22" s="47" t="s">
        <v>54</v>
      </c>
      <c r="C22" s="48" t="s">
        <v>55</v>
      </c>
      <c r="D22" s="49">
        <f t="shared" si="0"/>
        <v>8962</v>
      </c>
      <c r="E22" s="49">
        <v>8095</v>
      </c>
      <c r="F22" s="49">
        <f t="shared" si="1"/>
        <v>867</v>
      </c>
      <c r="G22" s="49">
        <v>473</v>
      </c>
      <c r="H22" s="49">
        <v>394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8505</v>
      </c>
      <c r="V22" s="49">
        <v>8095</v>
      </c>
      <c r="W22" s="49">
        <v>355</v>
      </c>
      <c r="X22" s="49">
        <v>55</v>
      </c>
      <c r="Y22" s="49">
        <v>0</v>
      </c>
      <c r="Z22" s="49">
        <v>0</v>
      </c>
      <c r="AA22" s="49">
        <v>0</v>
      </c>
      <c r="AB22" s="49">
        <f t="shared" si="4"/>
        <v>1198</v>
      </c>
      <c r="AC22" s="49">
        <v>0</v>
      </c>
      <c r="AD22" s="49">
        <v>1198</v>
      </c>
      <c r="AE22" s="49">
        <f t="shared" si="5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26</v>
      </c>
      <c r="B23" s="47" t="s">
        <v>56</v>
      </c>
      <c r="C23" s="48" t="s">
        <v>57</v>
      </c>
      <c r="D23" s="49">
        <f t="shared" si="0"/>
        <v>3401</v>
      </c>
      <c r="E23" s="49">
        <v>2929</v>
      </c>
      <c r="F23" s="49">
        <f t="shared" si="1"/>
        <v>472</v>
      </c>
      <c r="G23" s="49">
        <v>299</v>
      </c>
      <c r="H23" s="49">
        <v>173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3172</v>
      </c>
      <c r="V23" s="49">
        <v>2929</v>
      </c>
      <c r="W23" s="49">
        <v>219</v>
      </c>
      <c r="X23" s="49">
        <v>24</v>
      </c>
      <c r="Y23" s="49">
        <v>0</v>
      </c>
      <c r="Z23" s="49">
        <v>0</v>
      </c>
      <c r="AA23" s="49">
        <v>0</v>
      </c>
      <c r="AB23" s="49">
        <f t="shared" si="4"/>
        <v>447</v>
      </c>
      <c r="AC23" s="49">
        <v>0</v>
      </c>
      <c r="AD23" s="49">
        <v>447</v>
      </c>
      <c r="AE23" s="49">
        <f t="shared" si="5"/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26</v>
      </c>
      <c r="B24" s="47" t="s">
        <v>58</v>
      </c>
      <c r="C24" s="48" t="s">
        <v>59</v>
      </c>
      <c r="D24" s="49">
        <f t="shared" si="0"/>
        <v>2616</v>
      </c>
      <c r="E24" s="49">
        <v>2050</v>
      </c>
      <c r="F24" s="49">
        <f aca="true" t="shared" si="6" ref="F24:F85">SUM(G24:K24)</f>
        <v>566</v>
      </c>
      <c r="G24" s="49">
        <v>271</v>
      </c>
      <c r="H24" s="49">
        <v>295</v>
      </c>
      <c r="I24" s="49">
        <v>0</v>
      </c>
      <c r="J24" s="49">
        <v>0</v>
      </c>
      <c r="K24" s="49">
        <v>0</v>
      </c>
      <c r="L24" s="49">
        <v>0</v>
      </c>
      <c r="M24" s="49">
        <f aca="true" t="shared" si="7" ref="M24:M85">SUM(N24:T24)</f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aca="true" t="shared" si="8" ref="U24:U85">SUM(V24:AA24)</f>
        <v>2167</v>
      </c>
      <c r="V24" s="49">
        <v>2050</v>
      </c>
      <c r="W24" s="49">
        <v>117</v>
      </c>
      <c r="X24" s="49">
        <v>0</v>
      </c>
      <c r="Y24" s="49">
        <v>0</v>
      </c>
      <c r="Z24" s="49">
        <v>0</v>
      </c>
      <c r="AA24" s="49">
        <v>0</v>
      </c>
      <c r="AB24" s="49">
        <f aca="true" t="shared" si="9" ref="AB24:AB85">SUM(AC24:AE24)</f>
        <v>399</v>
      </c>
      <c r="AC24" s="49">
        <v>0</v>
      </c>
      <c r="AD24" s="49">
        <v>253</v>
      </c>
      <c r="AE24" s="49">
        <f aca="true" t="shared" si="10" ref="AE24:AE85">SUM(AF24:AJ24)</f>
        <v>146</v>
      </c>
      <c r="AF24" s="49">
        <v>136</v>
      </c>
      <c r="AG24" s="49">
        <v>10</v>
      </c>
      <c r="AH24" s="49">
        <v>0</v>
      </c>
      <c r="AI24" s="49">
        <v>0</v>
      </c>
      <c r="AJ24" s="49">
        <v>0</v>
      </c>
    </row>
    <row r="25" spans="1:36" ht="13.5">
      <c r="A25" s="24" t="s">
        <v>26</v>
      </c>
      <c r="B25" s="47" t="s">
        <v>60</v>
      </c>
      <c r="C25" s="48" t="s">
        <v>24</v>
      </c>
      <c r="D25" s="49">
        <f t="shared" si="0"/>
        <v>2152</v>
      </c>
      <c r="E25" s="49">
        <v>1775</v>
      </c>
      <c r="F25" s="49">
        <f t="shared" si="6"/>
        <v>377</v>
      </c>
      <c r="G25" s="49">
        <v>88</v>
      </c>
      <c r="H25" s="49">
        <v>289</v>
      </c>
      <c r="I25" s="49">
        <v>0</v>
      </c>
      <c r="J25" s="49">
        <v>0</v>
      </c>
      <c r="K25" s="49">
        <v>0</v>
      </c>
      <c r="L25" s="49">
        <v>0</v>
      </c>
      <c r="M25" s="49">
        <f t="shared" si="7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8"/>
        <v>1775</v>
      </c>
      <c r="V25" s="49">
        <v>1775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9"/>
        <v>346</v>
      </c>
      <c r="AC25" s="49">
        <v>0</v>
      </c>
      <c r="AD25" s="49">
        <v>346</v>
      </c>
      <c r="AE25" s="49">
        <f t="shared" si="10"/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26</v>
      </c>
      <c r="B26" s="47" t="s">
        <v>61</v>
      </c>
      <c r="C26" s="48" t="s">
        <v>294</v>
      </c>
      <c r="D26" s="49">
        <f t="shared" si="0"/>
        <v>2311</v>
      </c>
      <c r="E26" s="49">
        <v>2107</v>
      </c>
      <c r="F26" s="49">
        <f t="shared" si="6"/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15</v>
      </c>
      <c r="M26" s="49">
        <f t="shared" si="7"/>
        <v>189</v>
      </c>
      <c r="N26" s="49">
        <v>0</v>
      </c>
      <c r="O26" s="49">
        <v>29</v>
      </c>
      <c r="P26" s="49">
        <v>46</v>
      </c>
      <c r="Q26" s="49">
        <v>25</v>
      </c>
      <c r="R26" s="49">
        <v>0</v>
      </c>
      <c r="S26" s="49">
        <v>0</v>
      </c>
      <c r="T26" s="49">
        <v>89</v>
      </c>
      <c r="U26" s="49">
        <f t="shared" si="8"/>
        <v>2107</v>
      </c>
      <c r="V26" s="49">
        <v>2107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9"/>
        <v>20</v>
      </c>
      <c r="AC26" s="49">
        <v>15</v>
      </c>
      <c r="AD26" s="49">
        <v>5</v>
      </c>
      <c r="AE26" s="49">
        <f t="shared" si="10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26</v>
      </c>
      <c r="B27" s="47" t="s">
        <v>62</v>
      </c>
      <c r="C27" s="48" t="s">
        <v>63</v>
      </c>
      <c r="D27" s="49">
        <f t="shared" si="0"/>
        <v>947</v>
      </c>
      <c r="E27" s="49">
        <v>864</v>
      </c>
      <c r="F27" s="49">
        <f t="shared" si="6"/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62</v>
      </c>
      <c r="M27" s="49">
        <f t="shared" si="7"/>
        <v>21</v>
      </c>
      <c r="N27" s="49">
        <v>0</v>
      </c>
      <c r="O27" s="49">
        <v>0</v>
      </c>
      <c r="P27" s="49">
        <v>9</v>
      </c>
      <c r="Q27" s="49">
        <v>12</v>
      </c>
      <c r="R27" s="49">
        <v>0</v>
      </c>
      <c r="S27" s="49">
        <v>0</v>
      </c>
      <c r="T27" s="49">
        <v>0</v>
      </c>
      <c r="U27" s="49">
        <f t="shared" si="8"/>
        <v>864</v>
      </c>
      <c r="V27" s="49">
        <v>864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9"/>
        <v>62</v>
      </c>
      <c r="AC27" s="49">
        <v>62</v>
      </c>
      <c r="AD27" s="49">
        <v>0</v>
      </c>
      <c r="AE27" s="49">
        <f t="shared" si="10"/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26</v>
      </c>
      <c r="B28" s="47" t="s">
        <v>64</v>
      </c>
      <c r="C28" s="48" t="s">
        <v>65</v>
      </c>
      <c r="D28" s="49">
        <f t="shared" si="0"/>
        <v>2833</v>
      </c>
      <c r="E28" s="49">
        <v>2024</v>
      </c>
      <c r="F28" s="49">
        <f t="shared" si="6"/>
        <v>446</v>
      </c>
      <c r="G28" s="49">
        <v>0</v>
      </c>
      <c r="H28" s="49">
        <v>446</v>
      </c>
      <c r="I28" s="49">
        <v>0</v>
      </c>
      <c r="J28" s="49">
        <v>0</v>
      </c>
      <c r="K28" s="49">
        <v>0</v>
      </c>
      <c r="L28" s="49">
        <v>49</v>
      </c>
      <c r="M28" s="49">
        <f t="shared" si="7"/>
        <v>314</v>
      </c>
      <c r="N28" s="49">
        <v>162</v>
      </c>
      <c r="O28" s="49">
        <v>86</v>
      </c>
      <c r="P28" s="49">
        <v>52</v>
      </c>
      <c r="Q28" s="49">
        <v>14</v>
      </c>
      <c r="R28" s="49">
        <v>0</v>
      </c>
      <c r="S28" s="49">
        <v>0</v>
      </c>
      <c r="T28" s="49">
        <v>0</v>
      </c>
      <c r="U28" s="49">
        <f t="shared" si="8"/>
        <v>2039</v>
      </c>
      <c r="V28" s="49">
        <v>2024</v>
      </c>
      <c r="W28" s="49">
        <v>0</v>
      </c>
      <c r="X28" s="49">
        <v>15</v>
      </c>
      <c r="Y28" s="49">
        <v>0</v>
      </c>
      <c r="Z28" s="49">
        <v>0</v>
      </c>
      <c r="AA28" s="49">
        <v>0</v>
      </c>
      <c r="AB28" s="49">
        <f t="shared" si="9"/>
        <v>835</v>
      </c>
      <c r="AC28" s="49">
        <v>49</v>
      </c>
      <c r="AD28" s="49">
        <v>737</v>
      </c>
      <c r="AE28" s="49">
        <f t="shared" si="10"/>
        <v>49</v>
      </c>
      <c r="AF28" s="49">
        <v>0</v>
      </c>
      <c r="AG28" s="49">
        <v>49</v>
      </c>
      <c r="AH28" s="49">
        <v>0</v>
      </c>
      <c r="AI28" s="49">
        <v>0</v>
      </c>
      <c r="AJ28" s="49">
        <v>0</v>
      </c>
    </row>
    <row r="29" spans="1:36" ht="13.5">
      <c r="A29" s="24" t="s">
        <v>26</v>
      </c>
      <c r="B29" s="47" t="s">
        <v>66</v>
      </c>
      <c r="C29" s="48" t="s">
        <v>67</v>
      </c>
      <c r="D29" s="49">
        <f t="shared" si="0"/>
        <v>2339</v>
      </c>
      <c r="E29" s="49">
        <v>1825</v>
      </c>
      <c r="F29" s="49">
        <f t="shared" si="6"/>
        <v>265</v>
      </c>
      <c r="G29" s="49">
        <v>138</v>
      </c>
      <c r="H29" s="49">
        <v>127</v>
      </c>
      <c r="I29" s="49">
        <v>0</v>
      </c>
      <c r="J29" s="49">
        <v>0</v>
      </c>
      <c r="K29" s="49">
        <v>0</v>
      </c>
      <c r="L29" s="49">
        <v>202</v>
      </c>
      <c r="M29" s="49">
        <f t="shared" si="7"/>
        <v>47</v>
      </c>
      <c r="N29" s="49">
        <v>42</v>
      </c>
      <c r="O29" s="49">
        <v>0</v>
      </c>
      <c r="P29" s="49">
        <v>0</v>
      </c>
      <c r="Q29" s="49">
        <v>5</v>
      </c>
      <c r="R29" s="49">
        <v>0</v>
      </c>
      <c r="S29" s="49">
        <v>0</v>
      </c>
      <c r="T29" s="49">
        <v>0</v>
      </c>
      <c r="U29" s="49">
        <f t="shared" si="8"/>
        <v>1825</v>
      </c>
      <c r="V29" s="49">
        <v>1825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9"/>
        <v>396</v>
      </c>
      <c r="AC29" s="49">
        <v>202</v>
      </c>
      <c r="AD29" s="49">
        <v>194</v>
      </c>
      <c r="AE29" s="49">
        <f t="shared" si="10"/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26</v>
      </c>
      <c r="B30" s="47" t="s">
        <v>68</v>
      </c>
      <c r="C30" s="48" t="s">
        <v>69</v>
      </c>
      <c r="D30" s="49">
        <f t="shared" si="0"/>
        <v>1928</v>
      </c>
      <c r="E30" s="49">
        <v>1616</v>
      </c>
      <c r="F30" s="49">
        <f t="shared" si="6"/>
        <v>71</v>
      </c>
      <c r="G30" s="49">
        <v>0</v>
      </c>
      <c r="H30" s="49">
        <v>71</v>
      </c>
      <c r="I30" s="49">
        <v>0</v>
      </c>
      <c r="J30" s="49">
        <v>0</v>
      </c>
      <c r="K30" s="49">
        <v>0</v>
      </c>
      <c r="L30" s="49">
        <v>0</v>
      </c>
      <c r="M30" s="49">
        <f t="shared" si="7"/>
        <v>241</v>
      </c>
      <c r="N30" s="49">
        <v>64</v>
      </c>
      <c r="O30" s="49">
        <v>80</v>
      </c>
      <c r="P30" s="49">
        <v>81</v>
      </c>
      <c r="Q30" s="49">
        <v>16</v>
      </c>
      <c r="R30" s="49">
        <v>0</v>
      </c>
      <c r="S30" s="49">
        <v>0</v>
      </c>
      <c r="T30" s="49">
        <v>0</v>
      </c>
      <c r="U30" s="49">
        <f t="shared" si="8"/>
        <v>1616</v>
      </c>
      <c r="V30" s="49">
        <v>1616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9"/>
        <v>234</v>
      </c>
      <c r="AC30" s="49">
        <v>0</v>
      </c>
      <c r="AD30" s="49">
        <v>207</v>
      </c>
      <c r="AE30" s="49">
        <f t="shared" si="10"/>
        <v>27</v>
      </c>
      <c r="AF30" s="49">
        <v>0</v>
      </c>
      <c r="AG30" s="49">
        <v>27</v>
      </c>
      <c r="AH30" s="49">
        <v>0</v>
      </c>
      <c r="AI30" s="49">
        <v>0</v>
      </c>
      <c r="AJ30" s="49">
        <v>0</v>
      </c>
    </row>
    <row r="31" spans="1:36" ht="13.5">
      <c r="A31" s="24" t="s">
        <v>26</v>
      </c>
      <c r="B31" s="47" t="s">
        <v>70</v>
      </c>
      <c r="C31" s="48" t="s">
        <v>71</v>
      </c>
      <c r="D31" s="49">
        <f t="shared" si="0"/>
        <v>4319</v>
      </c>
      <c r="E31" s="49">
        <v>3619</v>
      </c>
      <c r="F31" s="49">
        <f t="shared" si="6"/>
        <v>159</v>
      </c>
      <c r="G31" s="49">
        <v>0</v>
      </c>
      <c r="H31" s="49">
        <v>159</v>
      </c>
      <c r="I31" s="49">
        <v>0</v>
      </c>
      <c r="J31" s="49">
        <v>0</v>
      </c>
      <c r="K31" s="49">
        <v>0</v>
      </c>
      <c r="L31" s="49">
        <v>0</v>
      </c>
      <c r="M31" s="49">
        <f t="shared" si="7"/>
        <v>541</v>
      </c>
      <c r="N31" s="49">
        <v>143</v>
      </c>
      <c r="O31" s="49">
        <v>179</v>
      </c>
      <c r="P31" s="49">
        <v>183</v>
      </c>
      <c r="Q31" s="49">
        <v>36</v>
      </c>
      <c r="R31" s="49">
        <v>0</v>
      </c>
      <c r="S31" s="49">
        <v>0</v>
      </c>
      <c r="T31" s="49">
        <v>0</v>
      </c>
      <c r="U31" s="49">
        <f t="shared" si="8"/>
        <v>3619</v>
      </c>
      <c r="V31" s="49">
        <v>3619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9"/>
        <v>526</v>
      </c>
      <c r="AC31" s="49">
        <v>0</v>
      </c>
      <c r="AD31" s="49">
        <v>464</v>
      </c>
      <c r="AE31" s="49">
        <f t="shared" si="10"/>
        <v>62</v>
      </c>
      <c r="AF31" s="49">
        <v>0</v>
      </c>
      <c r="AG31" s="49">
        <v>62</v>
      </c>
      <c r="AH31" s="49">
        <v>0</v>
      </c>
      <c r="AI31" s="49">
        <v>0</v>
      </c>
      <c r="AJ31" s="49">
        <v>0</v>
      </c>
    </row>
    <row r="32" spans="1:36" ht="13.5">
      <c r="A32" s="24" t="s">
        <v>26</v>
      </c>
      <c r="B32" s="47" t="s">
        <v>72</v>
      </c>
      <c r="C32" s="48" t="s">
        <v>73</v>
      </c>
      <c r="D32" s="49">
        <f t="shared" si="0"/>
        <v>3432</v>
      </c>
      <c r="E32" s="49">
        <v>2875</v>
      </c>
      <c r="F32" s="49">
        <f t="shared" si="6"/>
        <v>127</v>
      </c>
      <c r="G32" s="49">
        <v>0</v>
      </c>
      <c r="H32" s="49">
        <v>127</v>
      </c>
      <c r="I32" s="49">
        <v>0</v>
      </c>
      <c r="J32" s="49">
        <v>0</v>
      </c>
      <c r="K32" s="49">
        <v>0</v>
      </c>
      <c r="L32" s="49">
        <v>0</v>
      </c>
      <c r="M32" s="49">
        <f t="shared" si="7"/>
        <v>430</v>
      </c>
      <c r="N32" s="49">
        <v>113</v>
      </c>
      <c r="O32" s="49">
        <v>143</v>
      </c>
      <c r="P32" s="49">
        <v>145</v>
      </c>
      <c r="Q32" s="49">
        <v>29</v>
      </c>
      <c r="R32" s="49">
        <v>0</v>
      </c>
      <c r="S32" s="49">
        <v>0</v>
      </c>
      <c r="T32" s="49">
        <v>0</v>
      </c>
      <c r="U32" s="49">
        <f t="shared" si="8"/>
        <v>2875</v>
      </c>
      <c r="V32" s="49">
        <v>2875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9"/>
        <v>417</v>
      </c>
      <c r="AC32" s="49">
        <v>0</v>
      </c>
      <c r="AD32" s="49">
        <v>368</v>
      </c>
      <c r="AE32" s="49">
        <f t="shared" si="10"/>
        <v>49</v>
      </c>
      <c r="AF32" s="49">
        <v>0</v>
      </c>
      <c r="AG32" s="49">
        <v>49</v>
      </c>
      <c r="AH32" s="49">
        <v>0</v>
      </c>
      <c r="AI32" s="49">
        <v>0</v>
      </c>
      <c r="AJ32" s="49">
        <v>0</v>
      </c>
    </row>
    <row r="33" spans="1:36" ht="13.5">
      <c r="A33" s="24" t="s">
        <v>26</v>
      </c>
      <c r="B33" s="47" t="s">
        <v>74</v>
      </c>
      <c r="C33" s="48" t="s">
        <v>75</v>
      </c>
      <c r="D33" s="49">
        <f t="shared" si="0"/>
        <v>1422</v>
      </c>
      <c r="E33" s="49">
        <v>1290</v>
      </c>
      <c r="F33" s="49">
        <f t="shared" si="6"/>
        <v>126</v>
      </c>
      <c r="G33" s="49">
        <v>0</v>
      </c>
      <c r="H33" s="49">
        <v>126</v>
      </c>
      <c r="I33" s="49">
        <v>0</v>
      </c>
      <c r="J33" s="49">
        <v>0</v>
      </c>
      <c r="K33" s="49">
        <v>0</v>
      </c>
      <c r="L33" s="49">
        <v>0</v>
      </c>
      <c r="M33" s="49">
        <f t="shared" si="7"/>
        <v>6</v>
      </c>
      <c r="N33" s="49">
        <v>0</v>
      </c>
      <c r="O33" s="49">
        <v>0</v>
      </c>
      <c r="P33" s="49">
        <v>0</v>
      </c>
      <c r="Q33" s="49">
        <v>6</v>
      </c>
      <c r="R33" s="49">
        <v>0</v>
      </c>
      <c r="S33" s="49">
        <v>0</v>
      </c>
      <c r="T33" s="49">
        <v>0</v>
      </c>
      <c r="U33" s="49">
        <f t="shared" si="8"/>
        <v>1290</v>
      </c>
      <c r="V33" s="49">
        <v>1290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9"/>
        <v>216</v>
      </c>
      <c r="AC33" s="49">
        <v>0</v>
      </c>
      <c r="AD33" s="49">
        <v>174</v>
      </c>
      <c r="AE33" s="49">
        <f t="shared" si="10"/>
        <v>42</v>
      </c>
      <c r="AF33" s="49">
        <v>0</v>
      </c>
      <c r="AG33" s="49">
        <v>42</v>
      </c>
      <c r="AH33" s="49">
        <v>0</v>
      </c>
      <c r="AI33" s="49">
        <v>0</v>
      </c>
      <c r="AJ33" s="49">
        <v>0</v>
      </c>
    </row>
    <row r="34" spans="1:36" ht="13.5">
      <c r="A34" s="24" t="s">
        <v>26</v>
      </c>
      <c r="B34" s="47" t="s">
        <v>76</v>
      </c>
      <c r="C34" s="48" t="s">
        <v>77</v>
      </c>
      <c r="D34" s="49">
        <f t="shared" si="0"/>
        <v>1934</v>
      </c>
      <c r="E34" s="49">
        <v>1677</v>
      </c>
      <c r="F34" s="49">
        <f t="shared" si="6"/>
        <v>183</v>
      </c>
      <c r="G34" s="49">
        <v>0</v>
      </c>
      <c r="H34" s="49">
        <v>183</v>
      </c>
      <c r="I34" s="49">
        <v>0</v>
      </c>
      <c r="J34" s="49">
        <v>0</v>
      </c>
      <c r="K34" s="49">
        <v>0</v>
      </c>
      <c r="L34" s="49">
        <v>0</v>
      </c>
      <c r="M34" s="49">
        <f t="shared" si="7"/>
        <v>74</v>
      </c>
      <c r="N34" s="49">
        <v>62</v>
      </c>
      <c r="O34" s="49">
        <v>0</v>
      </c>
      <c r="P34" s="49">
        <v>0</v>
      </c>
      <c r="Q34" s="49">
        <v>8</v>
      </c>
      <c r="R34" s="49">
        <v>0</v>
      </c>
      <c r="S34" s="49">
        <v>4</v>
      </c>
      <c r="T34" s="49">
        <v>0</v>
      </c>
      <c r="U34" s="49">
        <f t="shared" si="8"/>
        <v>1677</v>
      </c>
      <c r="V34" s="49">
        <v>1677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9"/>
        <v>289</v>
      </c>
      <c r="AC34" s="49">
        <v>0</v>
      </c>
      <c r="AD34" s="49">
        <v>226</v>
      </c>
      <c r="AE34" s="49">
        <f t="shared" si="10"/>
        <v>63</v>
      </c>
      <c r="AF34" s="49">
        <v>0</v>
      </c>
      <c r="AG34" s="49">
        <v>63</v>
      </c>
      <c r="AH34" s="49">
        <v>0</v>
      </c>
      <c r="AI34" s="49">
        <v>0</v>
      </c>
      <c r="AJ34" s="49">
        <v>0</v>
      </c>
    </row>
    <row r="35" spans="1:36" ht="13.5">
      <c r="A35" s="24" t="s">
        <v>26</v>
      </c>
      <c r="B35" s="47" t="s">
        <v>78</v>
      </c>
      <c r="C35" s="48" t="s">
        <v>79</v>
      </c>
      <c r="D35" s="49">
        <f t="shared" si="0"/>
        <v>2933</v>
      </c>
      <c r="E35" s="49">
        <v>2378</v>
      </c>
      <c r="F35" s="49">
        <f t="shared" si="6"/>
        <v>273</v>
      </c>
      <c r="G35" s="49">
        <v>0</v>
      </c>
      <c r="H35" s="49">
        <v>273</v>
      </c>
      <c r="I35" s="49">
        <v>0</v>
      </c>
      <c r="J35" s="49">
        <v>0</v>
      </c>
      <c r="K35" s="49">
        <v>0</v>
      </c>
      <c r="L35" s="49">
        <v>0</v>
      </c>
      <c r="M35" s="49">
        <f t="shared" si="7"/>
        <v>282</v>
      </c>
      <c r="N35" s="49">
        <v>206</v>
      </c>
      <c r="O35" s="49">
        <v>0</v>
      </c>
      <c r="P35" s="49">
        <v>0</v>
      </c>
      <c r="Q35" s="49">
        <v>12</v>
      </c>
      <c r="R35" s="49">
        <v>34</v>
      </c>
      <c r="S35" s="49">
        <v>28</v>
      </c>
      <c r="T35" s="49">
        <v>2</v>
      </c>
      <c r="U35" s="49">
        <f t="shared" si="8"/>
        <v>2398</v>
      </c>
      <c r="V35" s="49">
        <v>2378</v>
      </c>
      <c r="W35" s="49">
        <v>0</v>
      </c>
      <c r="X35" s="49">
        <v>20</v>
      </c>
      <c r="Y35" s="49">
        <v>0</v>
      </c>
      <c r="Z35" s="49">
        <v>0</v>
      </c>
      <c r="AA35" s="49">
        <v>0</v>
      </c>
      <c r="AB35" s="49">
        <f t="shared" si="9"/>
        <v>323</v>
      </c>
      <c r="AC35" s="49">
        <v>0</v>
      </c>
      <c r="AD35" s="49">
        <v>248</v>
      </c>
      <c r="AE35" s="49">
        <f t="shared" si="10"/>
        <v>75</v>
      </c>
      <c r="AF35" s="49">
        <v>0</v>
      </c>
      <c r="AG35" s="49">
        <v>75</v>
      </c>
      <c r="AH35" s="49">
        <v>0</v>
      </c>
      <c r="AI35" s="49">
        <v>0</v>
      </c>
      <c r="AJ35" s="49">
        <v>0</v>
      </c>
    </row>
    <row r="36" spans="1:36" ht="13.5">
      <c r="A36" s="24" t="s">
        <v>26</v>
      </c>
      <c r="B36" s="47" t="s">
        <v>80</v>
      </c>
      <c r="C36" s="48" t="s">
        <v>81</v>
      </c>
      <c r="D36" s="49">
        <f t="shared" si="0"/>
        <v>1635</v>
      </c>
      <c r="E36" s="49">
        <v>1426</v>
      </c>
      <c r="F36" s="49">
        <f t="shared" si="6"/>
        <v>125</v>
      </c>
      <c r="G36" s="49">
        <v>0</v>
      </c>
      <c r="H36" s="49">
        <v>82</v>
      </c>
      <c r="I36" s="49">
        <v>0</v>
      </c>
      <c r="J36" s="49">
        <v>0</v>
      </c>
      <c r="K36" s="49">
        <v>43</v>
      </c>
      <c r="L36" s="49">
        <v>0</v>
      </c>
      <c r="M36" s="49">
        <f t="shared" si="7"/>
        <v>84</v>
      </c>
      <c r="N36" s="49">
        <v>55</v>
      </c>
      <c r="O36" s="49">
        <v>0</v>
      </c>
      <c r="P36" s="49">
        <v>0</v>
      </c>
      <c r="Q36" s="49">
        <v>6</v>
      </c>
      <c r="R36" s="49">
        <v>15</v>
      </c>
      <c r="S36" s="49">
        <v>7</v>
      </c>
      <c r="T36" s="49">
        <v>1</v>
      </c>
      <c r="U36" s="49">
        <f t="shared" si="8"/>
        <v>1426</v>
      </c>
      <c r="V36" s="49">
        <v>1426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192</v>
      </c>
      <c r="AC36" s="49">
        <v>0</v>
      </c>
      <c r="AD36" s="49">
        <v>149</v>
      </c>
      <c r="AE36" s="49">
        <f t="shared" si="10"/>
        <v>43</v>
      </c>
      <c r="AF36" s="49">
        <v>0</v>
      </c>
      <c r="AG36" s="49">
        <v>0</v>
      </c>
      <c r="AH36" s="49">
        <v>0</v>
      </c>
      <c r="AI36" s="49">
        <v>0</v>
      </c>
      <c r="AJ36" s="49">
        <v>43</v>
      </c>
    </row>
    <row r="37" spans="1:36" ht="13.5">
      <c r="A37" s="24" t="s">
        <v>26</v>
      </c>
      <c r="B37" s="47" t="s">
        <v>82</v>
      </c>
      <c r="C37" s="48" t="s">
        <v>25</v>
      </c>
      <c r="D37" s="49">
        <f t="shared" si="0"/>
        <v>3563</v>
      </c>
      <c r="E37" s="49">
        <v>3160</v>
      </c>
      <c r="F37" s="49">
        <f t="shared" si="6"/>
        <v>403</v>
      </c>
      <c r="G37" s="49">
        <v>0</v>
      </c>
      <c r="H37" s="49">
        <v>403</v>
      </c>
      <c r="I37" s="49">
        <v>0</v>
      </c>
      <c r="J37" s="49">
        <v>0</v>
      </c>
      <c r="K37" s="49">
        <v>0</v>
      </c>
      <c r="L37" s="49">
        <v>0</v>
      </c>
      <c r="M37" s="49">
        <f t="shared" si="7"/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8"/>
        <v>3170</v>
      </c>
      <c r="V37" s="49">
        <v>3160</v>
      </c>
      <c r="W37" s="49">
        <v>0</v>
      </c>
      <c r="X37" s="49">
        <v>10</v>
      </c>
      <c r="Y37" s="49">
        <v>0</v>
      </c>
      <c r="Z37" s="49">
        <v>0</v>
      </c>
      <c r="AA37" s="49">
        <v>0</v>
      </c>
      <c r="AB37" s="49">
        <f t="shared" si="9"/>
        <v>378</v>
      </c>
      <c r="AC37" s="49">
        <v>0</v>
      </c>
      <c r="AD37" s="49">
        <v>270</v>
      </c>
      <c r="AE37" s="49">
        <f t="shared" si="10"/>
        <v>108</v>
      </c>
      <c r="AF37" s="49">
        <v>0</v>
      </c>
      <c r="AG37" s="49">
        <v>108</v>
      </c>
      <c r="AH37" s="49">
        <v>0</v>
      </c>
      <c r="AI37" s="49">
        <v>0</v>
      </c>
      <c r="AJ37" s="49">
        <v>0</v>
      </c>
    </row>
    <row r="38" spans="1:36" ht="13.5">
      <c r="A38" s="24" t="s">
        <v>26</v>
      </c>
      <c r="B38" s="47" t="s">
        <v>83</v>
      </c>
      <c r="C38" s="48" t="s">
        <v>386</v>
      </c>
      <c r="D38" s="49">
        <f t="shared" si="0"/>
        <v>2782</v>
      </c>
      <c r="E38" s="49">
        <v>2230</v>
      </c>
      <c r="F38" s="49">
        <f t="shared" si="6"/>
        <v>342</v>
      </c>
      <c r="G38" s="49">
        <v>0</v>
      </c>
      <c r="H38" s="49">
        <v>342</v>
      </c>
      <c r="I38" s="49">
        <v>0</v>
      </c>
      <c r="J38" s="49">
        <v>0</v>
      </c>
      <c r="K38" s="49">
        <v>0</v>
      </c>
      <c r="L38" s="49">
        <v>210</v>
      </c>
      <c r="M38" s="49">
        <f t="shared" si="7"/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8"/>
        <v>2239</v>
      </c>
      <c r="V38" s="49">
        <v>2230</v>
      </c>
      <c r="W38" s="49">
        <v>0</v>
      </c>
      <c r="X38" s="49">
        <v>9</v>
      </c>
      <c r="Y38" s="49">
        <v>0</v>
      </c>
      <c r="Z38" s="49">
        <v>0</v>
      </c>
      <c r="AA38" s="49">
        <v>0</v>
      </c>
      <c r="AB38" s="49">
        <f t="shared" si="9"/>
        <v>302</v>
      </c>
      <c r="AC38" s="49">
        <v>210</v>
      </c>
      <c r="AD38" s="49">
        <v>0</v>
      </c>
      <c r="AE38" s="49">
        <f t="shared" si="10"/>
        <v>92</v>
      </c>
      <c r="AF38" s="49">
        <v>0</v>
      </c>
      <c r="AG38" s="49">
        <v>92</v>
      </c>
      <c r="AH38" s="49">
        <v>0</v>
      </c>
      <c r="AI38" s="49">
        <v>0</v>
      </c>
      <c r="AJ38" s="49">
        <v>0</v>
      </c>
    </row>
    <row r="39" spans="1:36" ht="13.5">
      <c r="A39" s="24" t="s">
        <v>26</v>
      </c>
      <c r="B39" s="47" t="s">
        <v>84</v>
      </c>
      <c r="C39" s="48" t="s">
        <v>293</v>
      </c>
      <c r="D39" s="49">
        <f t="shared" si="0"/>
        <v>1646</v>
      </c>
      <c r="E39" s="49">
        <v>1384</v>
      </c>
      <c r="F39" s="49">
        <f t="shared" si="6"/>
        <v>142</v>
      </c>
      <c r="G39" s="49">
        <v>0</v>
      </c>
      <c r="H39" s="49">
        <v>142</v>
      </c>
      <c r="I39" s="49">
        <v>0</v>
      </c>
      <c r="J39" s="49">
        <v>0</v>
      </c>
      <c r="K39" s="49">
        <v>0</v>
      </c>
      <c r="L39" s="49">
        <v>120</v>
      </c>
      <c r="M39" s="49">
        <f t="shared" si="7"/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t="shared" si="8"/>
        <v>1388</v>
      </c>
      <c r="V39" s="49">
        <v>1384</v>
      </c>
      <c r="W39" s="49">
        <v>0</v>
      </c>
      <c r="X39" s="49">
        <v>4</v>
      </c>
      <c r="Y39" s="49">
        <v>0</v>
      </c>
      <c r="Z39" s="49">
        <v>0</v>
      </c>
      <c r="AA39" s="49">
        <v>0</v>
      </c>
      <c r="AB39" s="49">
        <f t="shared" si="9"/>
        <v>161</v>
      </c>
      <c r="AC39" s="49">
        <v>120</v>
      </c>
      <c r="AD39" s="49">
        <v>4</v>
      </c>
      <c r="AE39" s="49">
        <f t="shared" si="10"/>
        <v>37</v>
      </c>
      <c r="AF39" s="49">
        <v>0</v>
      </c>
      <c r="AG39" s="49">
        <v>37</v>
      </c>
      <c r="AH39" s="49">
        <v>0</v>
      </c>
      <c r="AI39" s="49">
        <v>0</v>
      </c>
      <c r="AJ39" s="49">
        <v>0</v>
      </c>
    </row>
    <row r="40" spans="1:36" ht="13.5">
      <c r="A40" s="24" t="s">
        <v>26</v>
      </c>
      <c r="B40" s="47" t="s">
        <v>85</v>
      </c>
      <c r="C40" s="48" t="s">
        <v>291</v>
      </c>
      <c r="D40" s="49">
        <f t="shared" si="0"/>
        <v>1753</v>
      </c>
      <c r="E40" s="49">
        <v>1374</v>
      </c>
      <c r="F40" s="49">
        <f t="shared" si="6"/>
        <v>329</v>
      </c>
      <c r="G40" s="49">
        <v>0</v>
      </c>
      <c r="H40" s="49">
        <v>329</v>
      </c>
      <c r="I40" s="49">
        <v>0</v>
      </c>
      <c r="J40" s="49">
        <v>0</v>
      </c>
      <c r="K40" s="49">
        <v>0</v>
      </c>
      <c r="L40" s="49">
        <v>50</v>
      </c>
      <c r="M40" s="49">
        <f t="shared" si="7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8"/>
        <v>1389</v>
      </c>
      <c r="V40" s="49">
        <v>1374</v>
      </c>
      <c r="W40" s="49">
        <v>0</v>
      </c>
      <c r="X40" s="49">
        <v>15</v>
      </c>
      <c r="Y40" s="49">
        <v>0</v>
      </c>
      <c r="Z40" s="49">
        <v>0</v>
      </c>
      <c r="AA40" s="49">
        <v>0</v>
      </c>
      <c r="AB40" s="49">
        <f t="shared" si="9"/>
        <v>290</v>
      </c>
      <c r="AC40" s="49">
        <v>50</v>
      </c>
      <c r="AD40" s="49">
        <v>173</v>
      </c>
      <c r="AE40" s="49">
        <f t="shared" si="10"/>
        <v>67</v>
      </c>
      <c r="AF40" s="49">
        <v>0</v>
      </c>
      <c r="AG40" s="49">
        <v>67</v>
      </c>
      <c r="AH40" s="49">
        <v>0</v>
      </c>
      <c r="AI40" s="49">
        <v>0</v>
      </c>
      <c r="AJ40" s="49">
        <v>0</v>
      </c>
    </row>
    <row r="41" spans="1:36" ht="13.5">
      <c r="A41" s="24" t="s">
        <v>26</v>
      </c>
      <c r="B41" s="47" t="s">
        <v>86</v>
      </c>
      <c r="C41" s="48" t="s">
        <v>87</v>
      </c>
      <c r="D41" s="49">
        <f t="shared" si="0"/>
        <v>2300</v>
      </c>
      <c r="E41" s="49">
        <v>2170</v>
      </c>
      <c r="F41" s="49">
        <f t="shared" si="6"/>
        <v>122</v>
      </c>
      <c r="G41" s="49">
        <v>0</v>
      </c>
      <c r="H41" s="49">
        <v>122</v>
      </c>
      <c r="I41" s="49">
        <v>0</v>
      </c>
      <c r="J41" s="49">
        <v>0</v>
      </c>
      <c r="K41" s="49">
        <v>0</v>
      </c>
      <c r="L41" s="49">
        <v>0</v>
      </c>
      <c r="M41" s="49">
        <f t="shared" si="7"/>
        <v>8</v>
      </c>
      <c r="N41" s="49">
        <v>0</v>
      </c>
      <c r="O41" s="49">
        <v>0</v>
      </c>
      <c r="P41" s="49">
        <v>0</v>
      </c>
      <c r="Q41" s="49">
        <v>8</v>
      </c>
      <c r="R41" s="49">
        <v>0</v>
      </c>
      <c r="S41" s="49">
        <v>0</v>
      </c>
      <c r="T41" s="49">
        <v>0</v>
      </c>
      <c r="U41" s="49">
        <f t="shared" si="8"/>
        <v>2170</v>
      </c>
      <c r="V41" s="49">
        <v>2170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336</v>
      </c>
      <c r="AC41" s="49">
        <v>0</v>
      </c>
      <c r="AD41" s="49">
        <v>292</v>
      </c>
      <c r="AE41" s="49">
        <f t="shared" si="10"/>
        <v>44</v>
      </c>
      <c r="AF41" s="49">
        <v>0</v>
      </c>
      <c r="AG41" s="49">
        <v>44</v>
      </c>
      <c r="AH41" s="49">
        <v>0</v>
      </c>
      <c r="AI41" s="49">
        <v>0</v>
      </c>
      <c r="AJ41" s="49">
        <v>0</v>
      </c>
    </row>
    <row r="42" spans="1:36" ht="13.5">
      <c r="A42" s="24" t="s">
        <v>26</v>
      </c>
      <c r="B42" s="47" t="s">
        <v>88</v>
      </c>
      <c r="C42" s="48" t="s">
        <v>89</v>
      </c>
      <c r="D42" s="49">
        <f t="shared" si="0"/>
        <v>1483</v>
      </c>
      <c r="E42" s="49">
        <v>1349</v>
      </c>
      <c r="F42" s="49">
        <f t="shared" si="6"/>
        <v>134</v>
      </c>
      <c r="G42" s="49">
        <v>74</v>
      </c>
      <c r="H42" s="49">
        <v>60</v>
      </c>
      <c r="I42" s="49">
        <v>0</v>
      </c>
      <c r="J42" s="49">
        <v>0</v>
      </c>
      <c r="K42" s="49">
        <v>0</v>
      </c>
      <c r="L42" s="49">
        <v>0</v>
      </c>
      <c r="M42" s="49">
        <f t="shared" si="7"/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8"/>
        <v>1396</v>
      </c>
      <c r="V42" s="49">
        <v>1349</v>
      </c>
      <c r="W42" s="49">
        <v>37</v>
      </c>
      <c r="X42" s="49">
        <v>10</v>
      </c>
      <c r="Y42" s="49">
        <v>0</v>
      </c>
      <c r="Z42" s="49">
        <v>0</v>
      </c>
      <c r="AA42" s="49">
        <v>0</v>
      </c>
      <c r="AB42" s="49">
        <f t="shared" si="9"/>
        <v>181</v>
      </c>
      <c r="AC42" s="49">
        <v>0</v>
      </c>
      <c r="AD42" s="49">
        <v>181</v>
      </c>
      <c r="AE42" s="49">
        <f t="shared" si="10"/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26</v>
      </c>
      <c r="B43" s="47" t="s">
        <v>90</v>
      </c>
      <c r="C43" s="48" t="s">
        <v>91</v>
      </c>
      <c r="D43" s="49">
        <f t="shared" si="0"/>
        <v>4325</v>
      </c>
      <c r="E43" s="49">
        <v>3532</v>
      </c>
      <c r="F43" s="49">
        <f t="shared" si="6"/>
        <v>344</v>
      </c>
      <c r="G43" s="49">
        <v>0</v>
      </c>
      <c r="H43" s="49">
        <v>344</v>
      </c>
      <c r="I43" s="49">
        <v>0</v>
      </c>
      <c r="J43" s="49">
        <v>0</v>
      </c>
      <c r="K43" s="49">
        <v>0</v>
      </c>
      <c r="L43" s="49">
        <v>200</v>
      </c>
      <c r="M43" s="49">
        <f t="shared" si="7"/>
        <v>249</v>
      </c>
      <c r="N43" s="49">
        <v>204</v>
      </c>
      <c r="O43" s="49">
        <v>0</v>
      </c>
      <c r="P43" s="49">
        <v>3</v>
      </c>
      <c r="Q43" s="49">
        <v>5</v>
      </c>
      <c r="R43" s="49">
        <v>0</v>
      </c>
      <c r="S43" s="49">
        <v>36</v>
      </c>
      <c r="T43" s="49">
        <v>1</v>
      </c>
      <c r="U43" s="49">
        <f t="shared" si="8"/>
        <v>3532</v>
      </c>
      <c r="V43" s="49">
        <v>3532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556</v>
      </c>
      <c r="AC43" s="49">
        <v>200</v>
      </c>
      <c r="AD43" s="49">
        <v>356</v>
      </c>
      <c r="AE43" s="49">
        <f t="shared" si="10"/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26</v>
      </c>
      <c r="B44" s="47" t="s">
        <v>92</v>
      </c>
      <c r="C44" s="48" t="s">
        <v>93</v>
      </c>
      <c r="D44" s="49">
        <f t="shared" si="0"/>
        <v>928</v>
      </c>
      <c r="E44" s="49">
        <v>701</v>
      </c>
      <c r="F44" s="49">
        <f t="shared" si="6"/>
        <v>227</v>
      </c>
      <c r="G44" s="49">
        <v>0</v>
      </c>
      <c r="H44" s="49">
        <v>227</v>
      </c>
      <c r="I44" s="49">
        <v>0</v>
      </c>
      <c r="J44" s="49">
        <v>0</v>
      </c>
      <c r="K44" s="49">
        <v>0</v>
      </c>
      <c r="L44" s="49">
        <v>0</v>
      </c>
      <c r="M44" s="49">
        <f t="shared" si="7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8"/>
        <v>709</v>
      </c>
      <c r="V44" s="49">
        <v>701</v>
      </c>
      <c r="W44" s="49">
        <v>0</v>
      </c>
      <c r="X44" s="49">
        <v>8</v>
      </c>
      <c r="Y44" s="49">
        <v>0</v>
      </c>
      <c r="Z44" s="49">
        <v>0</v>
      </c>
      <c r="AA44" s="49">
        <v>0</v>
      </c>
      <c r="AB44" s="49">
        <f t="shared" si="9"/>
        <v>84</v>
      </c>
      <c r="AC44" s="49">
        <v>0</v>
      </c>
      <c r="AD44" s="49">
        <v>55</v>
      </c>
      <c r="AE44" s="49">
        <f t="shared" si="10"/>
        <v>29</v>
      </c>
      <c r="AF44" s="49">
        <v>0</v>
      </c>
      <c r="AG44" s="49">
        <v>29</v>
      </c>
      <c r="AH44" s="49">
        <v>0</v>
      </c>
      <c r="AI44" s="49">
        <v>0</v>
      </c>
      <c r="AJ44" s="49">
        <v>0</v>
      </c>
    </row>
    <row r="45" spans="1:36" ht="13.5">
      <c r="A45" s="24" t="s">
        <v>26</v>
      </c>
      <c r="B45" s="47" t="s">
        <v>94</v>
      </c>
      <c r="C45" s="48" t="s">
        <v>95</v>
      </c>
      <c r="D45" s="49">
        <f t="shared" si="0"/>
        <v>2509</v>
      </c>
      <c r="E45" s="49">
        <v>2221</v>
      </c>
      <c r="F45" s="49">
        <f t="shared" si="6"/>
        <v>288</v>
      </c>
      <c r="G45" s="49">
        <v>0</v>
      </c>
      <c r="H45" s="49">
        <v>288</v>
      </c>
      <c r="I45" s="49">
        <v>0</v>
      </c>
      <c r="J45" s="49">
        <v>0</v>
      </c>
      <c r="K45" s="49">
        <v>0</v>
      </c>
      <c r="L45" s="49">
        <v>0</v>
      </c>
      <c r="M45" s="49">
        <f t="shared" si="7"/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f t="shared" si="8"/>
        <v>2222</v>
      </c>
      <c r="V45" s="49">
        <v>2221</v>
      </c>
      <c r="W45" s="49">
        <v>0</v>
      </c>
      <c r="X45" s="49">
        <v>1</v>
      </c>
      <c r="Y45" s="49">
        <v>0</v>
      </c>
      <c r="Z45" s="49">
        <v>0</v>
      </c>
      <c r="AA45" s="49">
        <v>0</v>
      </c>
      <c r="AB45" s="49">
        <f t="shared" si="9"/>
        <v>107</v>
      </c>
      <c r="AC45" s="49">
        <v>0</v>
      </c>
      <c r="AD45" s="49">
        <v>63</v>
      </c>
      <c r="AE45" s="49">
        <f t="shared" si="10"/>
        <v>44</v>
      </c>
      <c r="AF45" s="49">
        <v>0</v>
      </c>
      <c r="AG45" s="49">
        <v>44</v>
      </c>
      <c r="AH45" s="49">
        <v>0</v>
      </c>
      <c r="AI45" s="49">
        <v>0</v>
      </c>
      <c r="AJ45" s="49">
        <v>0</v>
      </c>
    </row>
    <row r="46" spans="1:36" ht="13.5">
      <c r="A46" s="24" t="s">
        <v>26</v>
      </c>
      <c r="B46" s="47" t="s">
        <v>96</v>
      </c>
      <c r="C46" s="48" t="s">
        <v>97</v>
      </c>
      <c r="D46" s="49">
        <f t="shared" si="0"/>
        <v>2714</v>
      </c>
      <c r="E46" s="49">
        <v>2377</v>
      </c>
      <c r="F46" s="49">
        <f t="shared" si="6"/>
        <v>337</v>
      </c>
      <c r="G46" s="49">
        <v>0</v>
      </c>
      <c r="H46" s="49">
        <v>337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8"/>
        <v>2383</v>
      </c>
      <c r="V46" s="49">
        <v>2377</v>
      </c>
      <c r="W46" s="49">
        <v>0</v>
      </c>
      <c r="X46" s="49">
        <v>6</v>
      </c>
      <c r="Y46" s="49">
        <v>0</v>
      </c>
      <c r="Z46" s="49">
        <v>0</v>
      </c>
      <c r="AA46" s="49">
        <v>0</v>
      </c>
      <c r="AB46" s="49">
        <f t="shared" si="9"/>
        <v>128</v>
      </c>
      <c r="AC46" s="49">
        <v>0</v>
      </c>
      <c r="AD46" s="49">
        <v>72</v>
      </c>
      <c r="AE46" s="49">
        <f t="shared" si="10"/>
        <v>56</v>
      </c>
      <c r="AF46" s="49">
        <v>0</v>
      </c>
      <c r="AG46" s="49">
        <v>56</v>
      </c>
      <c r="AH46" s="49">
        <v>0</v>
      </c>
      <c r="AI46" s="49">
        <v>0</v>
      </c>
      <c r="AJ46" s="49">
        <v>0</v>
      </c>
    </row>
    <row r="47" spans="1:36" ht="13.5">
      <c r="A47" s="24" t="s">
        <v>26</v>
      </c>
      <c r="B47" s="47" t="s">
        <v>98</v>
      </c>
      <c r="C47" s="48" t="s">
        <v>99</v>
      </c>
      <c r="D47" s="49">
        <f t="shared" si="0"/>
        <v>1814</v>
      </c>
      <c r="E47" s="49">
        <v>1547</v>
      </c>
      <c r="F47" s="49">
        <f t="shared" si="6"/>
        <v>267</v>
      </c>
      <c r="G47" s="49">
        <v>0</v>
      </c>
      <c r="H47" s="49">
        <v>267</v>
      </c>
      <c r="I47" s="49">
        <v>0</v>
      </c>
      <c r="J47" s="49">
        <v>0</v>
      </c>
      <c r="K47" s="49">
        <v>0</v>
      </c>
      <c r="L47" s="49">
        <v>0</v>
      </c>
      <c r="M47" s="49">
        <f t="shared" si="7"/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1551</v>
      </c>
      <c r="V47" s="49">
        <v>1547</v>
      </c>
      <c r="W47" s="49">
        <v>0</v>
      </c>
      <c r="X47" s="49">
        <v>4</v>
      </c>
      <c r="Y47" s="49">
        <v>0</v>
      </c>
      <c r="Z47" s="49">
        <v>0</v>
      </c>
      <c r="AA47" s="49">
        <v>0</v>
      </c>
      <c r="AB47" s="49">
        <f t="shared" si="9"/>
        <v>104</v>
      </c>
      <c r="AC47" s="49">
        <v>0</v>
      </c>
      <c r="AD47" s="49">
        <v>47</v>
      </c>
      <c r="AE47" s="49">
        <f t="shared" si="10"/>
        <v>57</v>
      </c>
      <c r="AF47" s="49">
        <v>0</v>
      </c>
      <c r="AG47" s="49">
        <v>57</v>
      </c>
      <c r="AH47" s="49">
        <v>0</v>
      </c>
      <c r="AI47" s="49">
        <v>0</v>
      </c>
      <c r="AJ47" s="49">
        <v>0</v>
      </c>
    </row>
    <row r="48" spans="1:36" ht="13.5">
      <c r="A48" s="24" t="s">
        <v>26</v>
      </c>
      <c r="B48" s="47" t="s">
        <v>100</v>
      </c>
      <c r="C48" s="48" t="s">
        <v>101</v>
      </c>
      <c r="D48" s="49">
        <f t="shared" si="0"/>
        <v>879</v>
      </c>
      <c r="E48" s="49">
        <v>685</v>
      </c>
      <c r="F48" s="49">
        <f t="shared" si="6"/>
        <v>194</v>
      </c>
      <c r="G48" s="49">
        <v>0</v>
      </c>
      <c r="H48" s="49">
        <v>194</v>
      </c>
      <c r="I48" s="49">
        <v>0</v>
      </c>
      <c r="J48" s="49">
        <v>0</v>
      </c>
      <c r="K48" s="49">
        <v>0</v>
      </c>
      <c r="L48" s="49">
        <v>0</v>
      </c>
      <c r="M48" s="49">
        <f t="shared" si="7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689</v>
      </c>
      <c r="V48" s="49">
        <v>685</v>
      </c>
      <c r="W48" s="49">
        <v>0</v>
      </c>
      <c r="X48" s="49">
        <v>4</v>
      </c>
      <c r="Y48" s="49">
        <v>0</v>
      </c>
      <c r="Z48" s="49">
        <v>0</v>
      </c>
      <c r="AA48" s="49">
        <v>0</v>
      </c>
      <c r="AB48" s="49">
        <f t="shared" si="9"/>
        <v>67</v>
      </c>
      <c r="AC48" s="49">
        <v>0</v>
      </c>
      <c r="AD48" s="49">
        <v>23</v>
      </c>
      <c r="AE48" s="49">
        <f t="shared" si="10"/>
        <v>44</v>
      </c>
      <c r="AF48" s="49">
        <v>0</v>
      </c>
      <c r="AG48" s="49">
        <v>44</v>
      </c>
      <c r="AH48" s="49">
        <v>0</v>
      </c>
      <c r="AI48" s="49">
        <v>0</v>
      </c>
      <c r="AJ48" s="49">
        <v>0</v>
      </c>
    </row>
    <row r="49" spans="1:36" ht="13.5">
      <c r="A49" s="24" t="s">
        <v>26</v>
      </c>
      <c r="B49" s="47" t="s">
        <v>102</v>
      </c>
      <c r="C49" s="48" t="s">
        <v>103</v>
      </c>
      <c r="D49" s="49">
        <f t="shared" si="0"/>
        <v>2575</v>
      </c>
      <c r="E49" s="49">
        <v>2141</v>
      </c>
      <c r="F49" s="49">
        <f t="shared" si="6"/>
        <v>434</v>
      </c>
      <c r="G49" s="49">
        <v>0</v>
      </c>
      <c r="H49" s="49">
        <v>434</v>
      </c>
      <c r="I49" s="49">
        <v>0</v>
      </c>
      <c r="J49" s="49">
        <v>0</v>
      </c>
      <c r="K49" s="49">
        <v>0</v>
      </c>
      <c r="L49" s="49">
        <v>0</v>
      </c>
      <c r="M49" s="49">
        <f t="shared" si="7"/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f t="shared" si="8"/>
        <v>2149</v>
      </c>
      <c r="V49" s="49">
        <v>2141</v>
      </c>
      <c r="W49" s="49">
        <v>0</v>
      </c>
      <c r="X49" s="49">
        <v>8</v>
      </c>
      <c r="Y49" s="49">
        <v>0</v>
      </c>
      <c r="Z49" s="49">
        <v>0</v>
      </c>
      <c r="AA49" s="49">
        <v>0</v>
      </c>
      <c r="AB49" s="49">
        <f t="shared" si="9"/>
        <v>163</v>
      </c>
      <c r="AC49" s="49">
        <v>0</v>
      </c>
      <c r="AD49" s="49">
        <v>68</v>
      </c>
      <c r="AE49" s="49">
        <f t="shared" si="10"/>
        <v>95</v>
      </c>
      <c r="AF49" s="49">
        <v>0</v>
      </c>
      <c r="AG49" s="49">
        <v>95</v>
      </c>
      <c r="AH49" s="49">
        <v>0</v>
      </c>
      <c r="AI49" s="49">
        <v>0</v>
      </c>
      <c r="AJ49" s="49">
        <v>0</v>
      </c>
    </row>
    <row r="50" spans="1:36" ht="13.5">
      <c r="A50" s="24" t="s">
        <v>26</v>
      </c>
      <c r="B50" s="47" t="s">
        <v>104</v>
      </c>
      <c r="C50" s="48" t="s">
        <v>105</v>
      </c>
      <c r="D50" s="49">
        <f t="shared" si="0"/>
        <v>2723</v>
      </c>
      <c r="E50" s="49">
        <v>2243</v>
      </c>
      <c r="F50" s="49">
        <f t="shared" si="6"/>
        <v>480</v>
      </c>
      <c r="G50" s="49">
        <v>0</v>
      </c>
      <c r="H50" s="49">
        <v>480</v>
      </c>
      <c r="I50" s="49">
        <v>0</v>
      </c>
      <c r="J50" s="49">
        <v>0</v>
      </c>
      <c r="K50" s="49">
        <v>0</v>
      </c>
      <c r="L50" s="49">
        <v>0</v>
      </c>
      <c r="M50" s="49">
        <f t="shared" si="7"/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2251</v>
      </c>
      <c r="V50" s="49">
        <v>2243</v>
      </c>
      <c r="W50" s="49">
        <v>0</v>
      </c>
      <c r="X50" s="49">
        <v>8</v>
      </c>
      <c r="Y50" s="49">
        <v>0</v>
      </c>
      <c r="Z50" s="49">
        <v>0</v>
      </c>
      <c r="AA50" s="49">
        <v>0</v>
      </c>
      <c r="AB50" s="49">
        <f t="shared" si="9"/>
        <v>170</v>
      </c>
      <c r="AC50" s="49">
        <v>0</v>
      </c>
      <c r="AD50" s="49">
        <v>71</v>
      </c>
      <c r="AE50" s="49">
        <f t="shared" si="10"/>
        <v>99</v>
      </c>
      <c r="AF50" s="49">
        <v>0</v>
      </c>
      <c r="AG50" s="49">
        <v>99</v>
      </c>
      <c r="AH50" s="49">
        <v>0</v>
      </c>
      <c r="AI50" s="49">
        <v>0</v>
      </c>
      <c r="AJ50" s="49">
        <v>0</v>
      </c>
    </row>
    <row r="51" spans="1:36" ht="13.5">
      <c r="A51" s="24" t="s">
        <v>26</v>
      </c>
      <c r="B51" s="47" t="s">
        <v>106</v>
      </c>
      <c r="C51" s="48" t="s">
        <v>107</v>
      </c>
      <c r="D51" s="49">
        <f t="shared" si="0"/>
        <v>815</v>
      </c>
      <c r="E51" s="49">
        <v>578</v>
      </c>
      <c r="F51" s="49">
        <f t="shared" si="6"/>
        <v>237</v>
      </c>
      <c r="G51" s="49">
        <v>0</v>
      </c>
      <c r="H51" s="49">
        <v>237</v>
      </c>
      <c r="I51" s="49">
        <v>0</v>
      </c>
      <c r="J51" s="49">
        <v>0</v>
      </c>
      <c r="K51" s="49">
        <v>0</v>
      </c>
      <c r="L51" s="49">
        <v>0</v>
      </c>
      <c r="M51" s="49">
        <f t="shared" si="7"/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f t="shared" si="8"/>
        <v>581</v>
      </c>
      <c r="V51" s="49">
        <v>578</v>
      </c>
      <c r="W51" s="49">
        <v>0</v>
      </c>
      <c r="X51" s="49">
        <v>3</v>
      </c>
      <c r="Y51" s="49">
        <v>0</v>
      </c>
      <c r="Z51" s="49">
        <v>0</v>
      </c>
      <c r="AA51" s="49">
        <v>0</v>
      </c>
      <c r="AB51" s="49">
        <f t="shared" si="9"/>
        <v>131</v>
      </c>
      <c r="AC51" s="49">
        <v>0</v>
      </c>
      <c r="AD51" s="49">
        <v>85</v>
      </c>
      <c r="AE51" s="49">
        <f t="shared" si="10"/>
        <v>46</v>
      </c>
      <c r="AF51" s="49">
        <v>0</v>
      </c>
      <c r="AG51" s="49">
        <v>46</v>
      </c>
      <c r="AH51" s="49">
        <v>0</v>
      </c>
      <c r="AI51" s="49">
        <v>0</v>
      </c>
      <c r="AJ51" s="49">
        <v>0</v>
      </c>
    </row>
    <row r="52" spans="1:36" ht="13.5">
      <c r="A52" s="24" t="s">
        <v>26</v>
      </c>
      <c r="B52" s="47" t="s">
        <v>108</v>
      </c>
      <c r="C52" s="48" t="s">
        <v>109</v>
      </c>
      <c r="D52" s="49">
        <f t="shared" si="0"/>
        <v>2388</v>
      </c>
      <c r="E52" s="49">
        <v>1965</v>
      </c>
      <c r="F52" s="49">
        <f t="shared" si="6"/>
        <v>423</v>
      </c>
      <c r="G52" s="49">
        <v>0</v>
      </c>
      <c r="H52" s="49">
        <v>423</v>
      </c>
      <c r="I52" s="49">
        <v>0</v>
      </c>
      <c r="J52" s="49">
        <v>0</v>
      </c>
      <c r="K52" s="49">
        <v>0</v>
      </c>
      <c r="L52" s="49">
        <v>0</v>
      </c>
      <c r="M52" s="49">
        <f t="shared" si="7"/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f t="shared" si="8"/>
        <v>1969</v>
      </c>
      <c r="V52" s="49">
        <v>1965</v>
      </c>
      <c r="W52" s="49">
        <v>0</v>
      </c>
      <c r="X52" s="49">
        <v>4</v>
      </c>
      <c r="Y52" s="49">
        <v>0</v>
      </c>
      <c r="Z52" s="49">
        <v>0</v>
      </c>
      <c r="AA52" s="49">
        <v>0</v>
      </c>
      <c r="AB52" s="49">
        <f t="shared" si="9"/>
        <v>377</v>
      </c>
      <c r="AC52" s="49">
        <v>0</v>
      </c>
      <c r="AD52" s="49">
        <v>296</v>
      </c>
      <c r="AE52" s="49">
        <f t="shared" si="10"/>
        <v>81</v>
      </c>
      <c r="AF52" s="49">
        <v>0</v>
      </c>
      <c r="AG52" s="49">
        <v>81</v>
      </c>
      <c r="AH52" s="49">
        <v>0</v>
      </c>
      <c r="AI52" s="49">
        <v>0</v>
      </c>
      <c r="AJ52" s="49">
        <v>0</v>
      </c>
    </row>
    <row r="53" spans="1:36" ht="13.5">
      <c r="A53" s="24" t="s">
        <v>26</v>
      </c>
      <c r="B53" s="47" t="s">
        <v>110</v>
      </c>
      <c r="C53" s="48" t="s">
        <v>374</v>
      </c>
      <c r="D53" s="49">
        <f t="shared" si="0"/>
        <v>667</v>
      </c>
      <c r="E53" s="49">
        <v>529</v>
      </c>
      <c r="F53" s="49">
        <f t="shared" si="6"/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138</v>
      </c>
      <c r="M53" s="49">
        <f t="shared" si="7"/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f t="shared" si="8"/>
        <v>529</v>
      </c>
      <c r="V53" s="49">
        <v>529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207</v>
      </c>
      <c r="AC53" s="49">
        <v>138</v>
      </c>
      <c r="AD53" s="49">
        <v>69</v>
      </c>
      <c r="AE53" s="49">
        <f t="shared" si="10"/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26</v>
      </c>
      <c r="B54" s="47" t="s">
        <v>111</v>
      </c>
      <c r="C54" s="48" t="s">
        <v>112</v>
      </c>
      <c r="D54" s="49">
        <f t="shared" si="0"/>
        <v>4332</v>
      </c>
      <c r="E54" s="49">
        <v>2082</v>
      </c>
      <c r="F54" s="49">
        <f t="shared" si="6"/>
        <v>76</v>
      </c>
      <c r="G54" s="49">
        <v>0</v>
      </c>
      <c r="H54" s="49">
        <v>76</v>
      </c>
      <c r="I54" s="49">
        <v>0</v>
      </c>
      <c r="J54" s="49">
        <v>0</v>
      </c>
      <c r="K54" s="49">
        <v>0</v>
      </c>
      <c r="L54" s="49">
        <v>1894</v>
      </c>
      <c r="M54" s="49">
        <f t="shared" si="7"/>
        <v>280</v>
      </c>
      <c r="N54" s="49">
        <v>125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155</v>
      </c>
      <c r="U54" s="49">
        <f t="shared" si="8"/>
        <v>2082</v>
      </c>
      <c r="V54" s="49">
        <v>2082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9"/>
        <v>2166</v>
      </c>
      <c r="AC54" s="49">
        <v>1894</v>
      </c>
      <c r="AD54" s="49">
        <v>257</v>
      </c>
      <c r="AE54" s="49">
        <f t="shared" si="10"/>
        <v>15</v>
      </c>
      <c r="AF54" s="49">
        <v>0</v>
      </c>
      <c r="AG54" s="49">
        <v>15</v>
      </c>
      <c r="AH54" s="49">
        <v>0</v>
      </c>
      <c r="AI54" s="49">
        <v>0</v>
      </c>
      <c r="AJ54" s="49">
        <v>0</v>
      </c>
    </row>
    <row r="55" spans="1:36" ht="13.5">
      <c r="A55" s="24" t="s">
        <v>26</v>
      </c>
      <c r="B55" s="47" t="s">
        <v>113</v>
      </c>
      <c r="C55" s="48" t="s">
        <v>114</v>
      </c>
      <c r="D55" s="49">
        <f t="shared" si="0"/>
        <v>2376</v>
      </c>
      <c r="E55" s="49">
        <v>1727</v>
      </c>
      <c r="F55" s="49">
        <f t="shared" si="6"/>
        <v>624</v>
      </c>
      <c r="G55" s="49">
        <v>524</v>
      </c>
      <c r="H55" s="49">
        <v>100</v>
      </c>
      <c r="I55" s="49">
        <v>0</v>
      </c>
      <c r="J55" s="49">
        <v>0</v>
      </c>
      <c r="K55" s="49">
        <v>0</v>
      </c>
      <c r="L55" s="49">
        <v>0</v>
      </c>
      <c r="M55" s="49">
        <f t="shared" si="7"/>
        <v>25</v>
      </c>
      <c r="N55" s="49">
        <v>0</v>
      </c>
      <c r="O55" s="49">
        <v>0</v>
      </c>
      <c r="P55" s="49">
        <v>25</v>
      </c>
      <c r="Q55" s="49">
        <v>0</v>
      </c>
      <c r="R55" s="49">
        <v>0</v>
      </c>
      <c r="S55" s="49">
        <v>0</v>
      </c>
      <c r="T55" s="49">
        <v>0</v>
      </c>
      <c r="U55" s="49">
        <f t="shared" si="8"/>
        <v>1730</v>
      </c>
      <c r="V55" s="49">
        <v>1727</v>
      </c>
      <c r="W55" s="49">
        <v>3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148</v>
      </c>
      <c r="AC55" s="49">
        <v>0</v>
      </c>
      <c r="AD55" s="49">
        <v>138</v>
      </c>
      <c r="AE55" s="49">
        <f t="shared" si="10"/>
        <v>10</v>
      </c>
      <c r="AF55" s="49">
        <v>5</v>
      </c>
      <c r="AG55" s="49">
        <v>5</v>
      </c>
      <c r="AH55" s="49">
        <v>0</v>
      </c>
      <c r="AI55" s="49">
        <v>0</v>
      </c>
      <c r="AJ55" s="49">
        <v>0</v>
      </c>
    </row>
    <row r="56" spans="1:36" ht="13.5">
      <c r="A56" s="24" t="s">
        <v>26</v>
      </c>
      <c r="B56" s="47" t="s">
        <v>115</v>
      </c>
      <c r="C56" s="48" t="s">
        <v>116</v>
      </c>
      <c r="D56" s="49">
        <f t="shared" si="0"/>
        <v>1666</v>
      </c>
      <c r="E56" s="49">
        <v>1230</v>
      </c>
      <c r="F56" s="49">
        <f t="shared" si="6"/>
        <v>187</v>
      </c>
      <c r="G56" s="49">
        <v>0</v>
      </c>
      <c r="H56" s="49">
        <v>187</v>
      </c>
      <c r="I56" s="49">
        <v>0</v>
      </c>
      <c r="J56" s="49">
        <v>0</v>
      </c>
      <c r="K56" s="49">
        <v>0</v>
      </c>
      <c r="L56" s="49">
        <v>249</v>
      </c>
      <c r="M56" s="49">
        <f t="shared" si="7"/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f t="shared" si="8"/>
        <v>1230</v>
      </c>
      <c r="V56" s="49">
        <v>1230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517</v>
      </c>
      <c r="AC56" s="49">
        <v>249</v>
      </c>
      <c r="AD56" s="49">
        <v>268</v>
      </c>
      <c r="AE56" s="49">
        <f t="shared" si="10"/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26</v>
      </c>
      <c r="B57" s="47" t="s">
        <v>117</v>
      </c>
      <c r="C57" s="48" t="s">
        <v>118</v>
      </c>
      <c r="D57" s="49">
        <f t="shared" si="0"/>
        <v>2171</v>
      </c>
      <c r="E57" s="49">
        <v>1898</v>
      </c>
      <c r="F57" s="49">
        <f t="shared" si="6"/>
        <v>273</v>
      </c>
      <c r="G57" s="49">
        <v>85</v>
      </c>
      <c r="H57" s="49">
        <v>188</v>
      </c>
      <c r="I57" s="49">
        <v>0</v>
      </c>
      <c r="J57" s="49">
        <v>0</v>
      </c>
      <c r="K57" s="49">
        <v>0</v>
      </c>
      <c r="L57" s="49">
        <v>0</v>
      </c>
      <c r="M57" s="49">
        <f t="shared" si="7"/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8"/>
        <v>1908</v>
      </c>
      <c r="V57" s="49">
        <v>1898</v>
      </c>
      <c r="W57" s="49">
        <v>0</v>
      </c>
      <c r="X57" s="49">
        <v>10</v>
      </c>
      <c r="Y57" s="49">
        <v>0</v>
      </c>
      <c r="Z57" s="49">
        <v>0</v>
      </c>
      <c r="AA57" s="49">
        <v>0</v>
      </c>
      <c r="AB57" s="49">
        <f t="shared" si="9"/>
        <v>309</v>
      </c>
      <c r="AC57" s="49">
        <v>0</v>
      </c>
      <c r="AD57" s="49">
        <v>251</v>
      </c>
      <c r="AE57" s="49">
        <f t="shared" si="10"/>
        <v>58</v>
      </c>
      <c r="AF57" s="49">
        <v>27</v>
      </c>
      <c r="AG57" s="49">
        <v>31</v>
      </c>
      <c r="AH57" s="49">
        <v>0</v>
      </c>
      <c r="AI57" s="49">
        <v>0</v>
      </c>
      <c r="AJ57" s="49">
        <v>0</v>
      </c>
    </row>
    <row r="58" spans="1:36" ht="13.5">
      <c r="A58" s="24" t="s">
        <v>26</v>
      </c>
      <c r="B58" s="47" t="s">
        <v>295</v>
      </c>
      <c r="C58" s="48" t="s">
        <v>384</v>
      </c>
      <c r="D58" s="49">
        <f t="shared" si="0"/>
        <v>648</v>
      </c>
      <c r="E58" s="49">
        <v>560</v>
      </c>
      <c r="F58" s="49">
        <f t="shared" si="6"/>
        <v>26</v>
      </c>
      <c r="G58" s="49">
        <v>0</v>
      </c>
      <c r="H58" s="49">
        <v>26</v>
      </c>
      <c r="I58" s="49">
        <v>0</v>
      </c>
      <c r="J58" s="49">
        <v>0</v>
      </c>
      <c r="K58" s="49">
        <v>0</v>
      </c>
      <c r="L58" s="49">
        <v>0</v>
      </c>
      <c r="M58" s="49">
        <f t="shared" si="7"/>
        <v>62</v>
      </c>
      <c r="N58" s="49">
        <v>0</v>
      </c>
      <c r="O58" s="49">
        <v>10</v>
      </c>
      <c r="P58" s="49">
        <v>46</v>
      </c>
      <c r="Q58" s="49">
        <v>6</v>
      </c>
      <c r="R58" s="49">
        <v>0</v>
      </c>
      <c r="S58" s="49">
        <v>0</v>
      </c>
      <c r="T58" s="49">
        <v>0</v>
      </c>
      <c r="U58" s="49">
        <f t="shared" si="8"/>
        <v>560</v>
      </c>
      <c r="V58" s="49">
        <v>560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86</v>
      </c>
      <c r="AC58" s="49">
        <v>0</v>
      </c>
      <c r="AD58" s="49">
        <v>86</v>
      </c>
      <c r="AE58" s="49">
        <f t="shared" si="10"/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</row>
    <row r="59" spans="1:36" ht="13.5">
      <c r="A59" s="24" t="s">
        <v>26</v>
      </c>
      <c r="B59" s="47" t="s">
        <v>296</v>
      </c>
      <c r="C59" s="48" t="s">
        <v>297</v>
      </c>
      <c r="D59" s="49">
        <f t="shared" si="0"/>
        <v>713</v>
      </c>
      <c r="E59" s="49">
        <v>623</v>
      </c>
      <c r="F59" s="49">
        <f t="shared" si="6"/>
        <v>28</v>
      </c>
      <c r="G59" s="49">
        <v>0</v>
      </c>
      <c r="H59" s="49">
        <v>28</v>
      </c>
      <c r="I59" s="49">
        <v>0</v>
      </c>
      <c r="J59" s="49">
        <v>0</v>
      </c>
      <c r="K59" s="49">
        <v>0</v>
      </c>
      <c r="L59" s="49">
        <v>61</v>
      </c>
      <c r="M59" s="49">
        <f t="shared" si="7"/>
        <v>1</v>
      </c>
      <c r="N59" s="49">
        <v>0</v>
      </c>
      <c r="O59" s="49">
        <v>0</v>
      </c>
      <c r="P59" s="49">
        <v>0</v>
      </c>
      <c r="Q59" s="49">
        <v>1</v>
      </c>
      <c r="R59" s="49">
        <v>0</v>
      </c>
      <c r="S59" s="49">
        <v>0</v>
      </c>
      <c r="T59" s="49">
        <v>0</v>
      </c>
      <c r="U59" s="49">
        <f t="shared" si="8"/>
        <v>623</v>
      </c>
      <c r="V59" s="49">
        <v>623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185</v>
      </c>
      <c r="AC59" s="49">
        <v>61</v>
      </c>
      <c r="AD59" s="49">
        <v>124</v>
      </c>
      <c r="AE59" s="49">
        <f t="shared" si="10"/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</row>
    <row r="60" spans="1:36" ht="13.5">
      <c r="A60" s="24" t="s">
        <v>26</v>
      </c>
      <c r="B60" s="47" t="s">
        <v>298</v>
      </c>
      <c r="C60" s="48" t="s">
        <v>299</v>
      </c>
      <c r="D60" s="49">
        <f t="shared" si="0"/>
        <v>1800</v>
      </c>
      <c r="E60" s="49">
        <v>1589</v>
      </c>
      <c r="F60" s="49">
        <f t="shared" si="6"/>
        <v>211</v>
      </c>
      <c r="G60" s="49">
        <v>0</v>
      </c>
      <c r="H60" s="49">
        <v>211</v>
      </c>
      <c r="I60" s="49">
        <v>0</v>
      </c>
      <c r="J60" s="49">
        <v>0</v>
      </c>
      <c r="K60" s="49">
        <v>0</v>
      </c>
      <c r="L60" s="49">
        <v>0</v>
      </c>
      <c r="M60" s="49">
        <f t="shared" si="7"/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8"/>
        <v>1622</v>
      </c>
      <c r="V60" s="49">
        <v>1589</v>
      </c>
      <c r="W60" s="49">
        <v>0</v>
      </c>
      <c r="X60" s="49">
        <v>33</v>
      </c>
      <c r="Y60" s="49">
        <v>0</v>
      </c>
      <c r="Z60" s="49">
        <v>0</v>
      </c>
      <c r="AA60" s="49">
        <v>0</v>
      </c>
      <c r="AB60" s="49">
        <f t="shared" si="9"/>
        <v>218</v>
      </c>
      <c r="AC60" s="49">
        <v>0</v>
      </c>
      <c r="AD60" s="49">
        <v>187</v>
      </c>
      <c r="AE60" s="49">
        <f t="shared" si="10"/>
        <v>31</v>
      </c>
      <c r="AF60" s="49">
        <v>0</v>
      </c>
      <c r="AG60" s="49">
        <v>31</v>
      </c>
      <c r="AH60" s="49">
        <v>0</v>
      </c>
      <c r="AI60" s="49">
        <v>0</v>
      </c>
      <c r="AJ60" s="49">
        <v>0</v>
      </c>
    </row>
    <row r="61" spans="1:36" ht="13.5">
      <c r="A61" s="24" t="s">
        <v>26</v>
      </c>
      <c r="B61" s="47" t="s">
        <v>300</v>
      </c>
      <c r="C61" s="48" t="s">
        <v>301</v>
      </c>
      <c r="D61" s="49">
        <f t="shared" si="0"/>
        <v>1428</v>
      </c>
      <c r="E61" s="49">
        <v>1230</v>
      </c>
      <c r="F61" s="49">
        <f t="shared" si="6"/>
        <v>198</v>
      </c>
      <c r="G61" s="49">
        <v>0</v>
      </c>
      <c r="H61" s="49">
        <v>198</v>
      </c>
      <c r="I61" s="49">
        <v>0</v>
      </c>
      <c r="J61" s="49">
        <v>0</v>
      </c>
      <c r="K61" s="49">
        <v>0</v>
      </c>
      <c r="L61" s="49">
        <v>0</v>
      </c>
      <c r="M61" s="49">
        <f t="shared" si="7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8"/>
        <v>1256</v>
      </c>
      <c r="V61" s="49">
        <v>1230</v>
      </c>
      <c r="W61" s="49">
        <v>0</v>
      </c>
      <c r="X61" s="49">
        <v>26</v>
      </c>
      <c r="Y61" s="49">
        <v>0</v>
      </c>
      <c r="Z61" s="49">
        <v>0</v>
      </c>
      <c r="AA61" s="49">
        <v>0</v>
      </c>
      <c r="AB61" s="49">
        <f t="shared" si="9"/>
        <v>174</v>
      </c>
      <c r="AC61" s="49">
        <v>0</v>
      </c>
      <c r="AD61" s="49">
        <v>145</v>
      </c>
      <c r="AE61" s="49">
        <f t="shared" si="10"/>
        <v>29</v>
      </c>
      <c r="AF61" s="49">
        <v>0</v>
      </c>
      <c r="AG61" s="49">
        <v>29</v>
      </c>
      <c r="AH61" s="49">
        <v>0</v>
      </c>
      <c r="AI61" s="49">
        <v>0</v>
      </c>
      <c r="AJ61" s="49">
        <v>0</v>
      </c>
    </row>
    <row r="62" spans="1:36" ht="13.5">
      <c r="A62" s="24" t="s">
        <v>26</v>
      </c>
      <c r="B62" s="47" t="s">
        <v>302</v>
      </c>
      <c r="C62" s="48" t="s">
        <v>303</v>
      </c>
      <c r="D62" s="49">
        <f t="shared" si="0"/>
        <v>2104</v>
      </c>
      <c r="E62" s="49">
        <v>1893</v>
      </c>
      <c r="F62" s="49">
        <f t="shared" si="6"/>
        <v>211</v>
      </c>
      <c r="G62" s="49">
        <v>0</v>
      </c>
      <c r="H62" s="49">
        <v>211</v>
      </c>
      <c r="I62" s="49">
        <v>0</v>
      </c>
      <c r="J62" s="49">
        <v>0</v>
      </c>
      <c r="K62" s="49">
        <v>0</v>
      </c>
      <c r="L62" s="49">
        <v>0</v>
      </c>
      <c r="M62" s="49">
        <f t="shared" si="7"/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8"/>
        <v>1915</v>
      </c>
      <c r="V62" s="49">
        <v>1893</v>
      </c>
      <c r="W62" s="49">
        <v>0</v>
      </c>
      <c r="X62" s="49">
        <v>22</v>
      </c>
      <c r="Y62" s="49">
        <v>0</v>
      </c>
      <c r="Z62" s="49">
        <v>0</v>
      </c>
      <c r="AA62" s="49">
        <v>0</v>
      </c>
      <c r="AB62" s="49">
        <f t="shared" si="9"/>
        <v>251</v>
      </c>
      <c r="AC62" s="49">
        <v>0</v>
      </c>
      <c r="AD62" s="49">
        <v>223</v>
      </c>
      <c r="AE62" s="49">
        <f t="shared" si="10"/>
        <v>28</v>
      </c>
      <c r="AF62" s="49">
        <v>0</v>
      </c>
      <c r="AG62" s="49">
        <v>28</v>
      </c>
      <c r="AH62" s="49">
        <v>0</v>
      </c>
      <c r="AI62" s="49">
        <v>0</v>
      </c>
      <c r="AJ62" s="49">
        <v>0</v>
      </c>
    </row>
    <row r="63" spans="1:36" ht="13.5">
      <c r="A63" s="24" t="s">
        <v>26</v>
      </c>
      <c r="B63" s="47" t="s">
        <v>304</v>
      </c>
      <c r="C63" s="48" t="s">
        <v>305</v>
      </c>
      <c r="D63" s="49">
        <f t="shared" si="0"/>
        <v>3747</v>
      </c>
      <c r="E63" s="49">
        <v>3334</v>
      </c>
      <c r="F63" s="49">
        <f t="shared" si="6"/>
        <v>413</v>
      </c>
      <c r="G63" s="49">
        <v>0</v>
      </c>
      <c r="H63" s="49">
        <v>413</v>
      </c>
      <c r="I63" s="49">
        <v>0</v>
      </c>
      <c r="J63" s="49">
        <v>0</v>
      </c>
      <c r="K63" s="49">
        <v>0</v>
      </c>
      <c r="L63" s="49">
        <v>0</v>
      </c>
      <c r="M63" s="49">
        <f t="shared" si="7"/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8"/>
        <v>3403</v>
      </c>
      <c r="V63" s="49">
        <v>3334</v>
      </c>
      <c r="W63" s="49">
        <v>0</v>
      </c>
      <c r="X63" s="49">
        <v>69</v>
      </c>
      <c r="Y63" s="49">
        <v>0</v>
      </c>
      <c r="Z63" s="49">
        <v>0</v>
      </c>
      <c r="AA63" s="49">
        <v>0</v>
      </c>
      <c r="AB63" s="49">
        <f t="shared" si="9"/>
        <v>455</v>
      </c>
      <c r="AC63" s="49">
        <v>0</v>
      </c>
      <c r="AD63" s="49">
        <v>393</v>
      </c>
      <c r="AE63" s="49">
        <f t="shared" si="10"/>
        <v>62</v>
      </c>
      <c r="AF63" s="49">
        <v>0</v>
      </c>
      <c r="AG63" s="49">
        <v>62</v>
      </c>
      <c r="AH63" s="49">
        <v>0</v>
      </c>
      <c r="AI63" s="49">
        <v>0</v>
      </c>
      <c r="AJ63" s="49">
        <v>0</v>
      </c>
    </row>
    <row r="64" spans="1:36" ht="13.5">
      <c r="A64" s="24" t="s">
        <v>26</v>
      </c>
      <c r="B64" s="47" t="s">
        <v>306</v>
      </c>
      <c r="C64" s="48" t="s">
        <v>290</v>
      </c>
      <c r="D64" s="49">
        <f t="shared" si="0"/>
        <v>1609</v>
      </c>
      <c r="E64" s="49">
        <v>1403</v>
      </c>
      <c r="F64" s="49">
        <f t="shared" si="6"/>
        <v>206</v>
      </c>
      <c r="G64" s="49">
        <v>0</v>
      </c>
      <c r="H64" s="49">
        <v>206</v>
      </c>
      <c r="I64" s="49">
        <v>0</v>
      </c>
      <c r="J64" s="49">
        <v>0</v>
      </c>
      <c r="K64" s="49">
        <v>0</v>
      </c>
      <c r="L64" s="49">
        <v>0</v>
      </c>
      <c r="M64" s="49">
        <f t="shared" si="7"/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f t="shared" si="8"/>
        <v>1442</v>
      </c>
      <c r="V64" s="49">
        <v>1403</v>
      </c>
      <c r="W64" s="49">
        <v>0</v>
      </c>
      <c r="X64" s="49">
        <v>39</v>
      </c>
      <c r="Y64" s="49">
        <v>0</v>
      </c>
      <c r="Z64" s="49">
        <v>0</v>
      </c>
      <c r="AA64" s="49">
        <v>0</v>
      </c>
      <c r="AB64" s="49">
        <f t="shared" si="9"/>
        <v>198</v>
      </c>
      <c r="AC64" s="49">
        <v>0</v>
      </c>
      <c r="AD64" s="49">
        <v>165</v>
      </c>
      <c r="AE64" s="49">
        <f t="shared" si="10"/>
        <v>33</v>
      </c>
      <c r="AF64" s="49">
        <v>0</v>
      </c>
      <c r="AG64" s="49">
        <v>33</v>
      </c>
      <c r="AH64" s="49">
        <v>0</v>
      </c>
      <c r="AI64" s="49">
        <v>0</v>
      </c>
      <c r="AJ64" s="49">
        <v>0</v>
      </c>
    </row>
    <row r="65" spans="1:36" ht="13.5">
      <c r="A65" s="24" t="s">
        <v>26</v>
      </c>
      <c r="B65" s="47" t="s">
        <v>307</v>
      </c>
      <c r="C65" s="48" t="s">
        <v>308</v>
      </c>
      <c r="D65" s="49">
        <f t="shared" si="0"/>
        <v>1295</v>
      </c>
      <c r="E65" s="49">
        <v>1154</v>
      </c>
      <c r="F65" s="49">
        <f t="shared" si="6"/>
        <v>141</v>
      </c>
      <c r="G65" s="49">
        <v>0</v>
      </c>
      <c r="H65" s="49">
        <v>141</v>
      </c>
      <c r="I65" s="49">
        <v>0</v>
      </c>
      <c r="J65" s="49">
        <v>0</v>
      </c>
      <c r="K65" s="49">
        <v>0</v>
      </c>
      <c r="L65" s="49">
        <v>0</v>
      </c>
      <c r="M65" s="49">
        <f t="shared" si="7"/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1171</v>
      </c>
      <c r="V65" s="49">
        <v>1154</v>
      </c>
      <c r="W65" s="49">
        <v>0</v>
      </c>
      <c r="X65" s="49">
        <v>17</v>
      </c>
      <c r="Y65" s="49">
        <v>0</v>
      </c>
      <c r="Z65" s="49">
        <v>0</v>
      </c>
      <c r="AA65" s="49">
        <v>0</v>
      </c>
      <c r="AB65" s="49">
        <f t="shared" si="9"/>
        <v>156</v>
      </c>
      <c r="AC65" s="49">
        <v>0</v>
      </c>
      <c r="AD65" s="49">
        <v>136</v>
      </c>
      <c r="AE65" s="49">
        <f t="shared" si="10"/>
        <v>20</v>
      </c>
      <c r="AF65" s="49">
        <v>0</v>
      </c>
      <c r="AG65" s="49">
        <v>20</v>
      </c>
      <c r="AH65" s="49">
        <v>0</v>
      </c>
      <c r="AI65" s="49">
        <v>0</v>
      </c>
      <c r="AJ65" s="49">
        <v>0</v>
      </c>
    </row>
    <row r="66" spans="1:36" ht="13.5">
      <c r="A66" s="24" t="s">
        <v>26</v>
      </c>
      <c r="B66" s="47" t="s">
        <v>309</v>
      </c>
      <c r="C66" s="48" t="s">
        <v>310</v>
      </c>
      <c r="D66" s="49">
        <f t="shared" si="0"/>
        <v>2003</v>
      </c>
      <c r="E66" s="49">
        <v>1756</v>
      </c>
      <c r="F66" s="49">
        <f t="shared" si="6"/>
        <v>118</v>
      </c>
      <c r="G66" s="49">
        <v>0</v>
      </c>
      <c r="H66" s="49">
        <v>118</v>
      </c>
      <c r="I66" s="49">
        <v>0</v>
      </c>
      <c r="J66" s="49">
        <v>0</v>
      </c>
      <c r="K66" s="49">
        <v>0</v>
      </c>
      <c r="L66" s="49">
        <v>0</v>
      </c>
      <c r="M66" s="49">
        <f t="shared" si="7"/>
        <v>129</v>
      </c>
      <c r="N66" s="49">
        <v>0</v>
      </c>
      <c r="O66" s="49">
        <v>64</v>
      </c>
      <c r="P66" s="49">
        <v>65</v>
      </c>
      <c r="Q66" s="49">
        <v>0</v>
      </c>
      <c r="R66" s="49">
        <v>0</v>
      </c>
      <c r="S66" s="49">
        <v>0</v>
      </c>
      <c r="T66" s="49">
        <v>0</v>
      </c>
      <c r="U66" s="49">
        <f t="shared" si="8"/>
        <v>1756</v>
      </c>
      <c r="V66" s="49">
        <v>1756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f t="shared" si="9"/>
        <v>274</v>
      </c>
      <c r="AC66" s="49">
        <v>0</v>
      </c>
      <c r="AD66" s="49">
        <v>274</v>
      </c>
      <c r="AE66" s="49">
        <f t="shared" si="10"/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</row>
    <row r="67" spans="1:36" ht="13.5">
      <c r="A67" s="24" t="s">
        <v>26</v>
      </c>
      <c r="B67" s="47" t="s">
        <v>311</v>
      </c>
      <c r="C67" s="48" t="s">
        <v>312</v>
      </c>
      <c r="D67" s="49">
        <f t="shared" si="0"/>
        <v>557</v>
      </c>
      <c r="E67" s="49">
        <v>516</v>
      </c>
      <c r="F67" s="49">
        <f t="shared" si="6"/>
        <v>35</v>
      </c>
      <c r="G67" s="49">
        <v>0</v>
      </c>
      <c r="H67" s="49">
        <v>35</v>
      </c>
      <c r="I67" s="49">
        <v>0</v>
      </c>
      <c r="J67" s="49">
        <v>0</v>
      </c>
      <c r="K67" s="49">
        <v>0</v>
      </c>
      <c r="L67" s="49">
        <v>6</v>
      </c>
      <c r="M67" s="49">
        <f t="shared" si="7"/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8"/>
        <v>516</v>
      </c>
      <c r="V67" s="49">
        <v>516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f t="shared" si="9"/>
        <v>54</v>
      </c>
      <c r="AC67" s="49">
        <v>6</v>
      </c>
      <c r="AD67" s="49">
        <v>48</v>
      </c>
      <c r="AE67" s="49">
        <f t="shared" si="10"/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26</v>
      </c>
      <c r="B68" s="47" t="s">
        <v>313</v>
      </c>
      <c r="C68" s="48" t="s">
        <v>314</v>
      </c>
      <c r="D68" s="49">
        <f t="shared" si="0"/>
        <v>1022</v>
      </c>
      <c r="E68" s="49">
        <v>748</v>
      </c>
      <c r="F68" s="49">
        <f t="shared" si="6"/>
        <v>219</v>
      </c>
      <c r="G68" s="49">
        <v>137</v>
      </c>
      <c r="H68" s="49">
        <v>82</v>
      </c>
      <c r="I68" s="49">
        <v>0</v>
      </c>
      <c r="J68" s="49">
        <v>0</v>
      </c>
      <c r="K68" s="49">
        <v>0</v>
      </c>
      <c r="L68" s="49">
        <v>55</v>
      </c>
      <c r="M68" s="49">
        <f t="shared" si="7"/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8"/>
        <v>750</v>
      </c>
      <c r="V68" s="49">
        <v>748</v>
      </c>
      <c r="W68" s="49">
        <v>0</v>
      </c>
      <c r="X68" s="49">
        <v>2</v>
      </c>
      <c r="Y68" s="49">
        <v>0</v>
      </c>
      <c r="Z68" s="49">
        <v>0</v>
      </c>
      <c r="AA68" s="49">
        <v>0</v>
      </c>
      <c r="AB68" s="49">
        <f t="shared" si="9"/>
        <v>239</v>
      </c>
      <c r="AC68" s="49">
        <v>55</v>
      </c>
      <c r="AD68" s="49">
        <v>103</v>
      </c>
      <c r="AE68" s="49">
        <f t="shared" si="10"/>
        <v>81</v>
      </c>
      <c r="AF68" s="49">
        <v>65</v>
      </c>
      <c r="AG68" s="49">
        <v>16</v>
      </c>
      <c r="AH68" s="49">
        <v>0</v>
      </c>
      <c r="AI68" s="49">
        <v>0</v>
      </c>
      <c r="AJ68" s="49">
        <v>0</v>
      </c>
    </row>
    <row r="69" spans="1:36" ht="13.5">
      <c r="A69" s="24" t="s">
        <v>26</v>
      </c>
      <c r="B69" s="47" t="s">
        <v>315</v>
      </c>
      <c r="C69" s="48" t="s">
        <v>316</v>
      </c>
      <c r="D69" s="49">
        <f t="shared" si="0"/>
        <v>823</v>
      </c>
      <c r="E69" s="49">
        <v>669</v>
      </c>
      <c r="F69" s="49">
        <f t="shared" si="6"/>
        <v>111</v>
      </c>
      <c r="G69" s="49">
        <v>9</v>
      </c>
      <c r="H69" s="49">
        <v>102</v>
      </c>
      <c r="I69" s="49">
        <v>0</v>
      </c>
      <c r="J69" s="49">
        <v>0</v>
      </c>
      <c r="K69" s="49">
        <v>0</v>
      </c>
      <c r="L69" s="49">
        <v>43</v>
      </c>
      <c r="M69" s="49">
        <f t="shared" si="7"/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8"/>
        <v>673</v>
      </c>
      <c r="V69" s="49">
        <v>669</v>
      </c>
      <c r="W69" s="49">
        <v>4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9"/>
        <v>104</v>
      </c>
      <c r="AC69" s="49">
        <v>43</v>
      </c>
      <c r="AD69" s="49">
        <v>61</v>
      </c>
      <c r="AE69" s="49">
        <f t="shared" si="10"/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26</v>
      </c>
      <c r="B70" s="47" t="s">
        <v>317</v>
      </c>
      <c r="C70" s="48" t="s">
        <v>318</v>
      </c>
      <c r="D70" s="49">
        <f t="shared" si="0"/>
        <v>1899</v>
      </c>
      <c r="E70" s="49">
        <v>1175</v>
      </c>
      <c r="F70" s="49">
        <f t="shared" si="6"/>
        <v>310</v>
      </c>
      <c r="G70" s="49">
        <v>310</v>
      </c>
      <c r="H70" s="49">
        <v>0</v>
      </c>
      <c r="I70" s="49">
        <v>0</v>
      </c>
      <c r="J70" s="49">
        <v>0</v>
      </c>
      <c r="K70" s="49">
        <v>0</v>
      </c>
      <c r="L70" s="49">
        <v>414</v>
      </c>
      <c r="M70" s="49">
        <f t="shared" si="7"/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8"/>
        <v>1175</v>
      </c>
      <c r="V70" s="49">
        <v>1175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9"/>
        <v>569</v>
      </c>
      <c r="AC70" s="49">
        <v>414</v>
      </c>
      <c r="AD70" s="49">
        <v>155</v>
      </c>
      <c r="AE70" s="49">
        <f t="shared" si="10"/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</row>
    <row r="71" spans="1:36" ht="13.5">
      <c r="A71" s="24" t="s">
        <v>26</v>
      </c>
      <c r="B71" s="47" t="s">
        <v>319</v>
      </c>
      <c r="C71" s="48" t="s">
        <v>320</v>
      </c>
      <c r="D71" s="49">
        <f aca="true" t="shared" si="11" ref="D71:D85">E71+F71+L71+M71</f>
        <v>1434</v>
      </c>
      <c r="E71" s="49">
        <v>1199</v>
      </c>
      <c r="F71" s="49">
        <f t="shared" si="6"/>
        <v>139</v>
      </c>
      <c r="G71" s="49">
        <v>55</v>
      </c>
      <c r="H71" s="49">
        <v>84</v>
      </c>
      <c r="I71" s="49">
        <v>0</v>
      </c>
      <c r="J71" s="49">
        <v>0</v>
      </c>
      <c r="K71" s="49">
        <v>0</v>
      </c>
      <c r="L71" s="49">
        <v>0</v>
      </c>
      <c r="M71" s="49">
        <f t="shared" si="7"/>
        <v>96</v>
      </c>
      <c r="N71" s="49">
        <v>0</v>
      </c>
      <c r="O71" s="49">
        <v>55</v>
      </c>
      <c r="P71" s="49">
        <v>37</v>
      </c>
      <c r="Q71" s="49">
        <v>4</v>
      </c>
      <c r="R71" s="49">
        <v>0</v>
      </c>
      <c r="S71" s="49">
        <v>0</v>
      </c>
      <c r="T71" s="49">
        <v>0</v>
      </c>
      <c r="U71" s="49">
        <f t="shared" si="8"/>
        <v>1199</v>
      </c>
      <c r="V71" s="49">
        <v>1199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9"/>
        <v>132</v>
      </c>
      <c r="AC71" s="49">
        <v>0</v>
      </c>
      <c r="AD71" s="49">
        <v>89</v>
      </c>
      <c r="AE71" s="49">
        <f t="shared" si="10"/>
        <v>43</v>
      </c>
      <c r="AF71" s="49">
        <v>27</v>
      </c>
      <c r="AG71" s="49">
        <v>16</v>
      </c>
      <c r="AH71" s="49">
        <v>0</v>
      </c>
      <c r="AI71" s="49">
        <v>0</v>
      </c>
      <c r="AJ71" s="49">
        <v>0</v>
      </c>
    </row>
    <row r="72" spans="1:36" ht="13.5">
      <c r="A72" s="24" t="s">
        <v>26</v>
      </c>
      <c r="B72" s="47" t="s">
        <v>321</v>
      </c>
      <c r="C72" s="48" t="s">
        <v>322</v>
      </c>
      <c r="D72" s="49">
        <f t="shared" si="11"/>
        <v>3409</v>
      </c>
      <c r="E72" s="49">
        <v>2583</v>
      </c>
      <c r="F72" s="49">
        <f t="shared" si="6"/>
        <v>306</v>
      </c>
      <c r="G72" s="49">
        <v>142</v>
      </c>
      <c r="H72" s="49">
        <v>164</v>
      </c>
      <c r="I72" s="49">
        <v>0</v>
      </c>
      <c r="J72" s="49">
        <v>0</v>
      </c>
      <c r="K72" s="49">
        <v>0</v>
      </c>
      <c r="L72" s="49">
        <v>520</v>
      </c>
      <c r="M72" s="49">
        <f t="shared" si="7"/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f t="shared" si="8"/>
        <v>2589</v>
      </c>
      <c r="V72" s="49">
        <v>2583</v>
      </c>
      <c r="W72" s="49">
        <v>0</v>
      </c>
      <c r="X72" s="49">
        <v>6</v>
      </c>
      <c r="Y72" s="49">
        <v>0</v>
      </c>
      <c r="Z72" s="49">
        <v>0</v>
      </c>
      <c r="AA72" s="49">
        <v>0</v>
      </c>
      <c r="AB72" s="49">
        <f t="shared" si="9"/>
        <v>930</v>
      </c>
      <c r="AC72" s="49">
        <v>520</v>
      </c>
      <c r="AD72" s="49">
        <v>311</v>
      </c>
      <c r="AE72" s="49">
        <f t="shared" si="10"/>
        <v>99</v>
      </c>
      <c r="AF72" s="49">
        <v>73</v>
      </c>
      <c r="AG72" s="49">
        <v>26</v>
      </c>
      <c r="AH72" s="49">
        <v>0</v>
      </c>
      <c r="AI72" s="49">
        <v>0</v>
      </c>
      <c r="AJ72" s="49">
        <v>0</v>
      </c>
    </row>
    <row r="73" spans="1:36" ht="13.5">
      <c r="A73" s="24" t="s">
        <v>26</v>
      </c>
      <c r="B73" s="47" t="s">
        <v>323</v>
      </c>
      <c r="C73" s="48" t="s">
        <v>324</v>
      </c>
      <c r="D73" s="49">
        <f t="shared" si="11"/>
        <v>2133</v>
      </c>
      <c r="E73" s="49">
        <v>1713</v>
      </c>
      <c r="F73" s="49">
        <f t="shared" si="6"/>
        <v>206</v>
      </c>
      <c r="G73" s="49">
        <v>0</v>
      </c>
      <c r="H73" s="49">
        <v>206</v>
      </c>
      <c r="I73" s="49">
        <v>0</v>
      </c>
      <c r="J73" s="49">
        <v>0</v>
      </c>
      <c r="K73" s="49">
        <v>0</v>
      </c>
      <c r="L73" s="49">
        <v>214</v>
      </c>
      <c r="M73" s="49">
        <f t="shared" si="7"/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8"/>
        <v>1716</v>
      </c>
      <c r="V73" s="49">
        <v>1713</v>
      </c>
      <c r="W73" s="49">
        <v>0</v>
      </c>
      <c r="X73" s="49">
        <v>3</v>
      </c>
      <c r="Y73" s="49">
        <v>0</v>
      </c>
      <c r="Z73" s="49">
        <v>0</v>
      </c>
      <c r="AA73" s="49">
        <v>0</v>
      </c>
      <c r="AB73" s="49">
        <f t="shared" si="9"/>
        <v>445</v>
      </c>
      <c r="AC73" s="49">
        <v>214</v>
      </c>
      <c r="AD73" s="49">
        <v>177</v>
      </c>
      <c r="AE73" s="49">
        <f t="shared" si="10"/>
        <v>54</v>
      </c>
      <c r="AF73" s="49">
        <v>0</v>
      </c>
      <c r="AG73" s="49">
        <v>54</v>
      </c>
      <c r="AH73" s="49">
        <v>0</v>
      </c>
      <c r="AI73" s="49">
        <v>0</v>
      </c>
      <c r="AJ73" s="49">
        <v>0</v>
      </c>
    </row>
    <row r="74" spans="1:36" ht="13.5">
      <c r="A74" s="24" t="s">
        <v>26</v>
      </c>
      <c r="B74" s="47" t="s">
        <v>325</v>
      </c>
      <c r="C74" s="48" t="s">
        <v>326</v>
      </c>
      <c r="D74" s="49">
        <f t="shared" si="11"/>
        <v>3689</v>
      </c>
      <c r="E74" s="49">
        <v>3011</v>
      </c>
      <c r="F74" s="49">
        <f t="shared" si="6"/>
        <v>578</v>
      </c>
      <c r="G74" s="49">
        <v>180</v>
      </c>
      <c r="H74" s="49">
        <v>214</v>
      </c>
      <c r="I74" s="49">
        <v>0</v>
      </c>
      <c r="J74" s="49">
        <v>0</v>
      </c>
      <c r="K74" s="49">
        <v>184</v>
      </c>
      <c r="L74" s="49">
        <v>100</v>
      </c>
      <c r="M74" s="49">
        <f t="shared" si="7"/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f t="shared" si="8"/>
        <v>3240</v>
      </c>
      <c r="V74" s="49">
        <v>3011</v>
      </c>
      <c r="W74" s="49">
        <v>45</v>
      </c>
      <c r="X74" s="49">
        <v>0</v>
      </c>
      <c r="Y74" s="49">
        <v>0</v>
      </c>
      <c r="Z74" s="49">
        <v>0</v>
      </c>
      <c r="AA74" s="49">
        <v>184</v>
      </c>
      <c r="AB74" s="49">
        <f t="shared" si="9"/>
        <v>595</v>
      </c>
      <c r="AC74" s="49">
        <v>100</v>
      </c>
      <c r="AD74" s="49">
        <v>390</v>
      </c>
      <c r="AE74" s="49">
        <f t="shared" si="10"/>
        <v>105</v>
      </c>
      <c r="AF74" s="49">
        <v>67</v>
      </c>
      <c r="AG74" s="49">
        <v>38</v>
      </c>
      <c r="AH74" s="49">
        <v>0</v>
      </c>
      <c r="AI74" s="49">
        <v>0</v>
      </c>
      <c r="AJ74" s="49">
        <v>0</v>
      </c>
    </row>
    <row r="75" spans="1:36" ht="13.5">
      <c r="A75" s="24" t="s">
        <v>26</v>
      </c>
      <c r="B75" s="47" t="s">
        <v>327</v>
      </c>
      <c r="C75" s="48" t="s">
        <v>328</v>
      </c>
      <c r="D75" s="49">
        <f t="shared" si="11"/>
        <v>1457</v>
      </c>
      <c r="E75" s="49">
        <v>1321</v>
      </c>
      <c r="F75" s="49">
        <f t="shared" si="6"/>
        <v>136</v>
      </c>
      <c r="G75" s="49">
        <v>0</v>
      </c>
      <c r="H75" s="49">
        <v>136</v>
      </c>
      <c r="I75" s="49">
        <v>0</v>
      </c>
      <c r="J75" s="49">
        <v>0</v>
      </c>
      <c r="K75" s="49">
        <v>0</v>
      </c>
      <c r="L75" s="49">
        <v>0</v>
      </c>
      <c r="M75" s="49">
        <f t="shared" si="7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8"/>
        <v>1332</v>
      </c>
      <c r="V75" s="49">
        <v>1321</v>
      </c>
      <c r="W75" s="49">
        <v>0</v>
      </c>
      <c r="X75" s="49">
        <v>11</v>
      </c>
      <c r="Y75" s="49">
        <v>0</v>
      </c>
      <c r="Z75" s="49">
        <v>0</v>
      </c>
      <c r="AA75" s="49">
        <v>0</v>
      </c>
      <c r="AB75" s="49">
        <f t="shared" si="9"/>
        <v>139</v>
      </c>
      <c r="AC75" s="49">
        <v>0</v>
      </c>
      <c r="AD75" s="49">
        <v>96</v>
      </c>
      <c r="AE75" s="49">
        <f t="shared" si="10"/>
        <v>43</v>
      </c>
      <c r="AF75" s="49">
        <v>0</v>
      </c>
      <c r="AG75" s="49">
        <v>43</v>
      </c>
      <c r="AH75" s="49">
        <v>0</v>
      </c>
      <c r="AI75" s="49">
        <v>0</v>
      </c>
      <c r="AJ75" s="49">
        <v>0</v>
      </c>
    </row>
    <row r="76" spans="1:36" ht="13.5">
      <c r="A76" s="24" t="s">
        <v>26</v>
      </c>
      <c r="B76" s="47" t="s">
        <v>329</v>
      </c>
      <c r="C76" s="48" t="s">
        <v>330</v>
      </c>
      <c r="D76" s="49">
        <f t="shared" si="11"/>
        <v>5008</v>
      </c>
      <c r="E76" s="49">
        <v>3522</v>
      </c>
      <c r="F76" s="49">
        <f t="shared" si="6"/>
        <v>1421</v>
      </c>
      <c r="G76" s="49">
        <v>0</v>
      </c>
      <c r="H76" s="49">
        <v>1421</v>
      </c>
      <c r="I76" s="49">
        <v>0</v>
      </c>
      <c r="J76" s="49">
        <v>0</v>
      </c>
      <c r="K76" s="49">
        <v>0</v>
      </c>
      <c r="L76" s="49">
        <v>0</v>
      </c>
      <c r="M76" s="49">
        <f t="shared" si="7"/>
        <v>65</v>
      </c>
      <c r="N76" s="49">
        <v>0</v>
      </c>
      <c r="O76" s="49">
        <v>0</v>
      </c>
      <c r="P76" s="49">
        <v>7</v>
      </c>
      <c r="Q76" s="49">
        <v>0</v>
      </c>
      <c r="R76" s="49">
        <v>0</v>
      </c>
      <c r="S76" s="49">
        <v>0</v>
      </c>
      <c r="T76" s="49">
        <v>58</v>
      </c>
      <c r="U76" s="49">
        <f t="shared" si="8"/>
        <v>3522</v>
      </c>
      <c r="V76" s="49">
        <v>3522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9"/>
        <v>383</v>
      </c>
      <c r="AC76" s="49">
        <v>0</v>
      </c>
      <c r="AD76" s="49">
        <v>383</v>
      </c>
      <c r="AE76" s="49">
        <f t="shared" si="10"/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</row>
    <row r="77" spans="1:36" ht="13.5">
      <c r="A77" s="24" t="s">
        <v>26</v>
      </c>
      <c r="B77" s="47" t="s">
        <v>331</v>
      </c>
      <c r="C77" s="48" t="s">
        <v>332</v>
      </c>
      <c r="D77" s="49">
        <f t="shared" si="11"/>
        <v>1743</v>
      </c>
      <c r="E77" s="49">
        <v>1346</v>
      </c>
      <c r="F77" s="49">
        <f t="shared" si="6"/>
        <v>163</v>
      </c>
      <c r="G77" s="49">
        <v>84</v>
      </c>
      <c r="H77" s="49">
        <v>79</v>
      </c>
      <c r="I77" s="49">
        <v>0</v>
      </c>
      <c r="J77" s="49">
        <v>0</v>
      </c>
      <c r="K77" s="49">
        <v>0</v>
      </c>
      <c r="L77" s="49">
        <v>60</v>
      </c>
      <c r="M77" s="49">
        <f t="shared" si="7"/>
        <v>174</v>
      </c>
      <c r="N77" s="49">
        <v>159</v>
      </c>
      <c r="O77" s="49">
        <v>10</v>
      </c>
      <c r="P77" s="49">
        <v>0</v>
      </c>
      <c r="Q77" s="49">
        <v>0</v>
      </c>
      <c r="R77" s="49">
        <v>0</v>
      </c>
      <c r="S77" s="49">
        <v>5</v>
      </c>
      <c r="T77" s="49">
        <v>0</v>
      </c>
      <c r="U77" s="49">
        <f t="shared" si="8"/>
        <v>1365</v>
      </c>
      <c r="V77" s="49">
        <v>1346</v>
      </c>
      <c r="W77" s="49">
        <v>19</v>
      </c>
      <c r="X77" s="49">
        <v>0</v>
      </c>
      <c r="Y77" s="49">
        <v>0</v>
      </c>
      <c r="Z77" s="49">
        <v>0</v>
      </c>
      <c r="AA77" s="49">
        <v>0</v>
      </c>
      <c r="AB77" s="49">
        <f t="shared" si="9"/>
        <v>251</v>
      </c>
      <c r="AC77" s="49">
        <v>60</v>
      </c>
      <c r="AD77" s="49">
        <v>188</v>
      </c>
      <c r="AE77" s="49">
        <f t="shared" si="10"/>
        <v>3</v>
      </c>
      <c r="AF77" s="49">
        <v>0</v>
      </c>
      <c r="AG77" s="49">
        <v>3</v>
      </c>
      <c r="AH77" s="49">
        <v>0</v>
      </c>
      <c r="AI77" s="49">
        <v>0</v>
      </c>
      <c r="AJ77" s="49">
        <v>0</v>
      </c>
    </row>
    <row r="78" spans="1:36" ht="13.5">
      <c r="A78" s="24" t="s">
        <v>26</v>
      </c>
      <c r="B78" s="47" t="s">
        <v>333</v>
      </c>
      <c r="C78" s="48" t="s">
        <v>334</v>
      </c>
      <c r="D78" s="49">
        <f t="shared" si="11"/>
        <v>1963</v>
      </c>
      <c r="E78" s="49">
        <v>1635</v>
      </c>
      <c r="F78" s="49">
        <f t="shared" si="6"/>
        <v>328</v>
      </c>
      <c r="G78" s="49">
        <v>0</v>
      </c>
      <c r="H78" s="49">
        <v>328</v>
      </c>
      <c r="I78" s="49">
        <v>0</v>
      </c>
      <c r="J78" s="49">
        <v>0</v>
      </c>
      <c r="K78" s="49">
        <v>0</v>
      </c>
      <c r="L78" s="49">
        <v>0</v>
      </c>
      <c r="M78" s="49">
        <f t="shared" si="7"/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f t="shared" si="8"/>
        <v>1635</v>
      </c>
      <c r="V78" s="49">
        <v>1635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f t="shared" si="9"/>
        <v>485</v>
      </c>
      <c r="AC78" s="49">
        <v>0</v>
      </c>
      <c r="AD78" s="49">
        <v>220</v>
      </c>
      <c r="AE78" s="49">
        <f t="shared" si="10"/>
        <v>265</v>
      </c>
      <c r="AF78" s="49">
        <v>0</v>
      </c>
      <c r="AG78" s="49">
        <v>265</v>
      </c>
      <c r="AH78" s="49">
        <v>0</v>
      </c>
      <c r="AI78" s="49">
        <v>0</v>
      </c>
      <c r="AJ78" s="49">
        <v>0</v>
      </c>
    </row>
    <row r="79" spans="1:36" ht="13.5">
      <c r="A79" s="24" t="s">
        <v>26</v>
      </c>
      <c r="B79" s="47" t="s">
        <v>335</v>
      </c>
      <c r="C79" s="48" t="s">
        <v>336</v>
      </c>
      <c r="D79" s="49">
        <f t="shared" si="11"/>
        <v>1448</v>
      </c>
      <c r="E79" s="49">
        <v>1117</v>
      </c>
      <c r="F79" s="49">
        <f t="shared" si="6"/>
        <v>218</v>
      </c>
      <c r="G79" s="49">
        <v>57</v>
      </c>
      <c r="H79" s="49">
        <v>161</v>
      </c>
      <c r="I79" s="49">
        <v>0</v>
      </c>
      <c r="J79" s="49">
        <v>0</v>
      </c>
      <c r="K79" s="49">
        <v>0</v>
      </c>
      <c r="L79" s="49">
        <v>0</v>
      </c>
      <c r="M79" s="49">
        <f t="shared" si="7"/>
        <v>113</v>
      </c>
      <c r="N79" s="49">
        <v>113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f t="shared" si="8"/>
        <v>1117</v>
      </c>
      <c r="V79" s="49">
        <v>1117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f t="shared" si="9"/>
        <v>320</v>
      </c>
      <c r="AC79" s="49">
        <v>0</v>
      </c>
      <c r="AD79" s="49">
        <v>246</v>
      </c>
      <c r="AE79" s="49">
        <f t="shared" si="10"/>
        <v>74</v>
      </c>
      <c r="AF79" s="49">
        <v>0</v>
      </c>
      <c r="AG79" s="49">
        <v>74</v>
      </c>
      <c r="AH79" s="49">
        <v>0</v>
      </c>
      <c r="AI79" s="49">
        <v>0</v>
      </c>
      <c r="AJ79" s="49">
        <v>0</v>
      </c>
    </row>
    <row r="80" spans="1:36" ht="13.5">
      <c r="A80" s="24" t="s">
        <v>26</v>
      </c>
      <c r="B80" s="47" t="s">
        <v>337</v>
      </c>
      <c r="C80" s="48" t="s">
        <v>338</v>
      </c>
      <c r="D80" s="49">
        <f t="shared" si="11"/>
        <v>5636</v>
      </c>
      <c r="E80" s="49">
        <v>4880</v>
      </c>
      <c r="F80" s="49">
        <f t="shared" si="6"/>
        <v>121</v>
      </c>
      <c r="G80" s="49">
        <v>0</v>
      </c>
      <c r="H80" s="49">
        <v>101</v>
      </c>
      <c r="I80" s="49">
        <v>0</v>
      </c>
      <c r="J80" s="49">
        <v>20</v>
      </c>
      <c r="K80" s="49">
        <v>0</v>
      </c>
      <c r="L80" s="49">
        <v>635</v>
      </c>
      <c r="M80" s="49">
        <f t="shared" si="7"/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4900</v>
      </c>
      <c r="V80" s="49">
        <v>4880</v>
      </c>
      <c r="W80" s="49">
        <v>0</v>
      </c>
      <c r="X80" s="49">
        <v>0</v>
      </c>
      <c r="Y80" s="49">
        <v>0</v>
      </c>
      <c r="Z80" s="49">
        <v>20</v>
      </c>
      <c r="AA80" s="49">
        <v>0</v>
      </c>
      <c r="AB80" s="49">
        <f t="shared" si="9"/>
        <v>1014</v>
      </c>
      <c r="AC80" s="49">
        <v>635</v>
      </c>
      <c r="AD80" s="49">
        <v>379</v>
      </c>
      <c r="AE80" s="49">
        <f t="shared" si="10"/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26</v>
      </c>
      <c r="B81" s="47" t="s">
        <v>339</v>
      </c>
      <c r="C81" s="48" t="s">
        <v>340</v>
      </c>
      <c r="D81" s="49">
        <f t="shared" si="11"/>
        <v>1968</v>
      </c>
      <c r="E81" s="49">
        <v>1544</v>
      </c>
      <c r="F81" s="49">
        <f t="shared" si="6"/>
        <v>215</v>
      </c>
      <c r="G81" s="49">
        <v>0</v>
      </c>
      <c r="H81" s="49">
        <v>0</v>
      </c>
      <c r="I81" s="49">
        <v>0</v>
      </c>
      <c r="J81" s="49">
        <v>0</v>
      </c>
      <c r="K81" s="49">
        <v>215</v>
      </c>
      <c r="L81" s="49">
        <v>0</v>
      </c>
      <c r="M81" s="49">
        <f t="shared" si="7"/>
        <v>209</v>
      </c>
      <c r="N81" s="49">
        <v>36</v>
      </c>
      <c r="O81" s="49">
        <v>173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f t="shared" si="8"/>
        <v>1544</v>
      </c>
      <c r="V81" s="49">
        <v>1544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9"/>
        <v>359</v>
      </c>
      <c r="AC81" s="49">
        <v>0</v>
      </c>
      <c r="AD81" s="49">
        <v>144</v>
      </c>
      <c r="AE81" s="49">
        <f t="shared" si="10"/>
        <v>215</v>
      </c>
      <c r="AF81" s="49">
        <v>0</v>
      </c>
      <c r="AG81" s="49">
        <v>0</v>
      </c>
      <c r="AH81" s="49">
        <v>0</v>
      </c>
      <c r="AI81" s="49">
        <v>0</v>
      </c>
      <c r="AJ81" s="49">
        <v>215</v>
      </c>
    </row>
    <row r="82" spans="1:36" ht="13.5">
      <c r="A82" s="24" t="s">
        <v>26</v>
      </c>
      <c r="B82" s="47" t="s">
        <v>341</v>
      </c>
      <c r="C82" s="48" t="s">
        <v>342</v>
      </c>
      <c r="D82" s="49">
        <f t="shared" si="11"/>
        <v>1143</v>
      </c>
      <c r="E82" s="49">
        <v>685</v>
      </c>
      <c r="F82" s="49">
        <f t="shared" si="6"/>
        <v>104</v>
      </c>
      <c r="G82" s="49">
        <v>0</v>
      </c>
      <c r="H82" s="49">
        <v>104</v>
      </c>
      <c r="I82" s="49">
        <v>0</v>
      </c>
      <c r="J82" s="49">
        <v>0</v>
      </c>
      <c r="K82" s="49">
        <v>0</v>
      </c>
      <c r="L82" s="49">
        <v>354</v>
      </c>
      <c r="M82" s="49">
        <f t="shared" si="7"/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f t="shared" si="8"/>
        <v>685</v>
      </c>
      <c r="V82" s="49">
        <v>685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f t="shared" si="9"/>
        <v>554</v>
      </c>
      <c r="AC82" s="49">
        <v>354</v>
      </c>
      <c r="AD82" s="49">
        <v>104</v>
      </c>
      <c r="AE82" s="49">
        <f t="shared" si="10"/>
        <v>96</v>
      </c>
      <c r="AF82" s="49">
        <v>0</v>
      </c>
      <c r="AG82" s="49">
        <v>96</v>
      </c>
      <c r="AH82" s="49">
        <v>0</v>
      </c>
      <c r="AI82" s="49">
        <v>0</v>
      </c>
      <c r="AJ82" s="49">
        <v>0</v>
      </c>
    </row>
    <row r="83" spans="1:36" ht="13.5">
      <c r="A83" s="24" t="s">
        <v>26</v>
      </c>
      <c r="B83" s="47" t="s">
        <v>343</v>
      </c>
      <c r="C83" s="48" t="s">
        <v>344</v>
      </c>
      <c r="D83" s="49">
        <f t="shared" si="11"/>
        <v>1107</v>
      </c>
      <c r="E83" s="49">
        <v>419</v>
      </c>
      <c r="F83" s="49">
        <f t="shared" si="6"/>
        <v>70</v>
      </c>
      <c r="G83" s="49">
        <v>0</v>
      </c>
      <c r="H83" s="49">
        <v>70</v>
      </c>
      <c r="I83" s="49">
        <v>0</v>
      </c>
      <c r="J83" s="49">
        <v>0</v>
      </c>
      <c r="K83" s="49">
        <v>0</v>
      </c>
      <c r="L83" s="49">
        <v>618</v>
      </c>
      <c r="M83" s="49">
        <f t="shared" si="7"/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f t="shared" si="8"/>
        <v>419</v>
      </c>
      <c r="V83" s="49">
        <v>419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9"/>
        <v>753</v>
      </c>
      <c r="AC83" s="49">
        <v>618</v>
      </c>
      <c r="AD83" s="49">
        <v>70</v>
      </c>
      <c r="AE83" s="49">
        <f t="shared" si="10"/>
        <v>65</v>
      </c>
      <c r="AF83" s="49">
        <v>0</v>
      </c>
      <c r="AG83" s="49">
        <v>65</v>
      </c>
      <c r="AH83" s="49">
        <v>0</v>
      </c>
      <c r="AI83" s="49">
        <v>0</v>
      </c>
      <c r="AJ83" s="49">
        <v>0</v>
      </c>
    </row>
    <row r="84" spans="1:36" ht="13.5">
      <c r="A84" s="24" t="s">
        <v>26</v>
      </c>
      <c r="B84" s="47" t="s">
        <v>345</v>
      </c>
      <c r="C84" s="48" t="s">
        <v>346</v>
      </c>
      <c r="D84" s="49">
        <f t="shared" si="11"/>
        <v>1363</v>
      </c>
      <c r="E84" s="49">
        <v>1116</v>
      </c>
      <c r="F84" s="49">
        <f t="shared" si="6"/>
        <v>247</v>
      </c>
      <c r="G84" s="49">
        <v>192</v>
      </c>
      <c r="H84" s="49">
        <v>0</v>
      </c>
      <c r="I84" s="49">
        <v>0</v>
      </c>
      <c r="J84" s="49">
        <v>0</v>
      </c>
      <c r="K84" s="49">
        <v>55</v>
      </c>
      <c r="L84" s="49">
        <v>0</v>
      </c>
      <c r="M84" s="49">
        <f t="shared" si="7"/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f t="shared" si="8"/>
        <v>1116</v>
      </c>
      <c r="V84" s="49">
        <v>1116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9"/>
        <v>396</v>
      </c>
      <c r="AC84" s="49">
        <v>0</v>
      </c>
      <c r="AD84" s="49">
        <v>149</v>
      </c>
      <c r="AE84" s="49">
        <f t="shared" si="10"/>
        <v>247</v>
      </c>
      <c r="AF84" s="49">
        <v>192</v>
      </c>
      <c r="AG84" s="49">
        <v>0</v>
      </c>
      <c r="AH84" s="49">
        <v>0</v>
      </c>
      <c r="AI84" s="49">
        <v>0</v>
      </c>
      <c r="AJ84" s="49">
        <v>55</v>
      </c>
    </row>
    <row r="85" spans="1:36" ht="13.5">
      <c r="A85" s="24" t="s">
        <v>26</v>
      </c>
      <c r="B85" s="47" t="s">
        <v>347</v>
      </c>
      <c r="C85" s="48" t="s">
        <v>348</v>
      </c>
      <c r="D85" s="49">
        <f t="shared" si="11"/>
        <v>1698</v>
      </c>
      <c r="E85" s="49">
        <v>1525</v>
      </c>
      <c r="F85" s="49">
        <f t="shared" si="6"/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f t="shared" si="7"/>
        <v>173</v>
      </c>
      <c r="N85" s="49">
        <v>67</v>
      </c>
      <c r="O85" s="49">
        <v>51</v>
      </c>
      <c r="P85" s="49">
        <v>55</v>
      </c>
      <c r="Q85" s="49">
        <v>0</v>
      </c>
      <c r="R85" s="49">
        <v>0</v>
      </c>
      <c r="S85" s="49">
        <v>0</v>
      </c>
      <c r="T85" s="49">
        <v>0</v>
      </c>
      <c r="U85" s="49">
        <f t="shared" si="8"/>
        <v>1525</v>
      </c>
      <c r="V85" s="49">
        <v>1525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f t="shared" si="9"/>
        <v>198</v>
      </c>
      <c r="AC85" s="49">
        <v>0</v>
      </c>
      <c r="AD85" s="49">
        <v>198</v>
      </c>
      <c r="AE85" s="49">
        <f t="shared" si="10"/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</row>
    <row r="86" spans="1:36" ht="13.5">
      <c r="A86" s="193" t="s">
        <v>292</v>
      </c>
      <c r="B86" s="188"/>
      <c r="C86" s="189"/>
      <c r="D86" s="49">
        <f aca="true" t="shared" si="12" ref="D86:AJ86">SUM(D7:D85)</f>
        <v>574568</v>
      </c>
      <c r="E86" s="49">
        <f t="shared" si="12"/>
        <v>480634</v>
      </c>
      <c r="F86" s="49">
        <f t="shared" si="12"/>
        <v>56137</v>
      </c>
      <c r="G86" s="49">
        <f t="shared" si="12"/>
        <v>13301</v>
      </c>
      <c r="H86" s="49">
        <f t="shared" si="12"/>
        <v>42156</v>
      </c>
      <c r="I86" s="49">
        <f t="shared" si="12"/>
        <v>0</v>
      </c>
      <c r="J86" s="49">
        <f t="shared" si="12"/>
        <v>20</v>
      </c>
      <c r="K86" s="49">
        <f t="shared" si="12"/>
        <v>660</v>
      </c>
      <c r="L86" s="49">
        <f t="shared" si="12"/>
        <v>29723</v>
      </c>
      <c r="M86" s="49">
        <f t="shared" si="12"/>
        <v>8074</v>
      </c>
      <c r="N86" s="49">
        <f t="shared" si="12"/>
        <v>3999</v>
      </c>
      <c r="O86" s="49">
        <f t="shared" si="12"/>
        <v>1029</v>
      </c>
      <c r="P86" s="49">
        <f t="shared" si="12"/>
        <v>835</v>
      </c>
      <c r="Q86" s="49">
        <f t="shared" si="12"/>
        <v>613</v>
      </c>
      <c r="R86" s="49">
        <f t="shared" si="12"/>
        <v>538</v>
      </c>
      <c r="S86" s="49">
        <f t="shared" si="12"/>
        <v>689</v>
      </c>
      <c r="T86" s="49">
        <f t="shared" si="12"/>
        <v>371</v>
      </c>
      <c r="U86" s="49">
        <f t="shared" si="12"/>
        <v>489338</v>
      </c>
      <c r="V86" s="49">
        <f t="shared" si="12"/>
        <v>480634</v>
      </c>
      <c r="W86" s="49">
        <f t="shared" si="12"/>
        <v>6786</v>
      </c>
      <c r="X86" s="49">
        <f t="shared" si="12"/>
        <v>1610</v>
      </c>
      <c r="Y86" s="49">
        <f t="shared" si="12"/>
        <v>0</v>
      </c>
      <c r="Z86" s="49">
        <f t="shared" si="12"/>
        <v>20</v>
      </c>
      <c r="AA86" s="49">
        <f t="shared" si="12"/>
        <v>288</v>
      </c>
      <c r="AB86" s="49">
        <f t="shared" si="12"/>
        <v>95632</v>
      </c>
      <c r="AC86" s="49">
        <f t="shared" si="12"/>
        <v>29723</v>
      </c>
      <c r="AD86" s="49">
        <f t="shared" si="12"/>
        <v>56995</v>
      </c>
      <c r="AE86" s="49">
        <f t="shared" si="12"/>
        <v>8914</v>
      </c>
      <c r="AF86" s="49">
        <f t="shared" si="12"/>
        <v>2020</v>
      </c>
      <c r="AG86" s="49">
        <f t="shared" si="12"/>
        <v>6522</v>
      </c>
      <c r="AH86" s="49">
        <f t="shared" si="12"/>
        <v>0</v>
      </c>
      <c r="AI86" s="49">
        <f t="shared" si="12"/>
        <v>0</v>
      </c>
      <c r="AJ86" s="49">
        <f t="shared" si="12"/>
        <v>372</v>
      </c>
    </row>
  </sheetData>
  <mergeCells count="25">
    <mergeCell ref="A86:C8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234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201</v>
      </c>
      <c r="B2" s="196" t="s">
        <v>251</v>
      </c>
      <c r="C2" s="196" t="s">
        <v>213</v>
      </c>
      <c r="D2" s="238" t="s">
        <v>247</v>
      </c>
      <c r="E2" s="236"/>
      <c r="F2" s="236"/>
      <c r="G2" s="236"/>
      <c r="H2" s="236"/>
      <c r="I2" s="236"/>
      <c r="J2" s="236"/>
      <c r="K2" s="237"/>
      <c r="L2" s="238" t="s">
        <v>248</v>
      </c>
      <c r="M2" s="236"/>
      <c r="N2" s="236"/>
      <c r="O2" s="236"/>
      <c r="P2" s="236"/>
      <c r="Q2" s="236"/>
      <c r="R2" s="236"/>
      <c r="S2" s="237"/>
      <c r="T2" s="244" t="s">
        <v>249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216</v>
      </c>
      <c r="E3" s="201" t="s">
        <v>220</v>
      </c>
      <c r="F3" s="201" t="s">
        <v>252</v>
      </c>
      <c r="G3" s="201" t="s">
        <v>221</v>
      </c>
      <c r="H3" s="201" t="s">
        <v>382</v>
      </c>
      <c r="I3" s="201" t="s">
        <v>383</v>
      </c>
      <c r="J3" s="234" t="s">
        <v>18</v>
      </c>
      <c r="K3" s="201" t="s">
        <v>253</v>
      </c>
      <c r="L3" s="197" t="s">
        <v>216</v>
      </c>
      <c r="M3" s="201" t="s">
        <v>220</v>
      </c>
      <c r="N3" s="201" t="s">
        <v>252</v>
      </c>
      <c r="O3" s="201" t="s">
        <v>221</v>
      </c>
      <c r="P3" s="201" t="s">
        <v>382</v>
      </c>
      <c r="Q3" s="201" t="s">
        <v>383</v>
      </c>
      <c r="R3" s="234" t="s">
        <v>18</v>
      </c>
      <c r="S3" s="201" t="s">
        <v>253</v>
      </c>
      <c r="T3" s="197" t="s">
        <v>216</v>
      </c>
      <c r="U3" s="201" t="s">
        <v>220</v>
      </c>
      <c r="V3" s="201" t="s">
        <v>252</v>
      </c>
      <c r="W3" s="201" t="s">
        <v>221</v>
      </c>
      <c r="X3" s="201" t="s">
        <v>382</v>
      </c>
      <c r="Y3" s="201" t="s">
        <v>383</v>
      </c>
      <c r="Z3" s="234" t="s">
        <v>18</v>
      </c>
      <c r="AA3" s="201" t="s">
        <v>253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216</v>
      </c>
      <c r="BQ3" s="201" t="s">
        <v>220</v>
      </c>
      <c r="BR3" s="201" t="s">
        <v>252</v>
      </c>
      <c r="BS3" s="201" t="s">
        <v>221</v>
      </c>
      <c r="BT3" s="201" t="s">
        <v>382</v>
      </c>
      <c r="BU3" s="201" t="s">
        <v>383</v>
      </c>
      <c r="BV3" s="234" t="s">
        <v>18</v>
      </c>
      <c r="BW3" s="201" t="s">
        <v>253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216</v>
      </c>
      <c r="AC4" s="201" t="s">
        <v>220</v>
      </c>
      <c r="AD4" s="201" t="s">
        <v>252</v>
      </c>
      <c r="AE4" s="201" t="s">
        <v>221</v>
      </c>
      <c r="AF4" s="201" t="s">
        <v>382</v>
      </c>
      <c r="AG4" s="201" t="s">
        <v>383</v>
      </c>
      <c r="AH4" s="234" t="s">
        <v>18</v>
      </c>
      <c r="AI4" s="201" t="s">
        <v>253</v>
      </c>
      <c r="AJ4" s="197" t="s">
        <v>216</v>
      </c>
      <c r="AK4" s="201" t="s">
        <v>220</v>
      </c>
      <c r="AL4" s="201" t="s">
        <v>252</v>
      </c>
      <c r="AM4" s="201" t="s">
        <v>221</v>
      </c>
      <c r="AN4" s="201" t="s">
        <v>382</v>
      </c>
      <c r="AO4" s="201" t="s">
        <v>383</v>
      </c>
      <c r="AP4" s="234" t="s">
        <v>18</v>
      </c>
      <c r="AQ4" s="201" t="s">
        <v>253</v>
      </c>
      <c r="AR4" s="197" t="s">
        <v>216</v>
      </c>
      <c r="AS4" s="201" t="s">
        <v>220</v>
      </c>
      <c r="AT4" s="201" t="s">
        <v>252</v>
      </c>
      <c r="AU4" s="201" t="s">
        <v>221</v>
      </c>
      <c r="AV4" s="201" t="s">
        <v>382</v>
      </c>
      <c r="AW4" s="201" t="s">
        <v>383</v>
      </c>
      <c r="AX4" s="234" t="s">
        <v>18</v>
      </c>
      <c r="AY4" s="201" t="s">
        <v>253</v>
      </c>
      <c r="AZ4" s="197" t="s">
        <v>216</v>
      </c>
      <c r="BA4" s="201" t="s">
        <v>220</v>
      </c>
      <c r="BB4" s="201" t="s">
        <v>252</v>
      </c>
      <c r="BC4" s="201" t="s">
        <v>221</v>
      </c>
      <c r="BD4" s="201" t="s">
        <v>382</v>
      </c>
      <c r="BE4" s="201" t="s">
        <v>383</v>
      </c>
      <c r="BF4" s="234" t="s">
        <v>18</v>
      </c>
      <c r="BG4" s="201" t="s">
        <v>253</v>
      </c>
      <c r="BH4" s="197" t="s">
        <v>216</v>
      </c>
      <c r="BI4" s="201" t="s">
        <v>220</v>
      </c>
      <c r="BJ4" s="201" t="s">
        <v>252</v>
      </c>
      <c r="BK4" s="201" t="s">
        <v>221</v>
      </c>
      <c r="BL4" s="201" t="s">
        <v>382</v>
      </c>
      <c r="BM4" s="201" t="s">
        <v>383</v>
      </c>
      <c r="BN4" s="234" t="s">
        <v>18</v>
      </c>
      <c r="BO4" s="201" t="s">
        <v>253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209</v>
      </c>
      <c r="E6" s="29" t="s">
        <v>209</v>
      </c>
      <c r="F6" s="29" t="s">
        <v>209</v>
      </c>
      <c r="G6" s="29" t="s">
        <v>209</v>
      </c>
      <c r="H6" s="29" t="s">
        <v>209</v>
      </c>
      <c r="I6" s="29" t="s">
        <v>209</v>
      </c>
      <c r="J6" s="29" t="s">
        <v>209</v>
      </c>
      <c r="K6" s="29" t="s">
        <v>209</v>
      </c>
      <c r="L6" s="21" t="s">
        <v>209</v>
      </c>
      <c r="M6" s="29" t="s">
        <v>209</v>
      </c>
      <c r="N6" s="29" t="s">
        <v>209</v>
      </c>
      <c r="O6" s="29" t="s">
        <v>209</v>
      </c>
      <c r="P6" s="29" t="s">
        <v>209</v>
      </c>
      <c r="Q6" s="29" t="s">
        <v>209</v>
      </c>
      <c r="R6" s="29" t="s">
        <v>209</v>
      </c>
      <c r="S6" s="29" t="s">
        <v>209</v>
      </c>
      <c r="T6" s="21" t="s">
        <v>209</v>
      </c>
      <c r="U6" s="29" t="s">
        <v>209</v>
      </c>
      <c r="V6" s="29" t="s">
        <v>209</v>
      </c>
      <c r="W6" s="29" t="s">
        <v>209</v>
      </c>
      <c r="X6" s="29" t="s">
        <v>209</v>
      </c>
      <c r="Y6" s="29" t="s">
        <v>209</v>
      </c>
      <c r="Z6" s="29" t="s">
        <v>209</v>
      </c>
      <c r="AA6" s="29" t="s">
        <v>209</v>
      </c>
      <c r="AB6" s="21" t="s">
        <v>209</v>
      </c>
      <c r="AC6" s="29" t="s">
        <v>209</v>
      </c>
      <c r="AD6" s="29" t="s">
        <v>209</v>
      </c>
      <c r="AE6" s="29" t="s">
        <v>209</v>
      </c>
      <c r="AF6" s="29" t="s">
        <v>209</v>
      </c>
      <c r="AG6" s="29" t="s">
        <v>209</v>
      </c>
      <c r="AH6" s="29" t="s">
        <v>209</v>
      </c>
      <c r="AI6" s="29" t="s">
        <v>209</v>
      </c>
      <c r="AJ6" s="21" t="s">
        <v>209</v>
      </c>
      <c r="AK6" s="29" t="s">
        <v>209</v>
      </c>
      <c r="AL6" s="29" t="s">
        <v>209</v>
      </c>
      <c r="AM6" s="29" t="s">
        <v>209</v>
      </c>
      <c r="AN6" s="29" t="s">
        <v>209</v>
      </c>
      <c r="AO6" s="29" t="s">
        <v>209</v>
      </c>
      <c r="AP6" s="29" t="s">
        <v>209</v>
      </c>
      <c r="AQ6" s="29" t="s">
        <v>209</v>
      </c>
      <c r="AR6" s="21" t="s">
        <v>209</v>
      </c>
      <c r="AS6" s="29" t="s">
        <v>209</v>
      </c>
      <c r="AT6" s="29" t="s">
        <v>209</v>
      </c>
      <c r="AU6" s="29" t="s">
        <v>209</v>
      </c>
      <c r="AV6" s="29" t="s">
        <v>209</v>
      </c>
      <c r="AW6" s="29" t="s">
        <v>209</v>
      </c>
      <c r="AX6" s="29" t="s">
        <v>209</v>
      </c>
      <c r="AY6" s="29" t="s">
        <v>209</v>
      </c>
      <c r="AZ6" s="21" t="s">
        <v>209</v>
      </c>
      <c r="BA6" s="29" t="s">
        <v>209</v>
      </c>
      <c r="BB6" s="29" t="s">
        <v>209</v>
      </c>
      <c r="BC6" s="29" t="s">
        <v>209</v>
      </c>
      <c r="BD6" s="29" t="s">
        <v>209</v>
      </c>
      <c r="BE6" s="29" t="s">
        <v>209</v>
      </c>
      <c r="BF6" s="29" t="s">
        <v>209</v>
      </c>
      <c r="BG6" s="29" t="s">
        <v>209</v>
      </c>
      <c r="BH6" s="21" t="s">
        <v>209</v>
      </c>
      <c r="BI6" s="29" t="s">
        <v>209</v>
      </c>
      <c r="BJ6" s="29" t="s">
        <v>209</v>
      </c>
      <c r="BK6" s="29" t="s">
        <v>209</v>
      </c>
      <c r="BL6" s="29" t="s">
        <v>209</v>
      </c>
      <c r="BM6" s="29" t="s">
        <v>209</v>
      </c>
      <c r="BN6" s="29" t="s">
        <v>209</v>
      </c>
      <c r="BO6" s="29" t="s">
        <v>209</v>
      </c>
      <c r="BP6" s="21" t="s">
        <v>209</v>
      </c>
      <c r="BQ6" s="29" t="s">
        <v>209</v>
      </c>
      <c r="BR6" s="29" t="s">
        <v>209</v>
      </c>
      <c r="BS6" s="29" t="s">
        <v>209</v>
      </c>
      <c r="BT6" s="29" t="s">
        <v>209</v>
      </c>
      <c r="BU6" s="29" t="s">
        <v>209</v>
      </c>
      <c r="BV6" s="29" t="s">
        <v>209</v>
      </c>
      <c r="BW6" s="29" t="s">
        <v>209</v>
      </c>
    </row>
    <row r="7" spans="1:75" ht="13.5">
      <c r="A7" s="24" t="s">
        <v>26</v>
      </c>
      <c r="B7" s="47" t="s">
        <v>27</v>
      </c>
      <c r="C7" s="48" t="s">
        <v>28</v>
      </c>
      <c r="D7" s="49">
        <f aca="true" t="shared" si="0" ref="D7:D70">SUM(E7:K7)</f>
        <v>22136</v>
      </c>
      <c r="E7" s="49">
        <f aca="true" t="shared" si="1" ref="E7:E23">M7+U7+BQ7</f>
        <v>12896</v>
      </c>
      <c r="F7" s="49">
        <f aca="true" t="shared" si="2" ref="F7:F23">N7+V7+BR7</f>
        <v>4687</v>
      </c>
      <c r="G7" s="49">
        <f aca="true" t="shared" si="3" ref="G7:G23">O7+W7+BS7</f>
        <v>2928</v>
      </c>
      <c r="H7" s="49">
        <f aca="true" t="shared" si="4" ref="H7:H23">P7+X7+BT7</f>
        <v>837</v>
      </c>
      <c r="I7" s="49">
        <f aca="true" t="shared" si="5" ref="I7:I23">Q7+Y7+BU7</f>
        <v>623</v>
      </c>
      <c r="J7" s="49">
        <f aca="true" t="shared" si="6" ref="J7:J23">R7+Z7+BV7</f>
        <v>8</v>
      </c>
      <c r="K7" s="49">
        <f aca="true" t="shared" si="7" ref="K7:K23">S7+AA7+BW7</f>
        <v>157</v>
      </c>
      <c r="L7" s="49">
        <f aca="true" t="shared" si="8" ref="L7:L23">SUM(M7:S7)</f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23">SUM(U7:AA7)</f>
        <v>14374</v>
      </c>
      <c r="U7" s="49">
        <f aca="true" t="shared" si="10" ref="U7:U23">AC7+AK7+AS7+BA7+BI7</f>
        <v>5258</v>
      </c>
      <c r="V7" s="49">
        <f aca="true" t="shared" si="11" ref="V7:V23">AD7+AL7+AT7+BB7+BJ7</f>
        <v>4591</v>
      </c>
      <c r="W7" s="49">
        <f aca="true" t="shared" si="12" ref="W7:W23">AE7+AM7+AU7+BC7+BK7</f>
        <v>2908</v>
      </c>
      <c r="X7" s="49">
        <f aca="true" t="shared" si="13" ref="X7:X23">AF7+AN7+AV7+BD7+BL7</f>
        <v>837</v>
      </c>
      <c r="Y7" s="49">
        <f aca="true" t="shared" si="14" ref="Y7:Y23">AG7+AO7+AW7+BE7+BM7</f>
        <v>623</v>
      </c>
      <c r="Z7" s="49">
        <f aca="true" t="shared" si="15" ref="Z7:Z23">AH7+AP7+AX7+BF7+BN7</f>
        <v>0</v>
      </c>
      <c r="AA7" s="49">
        <f aca="true" t="shared" si="16" ref="AA7:AA23">AI7+AQ7+AY7+BG7+BO7</f>
        <v>157</v>
      </c>
      <c r="AB7" s="49">
        <f aca="true" t="shared" si="17" ref="AB7:AB23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23">SUM(AK7:AQ7)</f>
        <v>10</v>
      </c>
      <c r="AK7" s="49">
        <v>0</v>
      </c>
      <c r="AL7" s="49">
        <v>10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23">SUM(AS7:AY7)</f>
        <v>14364</v>
      </c>
      <c r="AS7" s="49">
        <v>5258</v>
      </c>
      <c r="AT7" s="49">
        <v>4581</v>
      </c>
      <c r="AU7" s="49">
        <v>2908</v>
      </c>
      <c r="AV7" s="49">
        <v>837</v>
      </c>
      <c r="AW7" s="49">
        <v>623</v>
      </c>
      <c r="AX7" s="49">
        <v>0</v>
      </c>
      <c r="AY7" s="49">
        <v>157</v>
      </c>
      <c r="AZ7" s="49">
        <f aca="true" t="shared" si="20" ref="AZ7:AZ23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23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23">SUM(BQ7:BW7)</f>
        <v>7762</v>
      </c>
      <c r="BQ7" s="49">
        <v>7638</v>
      </c>
      <c r="BR7" s="49">
        <v>96</v>
      </c>
      <c r="BS7" s="49">
        <v>20</v>
      </c>
      <c r="BT7" s="49">
        <v>0</v>
      </c>
      <c r="BU7" s="49">
        <v>0</v>
      </c>
      <c r="BV7" s="49">
        <v>8</v>
      </c>
      <c r="BW7" s="49">
        <v>0</v>
      </c>
    </row>
    <row r="8" spans="1:75" ht="13.5">
      <c r="A8" s="24" t="s">
        <v>26</v>
      </c>
      <c r="B8" s="47" t="s">
        <v>29</v>
      </c>
      <c r="C8" s="48" t="s">
        <v>30</v>
      </c>
      <c r="D8" s="49">
        <f t="shared" si="0"/>
        <v>12655</v>
      </c>
      <c r="E8" s="49">
        <f t="shared" si="1"/>
        <v>6958</v>
      </c>
      <c r="F8" s="49">
        <f t="shared" si="2"/>
        <v>3174</v>
      </c>
      <c r="G8" s="49">
        <f t="shared" si="3"/>
        <v>1986</v>
      </c>
      <c r="H8" s="49">
        <f t="shared" si="4"/>
        <v>287</v>
      </c>
      <c r="I8" s="49">
        <f t="shared" si="5"/>
        <v>0</v>
      </c>
      <c r="J8" s="49">
        <f t="shared" si="6"/>
        <v>250</v>
      </c>
      <c r="K8" s="49">
        <f t="shared" si="7"/>
        <v>0</v>
      </c>
      <c r="L8" s="49">
        <f t="shared" si="8"/>
        <v>674</v>
      </c>
      <c r="M8" s="49">
        <v>337</v>
      </c>
      <c r="N8" s="49">
        <v>87</v>
      </c>
      <c r="O8" s="49">
        <v>0</v>
      </c>
      <c r="P8" s="49">
        <v>0</v>
      </c>
      <c r="Q8" s="49">
        <v>0</v>
      </c>
      <c r="R8" s="49">
        <v>250</v>
      </c>
      <c r="S8" s="49">
        <v>0</v>
      </c>
      <c r="T8" s="49">
        <f t="shared" si="9"/>
        <v>4215</v>
      </c>
      <c r="U8" s="49">
        <f t="shared" si="10"/>
        <v>0</v>
      </c>
      <c r="V8" s="49">
        <f t="shared" si="11"/>
        <v>2368</v>
      </c>
      <c r="W8" s="49">
        <f t="shared" si="12"/>
        <v>1560</v>
      </c>
      <c r="X8" s="49">
        <f t="shared" si="13"/>
        <v>287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2091</v>
      </c>
      <c r="AK8" s="49">
        <v>0</v>
      </c>
      <c r="AL8" s="49">
        <v>2091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2124</v>
      </c>
      <c r="AS8" s="49">
        <v>0</v>
      </c>
      <c r="AT8" s="49">
        <v>277</v>
      </c>
      <c r="AU8" s="49">
        <v>1560</v>
      </c>
      <c r="AV8" s="49">
        <v>287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7766</v>
      </c>
      <c r="BQ8" s="49">
        <v>6621</v>
      </c>
      <c r="BR8" s="49">
        <v>719</v>
      </c>
      <c r="BS8" s="49">
        <v>426</v>
      </c>
      <c r="BT8" s="49">
        <v>0</v>
      </c>
      <c r="BU8" s="49">
        <v>0</v>
      </c>
      <c r="BV8" s="49">
        <v>0</v>
      </c>
      <c r="BW8" s="49">
        <v>0</v>
      </c>
    </row>
    <row r="9" spans="1:75" ht="13.5">
      <c r="A9" s="24" t="s">
        <v>26</v>
      </c>
      <c r="B9" s="47" t="s">
        <v>31</v>
      </c>
      <c r="C9" s="48" t="s">
        <v>32</v>
      </c>
      <c r="D9" s="49">
        <f t="shared" si="0"/>
        <v>2645</v>
      </c>
      <c r="E9" s="49">
        <f t="shared" si="1"/>
        <v>948</v>
      </c>
      <c r="F9" s="49">
        <f t="shared" si="2"/>
        <v>940</v>
      </c>
      <c r="G9" s="49">
        <f t="shared" si="3"/>
        <v>514</v>
      </c>
      <c r="H9" s="49">
        <f t="shared" si="4"/>
        <v>87</v>
      </c>
      <c r="I9" s="49">
        <f t="shared" si="5"/>
        <v>146</v>
      </c>
      <c r="J9" s="49">
        <f t="shared" si="6"/>
        <v>10</v>
      </c>
      <c r="K9" s="49">
        <f t="shared" si="7"/>
        <v>0</v>
      </c>
      <c r="L9" s="49">
        <f t="shared" si="8"/>
        <v>344</v>
      </c>
      <c r="M9" s="49">
        <v>111</v>
      </c>
      <c r="N9" s="49">
        <v>0</v>
      </c>
      <c r="O9" s="49">
        <v>0</v>
      </c>
      <c r="P9" s="49">
        <v>87</v>
      </c>
      <c r="Q9" s="49">
        <v>146</v>
      </c>
      <c r="R9" s="49">
        <v>0</v>
      </c>
      <c r="S9" s="49">
        <v>0</v>
      </c>
      <c r="T9" s="49">
        <f t="shared" si="9"/>
        <v>1251</v>
      </c>
      <c r="U9" s="49">
        <f t="shared" si="10"/>
        <v>0</v>
      </c>
      <c r="V9" s="49">
        <f t="shared" si="11"/>
        <v>924</v>
      </c>
      <c r="W9" s="49">
        <f t="shared" si="12"/>
        <v>327</v>
      </c>
      <c r="X9" s="49">
        <f t="shared" si="13"/>
        <v>0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1251</v>
      </c>
      <c r="AS9" s="49">
        <v>0</v>
      </c>
      <c r="AT9" s="49">
        <v>924</v>
      </c>
      <c r="AU9" s="49">
        <v>327</v>
      </c>
      <c r="AV9" s="49">
        <v>0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1050</v>
      </c>
      <c r="BQ9" s="49">
        <v>837</v>
      </c>
      <c r="BR9" s="49">
        <v>16</v>
      </c>
      <c r="BS9" s="49">
        <v>187</v>
      </c>
      <c r="BT9" s="49">
        <v>0</v>
      </c>
      <c r="BU9" s="49">
        <v>0</v>
      </c>
      <c r="BV9" s="49">
        <v>10</v>
      </c>
      <c r="BW9" s="49">
        <v>0</v>
      </c>
    </row>
    <row r="10" spans="1:75" ht="13.5">
      <c r="A10" s="24" t="s">
        <v>26</v>
      </c>
      <c r="B10" s="47" t="s">
        <v>33</v>
      </c>
      <c r="C10" s="48" t="s">
        <v>225</v>
      </c>
      <c r="D10" s="49">
        <f t="shared" si="0"/>
        <v>6607</v>
      </c>
      <c r="E10" s="49">
        <f t="shared" si="1"/>
        <v>1816</v>
      </c>
      <c r="F10" s="49">
        <f t="shared" si="2"/>
        <v>1362</v>
      </c>
      <c r="G10" s="49">
        <f t="shared" si="3"/>
        <v>492</v>
      </c>
      <c r="H10" s="49">
        <f t="shared" si="4"/>
        <v>145</v>
      </c>
      <c r="I10" s="49">
        <f t="shared" si="5"/>
        <v>0</v>
      </c>
      <c r="J10" s="49">
        <f t="shared" si="6"/>
        <v>10</v>
      </c>
      <c r="K10" s="49">
        <f t="shared" si="7"/>
        <v>2782</v>
      </c>
      <c r="L10" s="49">
        <f t="shared" si="8"/>
        <v>166</v>
      </c>
      <c r="M10" s="49">
        <v>21</v>
      </c>
      <c r="N10" s="49">
        <v>0</v>
      </c>
      <c r="O10" s="49">
        <v>0</v>
      </c>
      <c r="P10" s="49">
        <v>145</v>
      </c>
      <c r="Q10" s="49">
        <v>0</v>
      </c>
      <c r="R10" s="49">
        <v>0</v>
      </c>
      <c r="S10" s="49">
        <v>0</v>
      </c>
      <c r="T10" s="49">
        <f t="shared" si="9"/>
        <v>4551</v>
      </c>
      <c r="U10" s="49">
        <f t="shared" si="10"/>
        <v>0</v>
      </c>
      <c r="V10" s="49">
        <f t="shared" si="11"/>
        <v>1331</v>
      </c>
      <c r="W10" s="49">
        <f t="shared" si="12"/>
        <v>492</v>
      </c>
      <c r="X10" s="49">
        <f t="shared" si="13"/>
        <v>0</v>
      </c>
      <c r="Y10" s="49">
        <f t="shared" si="14"/>
        <v>0</v>
      </c>
      <c r="Z10" s="49">
        <f t="shared" si="15"/>
        <v>0</v>
      </c>
      <c r="AA10" s="49">
        <f t="shared" si="16"/>
        <v>2728</v>
      </c>
      <c r="AB10" s="49">
        <f t="shared" si="17"/>
        <v>2706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2706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1845</v>
      </c>
      <c r="AS10" s="49">
        <v>0</v>
      </c>
      <c r="AT10" s="49">
        <v>1331</v>
      </c>
      <c r="AU10" s="49">
        <v>492</v>
      </c>
      <c r="AV10" s="49">
        <v>0</v>
      </c>
      <c r="AW10" s="49">
        <v>0</v>
      </c>
      <c r="AX10" s="49">
        <v>0</v>
      </c>
      <c r="AY10" s="49">
        <v>22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1890</v>
      </c>
      <c r="BQ10" s="49">
        <v>1795</v>
      </c>
      <c r="BR10" s="49">
        <v>31</v>
      </c>
      <c r="BS10" s="49">
        <v>0</v>
      </c>
      <c r="BT10" s="49">
        <v>0</v>
      </c>
      <c r="BU10" s="49">
        <v>0</v>
      </c>
      <c r="BV10" s="49">
        <v>10</v>
      </c>
      <c r="BW10" s="49">
        <v>54</v>
      </c>
    </row>
    <row r="11" spans="1:75" ht="13.5">
      <c r="A11" s="24" t="s">
        <v>26</v>
      </c>
      <c r="B11" s="47" t="s">
        <v>34</v>
      </c>
      <c r="C11" s="48" t="s">
        <v>35</v>
      </c>
      <c r="D11" s="49">
        <f t="shared" si="0"/>
        <v>6123</v>
      </c>
      <c r="E11" s="49">
        <f t="shared" si="1"/>
        <v>3845</v>
      </c>
      <c r="F11" s="49">
        <f t="shared" si="2"/>
        <v>862</v>
      </c>
      <c r="G11" s="49">
        <f t="shared" si="3"/>
        <v>446</v>
      </c>
      <c r="H11" s="49">
        <f t="shared" si="4"/>
        <v>175</v>
      </c>
      <c r="I11" s="49">
        <f t="shared" si="5"/>
        <v>326</v>
      </c>
      <c r="J11" s="49">
        <f t="shared" si="6"/>
        <v>354</v>
      </c>
      <c r="K11" s="49">
        <f t="shared" si="7"/>
        <v>115</v>
      </c>
      <c r="L11" s="49">
        <f t="shared" si="8"/>
        <v>1870</v>
      </c>
      <c r="M11" s="49">
        <v>1002</v>
      </c>
      <c r="N11" s="49">
        <v>0</v>
      </c>
      <c r="O11" s="49">
        <v>0</v>
      </c>
      <c r="P11" s="49">
        <v>175</v>
      </c>
      <c r="Q11" s="49">
        <v>326</v>
      </c>
      <c r="R11" s="49">
        <v>302</v>
      </c>
      <c r="S11" s="49">
        <v>65</v>
      </c>
      <c r="T11" s="49">
        <f t="shared" si="9"/>
        <v>1226</v>
      </c>
      <c r="U11" s="49">
        <f t="shared" si="10"/>
        <v>0</v>
      </c>
      <c r="V11" s="49">
        <f t="shared" si="11"/>
        <v>780</v>
      </c>
      <c r="W11" s="49">
        <f t="shared" si="12"/>
        <v>446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451</v>
      </c>
      <c r="AK11" s="49">
        <v>0</v>
      </c>
      <c r="AL11" s="49">
        <v>451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775</v>
      </c>
      <c r="AS11" s="49">
        <v>0</v>
      </c>
      <c r="AT11" s="49">
        <v>329</v>
      </c>
      <c r="AU11" s="49">
        <v>446</v>
      </c>
      <c r="AV11" s="49">
        <v>0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3027</v>
      </c>
      <c r="BQ11" s="49">
        <v>2843</v>
      </c>
      <c r="BR11" s="49">
        <v>82</v>
      </c>
      <c r="BS11" s="49">
        <v>0</v>
      </c>
      <c r="BT11" s="49">
        <v>0</v>
      </c>
      <c r="BU11" s="49">
        <v>0</v>
      </c>
      <c r="BV11" s="49">
        <v>52</v>
      </c>
      <c r="BW11" s="49">
        <v>50</v>
      </c>
    </row>
    <row r="12" spans="1:75" ht="13.5">
      <c r="A12" s="24" t="s">
        <v>26</v>
      </c>
      <c r="B12" s="47" t="s">
        <v>36</v>
      </c>
      <c r="C12" s="48" t="s">
        <v>37</v>
      </c>
      <c r="D12" s="49">
        <f t="shared" si="0"/>
        <v>1391</v>
      </c>
      <c r="E12" s="49">
        <f t="shared" si="1"/>
        <v>879</v>
      </c>
      <c r="F12" s="49">
        <f t="shared" si="2"/>
        <v>195</v>
      </c>
      <c r="G12" s="49">
        <f t="shared" si="3"/>
        <v>239</v>
      </c>
      <c r="H12" s="49">
        <f t="shared" si="4"/>
        <v>47</v>
      </c>
      <c r="I12" s="49">
        <f t="shared" si="5"/>
        <v>31</v>
      </c>
      <c r="J12" s="49">
        <f t="shared" si="6"/>
        <v>0</v>
      </c>
      <c r="K12" s="49">
        <f t="shared" si="7"/>
        <v>0</v>
      </c>
      <c r="L12" s="49">
        <f t="shared" si="8"/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1391</v>
      </c>
      <c r="U12" s="49">
        <f t="shared" si="10"/>
        <v>879</v>
      </c>
      <c r="V12" s="49">
        <f t="shared" si="11"/>
        <v>195</v>
      </c>
      <c r="W12" s="49">
        <f t="shared" si="12"/>
        <v>239</v>
      </c>
      <c r="X12" s="49">
        <f t="shared" si="13"/>
        <v>47</v>
      </c>
      <c r="Y12" s="49">
        <f t="shared" si="14"/>
        <v>31</v>
      </c>
      <c r="Z12" s="49">
        <f t="shared" si="15"/>
        <v>0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31</v>
      </c>
      <c r="AK12" s="49">
        <v>0</v>
      </c>
      <c r="AL12" s="49">
        <v>31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1360</v>
      </c>
      <c r="AS12" s="49">
        <v>879</v>
      </c>
      <c r="AT12" s="49">
        <v>164</v>
      </c>
      <c r="AU12" s="49">
        <v>239</v>
      </c>
      <c r="AV12" s="49">
        <v>47</v>
      </c>
      <c r="AW12" s="49">
        <v>31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26</v>
      </c>
      <c r="B13" s="47" t="s">
        <v>38</v>
      </c>
      <c r="C13" s="48" t="s">
        <v>39</v>
      </c>
      <c r="D13" s="49">
        <f t="shared" si="0"/>
        <v>710</v>
      </c>
      <c r="E13" s="49">
        <f t="shared" si="1"/>
        <v>202</v>
      </c>
      <c r="F13" s="49">
        <f t="shared" si="2"/>
        <v>281</v>
      </c>
      <c r="G13" s="49">
        <f t="shared" si="3"/>
        <v>176</v>
      </c>
      <c r="H13" s="49">
        <f t="shared" si="4"/>
        <v>16</v>
      </c>
      <c r="I13" s="49">
        <f t="shared" si="5"/>
        <v>0</v>
      </c>
      <c r="J13" s="49">
        <f t="shared" si="6"/>
        <v>0</v>
      </c>
      <c r="K13" s="49">
        <f t="shared" si="7"/>
        <v>35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348</v>
      </c>
      <c r="U13" s="49">
        <f t="shared" si="10"/>
        <v>0</v>
      </c>
      <c r="V13" s="49">
        <f t="shared" si="11"/>
        <v>281</v>
      </c>
      <c r="W13" s="49">
        <f t="shared" si="12"/>
        <v>16</v>
      </c>
      <c r="X13" s="49">
        <f t="shared" si="13"/>
        <v>16</v>
      </c>
      <c r="Y13" s="49">
        <f t="shared" si="14"/>
        <v>0</v>
      </c>
      <c r="Z13" s="49">
        <f t="shared" si="15"/>
        <v>0</v>
      </c>
      <c r="AA13" s="49">
        <f t="shared" si="16"/>
        <v>35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348</v>
      </c>
      <c r="AS13" s="49">
        <v>0</v>
      </c>
      <c r="AT13" s="49">
        <v>281</v>
      </c>
      <c r="AU13" s="49">
        <v>16</v>
      </c>
      <c r="AV13" s="49">
        <v>16</v>
      </c>
      <c r="AW13" s="49">
        <v>0</v>
      </c>
      <c r="AX13" s="49">
        <v>0</v>
      </c>
      <c r="AY13" s="49">
        <v>35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362</v>
      </c>
      <c r="BQ13" s="49">
        <v>202</v>
      </c>
      <c r="BR13" s="49">
        <v>0</v>
      </c>
      <c r="BS13" s="49">
        <v>160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26</v>
      </c>
      <c r="B14" s="47" t="s">
        <v>40</v>
      </c>
      <c r="C14" s="48" t="s">
        <v>41</v>
      </c>
      <c r="D14" s="49">
        <f t="shared" si="0"/>
        <v>592</v>
      </c>
      <c r="E14" s="49">
        <f t="shared" si="1"/>
        <v>248</v>
      </c>
      <c r="F14" s="49">
        <f t="shared" si="2"/>
        <v>322</v>
      </c>
      <c r="G14" s="49">
        <f t="shared" si="3"/>
        <v>16</v>
      </c>
      <c r="H14" s="49">
        <f t="shared" si="4"/>
        <v>6</v>
      </c>
      <c r="I14" s="49">
        <f t="shared" si="5"/>
        <v>0</v>
      </c>
      <c r="J14" s="49">
        <f t="shared" si="6"/>
        <v>0</v>
      </c>
      <c r="K14" s="49">
        <f t="shared" si="7"/>
        <v>0</v>
      </c>
      <c r="L14" s="49">
        <f t="shared" si="8"/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344</v>
      </c>
      <c r="U14" s="49">
        <f t="shared" si="10"/>
        <v>0</v>
      </c>
      <c r="V14" s="49">
        <f t="shared" si="11"/>
        <v>322</v>
      </c>
      <c r="W14" s="49">
        <f t="shared" si="12"/>
        <v>16</v>
      </c>
      <c r="X14" s="49">
        <f t="shared" si="13"/>
        <v>6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344</v>
      </c>
      <c r="AS14" s="49">
        <v>0</v>
      </c>
      <c r="AT14" s="49">
        <v>322</v>
      </c>
      <c r="AU14" s="49">
        <v>16</v>
      </c>
      <c r="AV14" s="49">
        <v>6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248</v>
      </c>
      <c r="BQ14" s="49">
        <v>248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26</v>
      </c>
      <c r="B15" s="47" t="s">
        <v>42</v>
      </c>
      <c r="C15" s="48" t="s">
        <v>43</v>
      </c>
      <c r="D15" s="49">
        <f t="shared" si="0"/>
        <v>370</v>
      </c>
      <c r="E15" s="49">
        <f t="shared" si="1"/>
        <v>188</v>
      </c>
      <c r="F15" s="49">
        <f t="shared" si="2"/>
        <v>60</v>
      </c>
      <c r="G15" s="49">
        <f t="shared" si="3"/>
        <v>43</v>
      </c>
      <c r="H15" s="49">
        <f t="shared" si="4"/>
        <v>9</v>
      </c>
      <c r="I15" s="49">
        <f t="shared" si="5"/>
        <v>60</v>
      </c>
      <c r="J15" s="49">
        <f t="shared" si="6"/>
        <v>0</v>
      </c>
      <c r="K15" s="49">
        <f t="shared" si="7"/>
        <v>10</v>
      </c>
      <c r="L15" s="49">
        <f t="shared" si="8"/>
        <v>27</v>
      </c>
      <c r="M15" s="49">
        <v>0</v>
      </c>
      <c r="N15" s="49">
        <v>27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f t="shared" si="9"/>
        <v>343</v>
      </c>
      <c r="U15" s="49">
        <f t="shared" si="10"/>
        <v>188</v>
      </c>
      <c r="V15" s="49">
        <f t="shared" si="11"/>
        <v>33</v>
      </c>
      <c r="W15" s="49">
        <f t="shared" si="12"/>
        <v>43</v>
      </c>
      <c r="X15" s="49">
        <f t="shared" si="13"/>
        <v>9</v>
      </c>
      <c r="Y15" s="49">
        <f t="shared" si="14"/>
        <v>60</v>
      </c>
      <c r="Z15" s="49">
        <f t="shared" si="15"/>
        <v>0</v>
      </c>
      <c r="AA15" s="49">
        <f t="shared" si="16"/>
        <v>10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343</v>
      </c>
      <c r="AS15" s="49">
        <v>188</v>
      </c>
      <c r="AT15" s="49">
        <v>33</v>
      </c>
      <c r="AU15" s="49">
        <v>43</v>
      </c>
      <c r="AV15" s="49">
        <v>9</v>
      </c>
      <c r="AW15" s="49">
        <v>60</v>
      </c>
      <c r="AX15" s="49">
        <v>0</v>
      </c>
      <c r="AY15" s="49">
        <v>10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26</v>
      </c>
      <c r="B16" s="47" t="s">
        <v>44</v>
      </c>
      <c r="C16" s="48" t="s">
        <v>45</v>
      </c>
      <c r="D16" s="49">
        <f t="shared" si="0"/>
        <v>23</v>
      </c>
      <c r="E16" s="49">
        <f t="shared" si="1"/>
        <v>5</v>
      </c>
      <c r="F16" s="49">
        <f t="shared" si="2"/>
        <v>8</v>
      </c>
      <c r="G16" s="49">
        <f t="shared" si="3"/>
        <v>9</v>
      </c>
      <c r="H16" s="49">
        <f t="shared" si="4"/>
        <v>1</v>
      </c>
      <c r="I16" s="49">
        <f t="shared" si="5"/>
        <v>0</v>
      </c>
      <c r="J16" s="49">
        <f t="shared" si="6"/>
        <v>0</v>
      </c>
      <c r="K16" s="49">
        <f t="shared" si="7"/>
        <v>0</v>
      </c>
      <c r="L16" s="49">
        <f t="shared" si="8"/>
        <v>23</v>
      </c>
      <c r="M16" s="49">
        <v>5</v>
      </c>
      <c r="N16" s="49">
        <v>8</v>
      </c>
      <c r="O16" s="49">
        <v>9</v>
      </c>
      <c r="P16" s="49">
        <v>1</v>
      </c>
      <c r="Q16" s="49">
        <v>0</v>
      </c>
      <c r="R16" s="49">
        <v>0</v>
      </c>
      <c r="S16" s="49">
        <v>0</v>
      </c>
      <c r="T16" s="49">
        <f t="shared" si="9"/>
        <v>0</v>
      </c>
      <c r="U16" s="49">
        <f t="shared" si="10"/>
        <v>0</v>
      </c>
      <c r="V16" s="49">
        <f t="shared" si="11"/>
        <v>0</v>
      </c>
      <c r="W16" s="49">
        <f t="shared" si="12"/>
        <v>0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26</v>
      </c>
      <c r="B17" s="47" t="s">
        <v>46</v>
      </c>
      <c r="C17" s="48" t="s">
        <v>385</v>
      </c>
      <c r="D17" s="49">
        <f t="shared" si="0"/>
        <v>16</v>
      </c>
      <c r="E17" s="49">
        <f t="shared" si="1"/>
        <v>0</v>
      </c>
      <c r="F17" s="49">
        <f t="shared" si="2"/>
        <v>5</v>
      </c>
      <c r="G17" s="49">
        <f t="shared" si="3"/>
        <v>8</v>
      </c>
      <c r="H17" s="49">
        <f t="shared" si="4"/>
        <v>3</v>
      </c>
      <c r="I17" s="49">
        <f t="shared" si="5"/>
        <v>0</v>
      </c>
      <c r="J17" s="49">
        <f t="shared" si="6"/>
        <v>0</v>
      </c>
      <c r="K17" s="49">
        <f t="shared" si="7"/>
        <v>0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16</v>
      </c>
      <c r="U17" s="49">
        <f t="shared" si="10"/>
        <v>0</v>
      </c>
      <c r="V17" s="49">
        <f t="shared" si="11"/>
        <v>5</v>
      </c>
      <c r="W17" s="49">
        <f t="shared" si="12"/>
        <v>8</v>
      </c>
      <c r="X17" s="49">
        <f t="shared" si="13"/>
        <v>3</v>
      </c>
      <c r="Y17" s="49">
        <f t="shared" si="14"/>
        <v>0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16</v>
      </c>
      <c r="AS17" s="49">
        <v>0</v>
      </c>
      <c r="AT17" s="49">
        <v>5</v>
      </c>
      <c r="AU17" s="49">
        <v>8</v>
      </c>
      <c r="AV17" s="49">
        <v>3</v>
      </c>
      <c r="AW17" s="49">
        <v>0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26</v>
      </c>
      <c r="B18" s="47" t="s">
        <v>47</v>
      </c>
      <c r="C18" s="48" t="s">
        <v>48</v>
      </c>
      <c r="D18" s="49">
        <f t="shared" si="0"/>
        <v>402</v>
      </c>
      <c r="E18" s="49">
        <f t="shared" si="1"/>
        <v>217</v>
      </c>
      <c r="F18" s="49">
        <f t="shared" si="2"/>
        <v>84</v>
      </c>
      <c r="G18" s="49">
        <f t="shared" si="3"/>
        <v>72</v>
      </c>
      <c r="H18" s="49">
        <f t="shared" si="4"/>
        <v>12</v>
      </c>
      <c r="I18" s="49">
        <f t="shared" si="5"/>
        <v>17</v>
      </c>
      <c r="J18" s="49">
        <f t="shared" si="6"/>
        <v>0</v>
      </c>
      <c r="K18" s="49">
        <f t="shared" si="7"/>
        <v>0</v>
      </c>
      <c r="L18" s="49">
        <f t="shared" si="8"/>
        <v>318</v>
      </c>
      <c r="M18" s="49">
        <v>217</v>
      </c>
      <c r="N18" s="49">
        <v>0</v>
      </c>
      <c r="O18" s="49">
        <v>72</v>
      </c>
      <c r="P18" s="49">
        <v>12</v>
      </c>
      <c r="Q18" s="49">
        <v>17</v>
      </c>
      <c r="R18" s="49">
        <v>0</v>
      </c>
      <c r="S18" s="49">
        <v>0</v>
      </c>
      <c r="T18" s="49">
        <f t="shared" si="9"/>
        <v>84</v>
      </c>
      <c r="U18" s="49">
        <f t="shared" si="10"/>
        <v>0</v>
      </c>
      <c r="V18" s="49">
        <f t="shared" si="11"/>
        <v>84</v>
      </c>
      <c r="W18" s="49">
        <f t="shared" si="12"/>
        <v>0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84</v>
      </c>
      <c r="AS18" s="49">
        <v>0</v>
      </c>
      <c r="AT18" s="49">
        <v>84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26</v>
      </c>
      <c r="B19" s="47" t="s">
        <v>49</v>
      </c>
      <c r="C19" s="48" t="s">
        <v>387</v>
      </c>
      <c r="D19" s="49">
        <f t="shared" si="0"/>
        <v>397</v>
      </c>
      <c r="E19" s="49">
        <f t="shared" si="1"/>
        <v>189</v>
      </c>
      <c r="F19" s="49">
        <f t="shared" si="2"/>
        <v>90</v>
      </c>
      <c r="G19" s="49">
        <f t="shared" si="3"/>
        <v>77</v>
      </c>
      <c r="H19" s="49">
        <f t="shared" si="4"/>
        <v>21</v>
      </c>
      <c r="I19" s="49">
        <f t="shared" si="5"/>
        <v>20</v>
      </c>
      <c r="J19" s="49">
        <f t="shared" si="6"/>
        <v>0</v>
      </c>
      <c r="K19" s="49">
        <f t="shared" si="7"/>
        <v>0</v>
      </c>
      <c r="L19" s="49">
        <f t="shared" si="8"/>
        <v>216</v>
      </c>
      <c r="M19" s="49">
        <v>189</v>
      </c>
      <c r="N19" s="49">
        <v>27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181</v>
      </c>
      <c r="U19" s="49">
        <f t="shared" si="10"/>
        <v>0</v>
      </c>
      <c r="V19" s="49">
        <f t="shared" si="11"/>
        <v>63</v>
      </c>
      <c r="W19" s="49">
        <f t="shared" si="12"/>
        <v>77</v>
      </c>
      <c r="X19" s="49">
        <f t="shared" si="13"/>
        <v>21</v>
      </c>
      <c r="Y19" s="49">
        <f t="shared" si="14"/>
        <v>20</v>
      </c>
      <c r="Z19" s="49">
        <f t="shared" si="15"/>
        <v>0</v>
      </c>
      <c r="AA19" s="49">
        <f t="shared" si="16"/>
        <v>0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181</v>
      </c>
      <c r="AS19" s="49">
        <v>0</v>
      </c>
      <c r="AT19" s="49">
        <v>63</v>
      </c>
      <c r="AU19" s="49">
        <v>77</v>
      </c>
      <c r="AV19" s="49">
        <v>21</v>
      </c>
      <c r="AW19" s="49">
        <v>20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26</v>
      </c>
      <c r="B20" s="47" t="s">
        <v>50</v>
      </c>
      <c r="C20" s="48" t="s">
        <v>51</v>
      </c>
      <c r="D20" s="49">
        <f t="shared" si="0"/>
        <v>391</v>
      </c>
      <c r="E20" s="49">
        <f t="shared" si="1"/>
        <v>54</v>
      </c>
      <c r="F20" s="49">
        <f t="shared" si="2"/>
        <v>220</v>
      </c>
      <c r="G20" s="49">
        <f t="shared" si="3"/>
        <v>81</v>
      </c>
      <c r="H20" s="49">
        <f t="shared" si="4"/>
        <v>27</v>
      </c>
      <c r="I20" s="49">
        <f t="shared" si="5"/>
        <v>0</v>
      </c>
      <c r="J20" s="49">
        <f t="shared" si="6"/>
        <v>5</v>
      </c>
      <c r="K20" s="49">
        <f t="shared" si="7"/>
        <v>4</v>
      </c>
      <c r="L20" s="49">
        <f t="shared" si="8"/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391</v>
      </c>
      <c r="U20" s="49">
        <f t="shared" si="10"/>
        <v>54</v>
      </c>
      <c r="V20" s="49">
        <f t="shared" si="11"/>
        <v>220</v>
      </c>
      <c r="W20" s="49">
        <f t="shared" si="12"/>
        <v>81</v>
      </c>
      <c r="X20" s="49">
        <f t="shared" si="13"/>
        <v>27</v>
      </c>
      <c r="Y20" s="49">
        <f t="shared" si="14"/>
        <v>0</v>
      </c>
      <c r="Z20" s="49">
        <f t="shared" si="15"/>
        <v>5</v>
      </c>
      <c r="AA20" s="49">
        <f t="shared" si="16"/>
        <v>4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391</v>
      </c>
      <c r="AS20" s="49">
        <v>54</v>
      </c>
      <c r="AT20" s="49">
        <v>220</v>
      </c>
      <c r="AU20" s="49">
        <v>81</v>
      </c>
      <c r="AV20" s="49">
        <v>27</v>
      </c>
      <c r="AW20" s="49">
        <v>0</v>
      </c>
      <c r="AX20" s="49">
        <v>5</v>
      </c>
      <c r="AY20" s="49">
        <v>4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26</v>
      </c>
      <c r="B21" s="47" t="s">
        <v>52</v>
      </c>
      <c r="C21" s="48" t="s">
        <v>53</v>
      </c>
      <c r="D21" s="49">
        <f t="shared" si="0"/>
        <v>1522</v>
      </c>
      <c r="E21" s="49">
        <f t="shared" si="1"/>
        <v>794</v>
      </c>
      <c r="F21" s="49">
        <f t="shared" si="2"/>
        <v>321</v>
      </c>
      <c r="G21" s="49">
        <f t="shared" si="3"/>
        <v>270</v>
      </c>
      <c r="H21" s="49">
        <f t="shared" si="4"/>
        <v>78</v>
      </c>
      <c r="I21" s="49">
        <f t="shared" si="5"/>
        <v>0</v>
      </c>
      <c r="J21" s="49">
        <f t="shared" si="6"/>
        <v>59</v>
      </c>
      <c r="K21" s="49">
        <f t="shared" si="7"/>
        <v>0</v>
      </c>
      <c r="L21" s="49">
        <f t="shared" si="8"/>
        <v>623</v>
      </c>
      <c r="M21" s="49">
        <v>566</v>
      </c>
      <c r="N21" s="49">
        <v>0</v>
      </c>
      <c r="O21" s="49">
        <v>0</v>
      </c>
      <c r="P21" s="49">
        <v>0</v>
      </c>
      <c r="Q21" s="49">
        <v>0</v>
      </c>
      <c r="R21" s="49">
        <v>57</v>
      </c>
      <c r="S21" s="49">
        <v>0</v>
      </c>
      <c r="T21" s="49">
        <f t="shared" si="9"/>
        <v>649</v>
      </c>
      <c r="U21" s="49">
        <f t="shared" si="10"/>
        <v>0</v>
      </c>
      <c r="V21" s="49">
        <f t="shared" si="11"/>
        <v>318</v>
      </c>
      <c r="W21" s="49">
        <f t="shared" si="12"/>
        <v>253</v>
      </c>
      <c r="X21" s="49">
        <f t="shared" si="13"/>
        <v>78</v>
      </c>
      <c r="Y21" s="49">
        <f t="shared" si="14"/>
        <v>0</v>
      </c>
      <c r="Z21" s="49">
        <f t="shared" si="15"/>
        <v>0</v>
      </c>
      <c r="AA21" s="49">
        <f t="shared" si="16"/>
        <v>0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170</v>
      </c>
      <c r="AK21" s="49">
        <v>0</v>
      </c>
      <c r="AL21" s="49">
        <v>170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479</v>
      </c>
      <c r="AS21" s="49">
        <v>0</v>
      </c>
      <c r="AT21" s="49">
        <v>148</v>
      </c>
      <c r="AU21" s="49">
        <v>253</v>
      </c>
      <c r="AV21" s="49">
        <v>78</v>
      </c>
      <c r="AW21" s="49">
        <v>0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250</v>
      </c>
      <c r="BQ21" s="49">
        <v>228</v>
      </c>
      <c r="BR21" s="49">
        <v>3</v>
      </c>
      <c r="BS21" s="49">
        <v>17</v>
      </c>
      <c r="BT21" s="49">
        <v>0</v>
      </c>
      <c r="BU21" s="49">
        <v>0</v>
      </c>
      <c r="BV21" s="49">
        <v>2</v>
      </c>
      <c r="BW21" s="49">
        <v>0</v>
      </c>
    </row>
    <row r="22" spans="1:75" ht="13.5">
      <c r="A22" s="24" t="s">
        <v>26</v>
      </c>
      <c r="B22" s="47" t="s">
        <v>54</v>
      </c>
      <c r="C22" s="48" t="s">
        <v>55</v>
      </c>
      <c r="D22" s="49">
        <f t="shared" si="0"/>
        <v>848</v>
      </c>
      <c r="E22" s="49">
        <f t="shared" si="1"/>
        <v>390</v>
      </c>
      <c r="F22" s="49">
        <f t="shared" si="2"/>
        <v>223</v>
      </c>
      <c r="G22" s="49">
        <f t="shared" si="3"/>
        <v>177</v>
      </c>
      <c r="H22" s="49">
        <f t="shared" si="4"/>
        <v>57</v>
      </c>
      <c r="I22" s="49">
        <f t="shared" si="5"/>
        <v>0</v>
      </c>
      <c r="J22" s="49">
        <f t="shared" si="6"/>
        <v>1</v>
      </c>
      <c r="K22" s="49">
        <f t="shared" si="7"/>
        <v>0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457</v>
      </c>
      <c r="U22" s="49">
        <f t="shared" si="10"/>
        <v>0</v>
      </c>
      <c r="V22" s="49">
        <f t="shared" si="11"/>
        <v>223</v>
      </c>
      <c r="W22" s="49">
        <f t="shared" si="12"/>
        <v>177</v>
      </c>
      <c r="X22" s="49">
        <f t="shared" si="13"/>
        <v>57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118</v>
      </c>
      <c r="AK22" s="49">
        <v>0</v>
      </c>
      <c r="AL22" s="49">
        <v>118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339</v>
      </c>
      <c r="AS22" s="49">
        <v>0</v>
      </c>
      <c r="AT22" s="49">
        <v>105</v>
      </c>
      <c r="AU22" s="49">
        <v>177</v>
      </c>
      <c r="AV22" s="49">
        <v>57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391</v>
      </c>
      <c r="BQ22" s="49">
        <v>390</v>
      </c>
      <c r="BR22" s="49">
        <v>0</v>
      </c>
      <c r="BS22" s="49">
        <v>0</v>
      </c>
      <c r="BT22" s="49">
        <v>0</v>
      </c>
      <c r="BU22" s="49">
        <v>0</v>
      </c>
      <c r="BV22" s="49">
        <v>1</v>
      </c>
      <c r="BW22" s="49">
        <v>0</v>
      </c>
    </row>
    <row r="23" spans="1:75" ht="13.5">
      <c r="A23" s="24" t="s">
        <v>26</v>
      </c>
      <c r="B23" s="47" t="s">
        <v>56</v>
      </c>
      <c r="C23" s="48" t="s">
        <v>57</v>
      </c>
      <c r="D23" s="49">
        <f t="shared" si="0"/>
        <v>366</v>
      </c>
      <c r="E23" s="49">
        <f t="shared" si="1"/>
        <v>123</v>
      </c>
      <c r="F23" s="49">
        <f t="shared" si="2"/>
        <v>130</v>
      </c>
      <c r="G23" s="49">
        <f t="shared" si="3"/>
        <v>80</v>
      </c>
      <c r="H23" s="49">
        <f t="shared" si="4"/>
        <v>22</v>
      </c>
      <c r="I23" s="49">
        <f t="shared" si="5"/>
        <v>0</v>
      </c>
      <c r="J23" s="49">
        <f t="shared" si="6"/>
        <v>11</v>
      </c>
      <c r="K23" s="49">
        <f t="shared" si="7"/>
        <v>0</v>
      </c>
      <c r="L23" s="49">
        <f t="shared" si="8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229</v>
      </c>
      <c r="U23" s="49">
        <f t="shared" si="10"/>
        <v>0</v>
      </c>
      <c r="V23" s="49">
        <f t="shared" si="11"/>
        <v>127</v>
      </c>
      <c r="W23" s="49">
        <f t="shared" si="12"/>
        <v>80</v>
      </c>
      <c r="X23" s="49">
        <f t="shared" si="13"/>
        <v>22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80</v>
      </c>
      <c r="AK23" s="49">
        <v>0</v>
      </c>
      <c r="AL23" s="49">
        <v>80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149</v>
      </c>
      <c r="AS23" s="49">
        <v>0</v>
      </c>
      <c r="AT23" s="49">
        <v>47</v>
      </c>
      <c r="AU23" s="49">
        <v>80</v>
      </c>
      <c r="AV23" s="49">
        <v>22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137</v>
      </c>
      <c r="BQ23" s="49">
        <v>123</v>
      </c>
      <c r="BR23" s="49">
        <v>3</v>
      </c>
      <c r="BS23" s="49">
        <v>0</v>
      </c>
      <c r="BT23" s="49">
        <v>0</v>
      </c>
      <c r="BU23" s="49">
        <v>0</v>
      </c>
      <c r="BV23" s="49">
        <v>11</v>
      </c>
      <c r="BW23" s="49">
        <v>0</v>
      </c>
    </row>
    <row r="24" spans="1:75" ht="13.5">
      <c r="A24" s="24" t="s">
        <v>26</v>
      </c>
      <c r="B24" s="47" t="s">
        <v>58</v>
      </c>
      <c r="C24" s="48" t="s">
        <v>59</v>
      </c>
      <c r="D24" s="49">
        <f t="shared" si="0"/>
        <v>303</v>
      </c>
      <c r="E24" s="49">
        <f aca="true" t="shared" si="23" ref="E24:E85">M24+U24+BQ24</f>
        <v>104</v>
      </c>
      <c r="F24" s="49">
        <f aca="true" t="shared" si="24" ref="F24:F85">N24+V24+BR24</f>
        <v>95</v>
      </c>
      <c r="G24" s="49">
        <f aca="true" t="shared" si="25" ref="G24:G85">O24+W24+BS24</f>
        <v>90</v>
      </c>
      <c r="H24" s="49">
        <f aca="true" t="shared" si="26" ref="H24:H85">P24+X24+BT24</f>
        <v>14</v>
      </c>
      <c r="I24" s="49">
        <f aca="true" t="shared" si="27" ref="I24:I85">Q24+Y24+BU24</f>
        <v>0</v>
      </c>
      <c r="J24" s="49">
        <f aca="true" t="shared" si="28" ref="J24:J85">R24+Z24+BV24</f>
        <v>0</v>
      </c>
      <c r="K24" s="49">
        <f aca="true" t="shared" si="29" ref="K24:K85">S24+AA24+BW24</f>
        <v>0</v>
      </c>
      <c r="L24" s="49">
        <f aca="true" t="shared" si="30" ref="L24:L85">SUM(M24:S24)</f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aca="true" t="shared" si="31" ref="T24:T85">SUM(U24:AA24)</f>
        <v>303</v>
      </c>
      <c r="U24" s="49">
        <f aca="true" t="shared" si="32" ref="U24:U85">AC24+AK24+AS24+BA24+BI24</f>
        <v>104</v>
      </c>
      <c r="V24" s="49">
        <f aca="true" t="shared" si="33" ref="V24:V85">AD24+AL24+AT24+BB24+BJ24</f>
        <v>95</v>
      </c>
      <c r="W24" s="49">
        <f aca="true" t="shared" si="34" ref="W24:W85">AE24+AM24+AU24+BC24+BK24</f>
        <v>90</v>
      </c>
      <c r="X24" s="49">
        <f aca="true" t="shared" si="35" ref="X24:X85">AF24+AN24+AV24+BD24+BL24</f>
        <v>14</v>
      </c>
      <c r="Y24" s="49">
        <f aca="true" t="shared" si="36" ref="Y24:Y85">AG24+AO24+AW24+BE24+BM24</f>
        <v>0</v>
      </c>
      <c r="Z24" s="49">
        <f aca="true" t="shared" si="37" ref="Z24:Z85">AH24+AP24+AX24+BF24+BN24</f>
        <v>0</v>
      </c>
      <c r="AA24" s="49">
        <f aca="true" t="shared" si="38" ref="AA24:AA85">AI24+AQ24+AY24+BG24+BO24</f>
        <v>0</v>
      </c>
      <c r="AB24" s="49">
        <f aca="true" t="shared" si="39" ref="AB24:AB85">SUM(AC24:AI24)</f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aca="true" t="shared" si="40" ref="AJ24:AJ85">SUM(AK24:AQ24)</f>
        <v>18</v>
      </c>
      <c r="AK24" s="49">
        <v>0</v>
      </c>
      <c r="AL24" s="49">
        <v>18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aca="true" t="shared" si="41" ref="AR24:AR85">SUM(AS24:AY24)</f>
        <v>285</v>
      </c>
      <c r="AS24" s="49">
        <v>104</v>
      </c>
      <c r="AT24" s="49">
        <v>77</v>
      </c>
      <c r="AU24" s="49">
        <v>90</v>
      </c>
      <c r="AV24" s="49">
        <v>14</v>
      </c>
      <c r="AW24" s="49">
        <v>0</v>
      </c>
      <c r="AX24" s="49">
        <v>0</v>
      </c>
      <c r="AY24" s="49">
        <v>0</v>
      </c>
      <c r="AZ24" s="49">
        <f aca="true" t="shared" si="42" ref="AZ24:AZ85">SUM(BA24:BG24)</f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aca="true" t="shared" si="43" ref="BH24:BH85">SUM(BI24:BO24)</f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aca="true" t="shared" si="44" ref="BP24:BP85">SUM(BQ24:BW24)</f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26</v>
      </c>
      <c r="B25" s="47" t="s">
        <v>60</v>
      </c>
      <c r="C25" s="48" t="s">
        <v>24</v>
      </c>
      <c r="D25" s="49">
        <f t="shared" si="0"/>
        <v>377</v>
      </c>
      <c r="E25" s="49">
        <f t="shared" si="23"/>
        <v>124</v>
      </c>
      <c r="F25" s="49">
        <f t="shared" si="24"/>
        <v>86</v>
      </c>
      <c r="G25" s="49">
        <f t="shared" si="25"/>
        <v>79</v>
      </c>
      <c r="H25" s="49">
        <f t="shared" si="26"/>
        <v>0</v>
      </c>
      <c r="I25" s="49">
        <f t="shared" si="27"/>
        <v>0</v>
      </c>
      <c r="J25" s="49">
        <f t="shared" si="28"/>
        <v>0</v>
      </c>
      <c r="K25" s="49">
        <f t="shared" si="29"/>
        <v>88</v>
      </c>
      <c r="L25" s="49">
        <f t="shared" si="30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31"/>
        <v>377</v>
      </c>
      <c r="U25" s="49">
        <f t="shared" si="32"/>
        <v>124</v>
      </c>
      <c r="V25" s="49">
        <f t="shared" si="33"/>
        <v>86</v>
      </c>
      <c r="W25" s="49">
        <f t="shared" si="34"/>
        <v>79</v>
      </c>
      <c r="X25" s="49">
        <f t="shared" si="35"/>
        <v>0</v>
      </c>
      <c r="Y25" s="49">
        <f t="shared" si="36"/>
        <v>0</v>
      </c>
      <c r="Z25" s="49">
        <f t="shared" si="37"/>
        <v>0</v>
      </c>
      <c r="AA25" s="49">
        <f t="shared" si="38"/>
        <v>88</v>
      </c>
      <c r="AB25" s="49">
        <f t="shared" si="39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40"/>
        <v>88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88</v>
      </c>
      <c r="AR25" s="49">
        <f t="shared" si="41"/>
        <v>289</v>
      </c>
      <c r="AS25" s="49">
        <v>124</v>
      </c>
      <c r="AT25" s="49">
        <v>86</v>
      </c>
      <c r="AU25" s="49">
        <v>79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42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43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44"/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26</v>
      </c>
      <c r="B26" s="47" t="s">
        <v>61</v>
      </c>
      <c r="C26" s="48" t="s">
        <v>294</v>
      </c>
      <c r="D26" s="49">
        <f t="shared" si="0"/>
        <v>218</v>
      </c>
      <c r="E26" s="49">
        <f t="shared" si="23"/>
        <v>29</v>
      </c>
      <c r="F26" s="49">
        <f t="shared" si="24"/>
        <v>29</v>
      </c>
      <c r="G26" s="49">
        <f t="shared" si="25"/>
        <v>46</v>
      </c>
      <c r="H26" s="49">
        <f t="shared" si="26"/>
        <v>25</v>
      </c>
      <c r="I26" s="49">
        <f t="shared" si="27"/>
        <v>0</v>
      </c>
      <c r="J26" s="49">
        <f t="shared" si="28"/>
        <v>0</v>
      </c>
      <c r="K26" s="49">
        <f t="shared" si="29"/>
        <v>89</v>
      </c>
      <c r="L26" s="49">
        <f t="shared" si="30"/>
        <v>189</v>
      </c>
      <c r="M26" s="49">
        <v>0</v>
      </c>
      <c r="N26" s="49">
        <v>29</v>
      </c>
      <c r="O26" s="49">
        <v>46</v>
      </c>
      <c r="P26" s="49">
        <v>25</v>
      </c>
      <c r="Q26" s="49">
        <v>0</v>
      </c>
      <c r="R26" s="49">
        <v>0</v>
      </c>
      <c r="S26" s="49">
        <v>89</v>
      </c>
      <c r="T26" s="49">
        <f t="shared" si="31"/>
        <v>0</v>
      </c>
      <c r="U26" s="49">
        <f t="shared" si="32"/>
        <v>0</v>
      </c>
      <c r="V26" s="49">
        <f t="shared" si="33"/>
        <v>0</v>
      </c>
      <c r="W26" s="49">
        <f t="shared" si="34"/>
        <v>0</v>
      </c>
      <c r="X26" s="49">
        <f t="shared" si="35"/>
        <v>0</v>
      </c>
      <c r="Y26" s="49">
        <f t="shared" si="36"/>
        <v>0</v>
      </c>
      <c r="Z26" s="49">
        <f t="shared" si="37"/>
        <v>0</v>
      </c>
      <c r="AA26" s="49">
        <f t="shared" si="38"/>
        <v>0</v>
      </c>
      <c r="AB26" s="49">
        <f t="shared" si="39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40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41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42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43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44"/>
        <v>29</v>
      </c>
      <c r="BQ26" s="49">
        <v>29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26</v>
      </c>
      <c r="B27" s="47" t="s">
        <v>62</v>
      </c>
      <c r="C27" s="48" t="s">
        <v>63</v>
      </c>
      <c r="D27" s="49">
        <f t="shared" si="0"/>
        <v>62</v>
      </c>
      <c r="E27" s="49">
        <f t="shared" si="23"/>
        <v>0</v>
      </c>
      <c r="F27" s="49">
        <f t="shared" si="24"/>
        <v>41</v>
      </c>
      <c r="G27" s="49">
        <f t="shared" si="25"/>
        <v>9</v>
      </c>
      <c r="H27" s="49">
        <f t="shared" si="26"/>
        <v>12</v>
      </c>
      <c r="I27" s="49">
        <f t="shared" si="27"/>
        <v>0</v>
      </c>
      <c r="J27" s="49">
        <f t="shared" si="28"/>
        <v>0</v>
      </c>
      <c r="K27" s="49">
        <f t="shared" si="29"/>
        <v>0</v>
      </c>
      <c r="L27" s="49">
        <f t="shared" si="30"/>
        <v>21</v>
      </c>
      <c r="M27" s="49">
        <v>0</v>
      </c>
      <c r="N27" s="49">
        <v>0</v>
      </c>
      <c r="O27" s="49">
        <v>9</v>
      </c>
      <c r="P27" s="49">
        <v>12</v>
      </c>
      <c r="Q27" s="49">
        <v>0</v>
      </c>
      <c r="R27" s="49">
        <v>0</v>
      </c>
      <c r="S27" s="49">
        <v>0</v>
      </c>
      <c r="T27" s="49">
        <f t="shared" si="31"/>
        <v>41</v>
      </c>
      <c r="U27" s="49">
        <f t="shared" si="32"/>
        <v>0</v>
      </c>
      <c r="V27" s="49">
        <f t="shared" si="33"/>
        <v>41</v>
      </c>
      <c r="W27" s="49">
        <f t="shared" si="34"/>
        <v>0</v>
      </c>
      <c r="X27" s="49">
        <f t="shared" si="35"/>
        <v>0</v>
      </c>
      <c r="Y27" s="49">
        <f t="shared" si="36"/>
        <v>0</v>
      </c>
      <c r="Z27" s="49">
        <f t="shared" si="37"/>
        <v>0</v>
      </c>
      <c r="AA27" s="49">
        <f t="shared" si="38"/>
        <v>0</v>
      </c>
      <c r="AB27" s="49">
        <f t="shared" si="39"/>
        <v>41</v>
      </c>
      <c r="AC27" s="49">
        <v>0</v>
      </c>
      <c r="AD27" s="49">
        <v>41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40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41"/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42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43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44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26</v>
      </c>
      <c r="B28" s="47" t="s">
        <v>64</v>
      </c>
      <c r="C28" s="48" t="s">
        <v>65</v>
      </c>
      <c r="D28" s="49">
        <f t="shared" si="0"/>
        <v>628</v>
      </c>
      <c r="E28" s="49">
        <f t="shared" si="23"/>
        <v>324</v>
      </c>
      <c r="F28" s="49">
        <f t="shared" si="24"/>
        <v>172</v>
      </c>
      <c r="G28" s="49">
        <f t="shared" si="25"/>
        <v>104</v>
      </c>
      <c r="H28" s="49">
        <f t="shared" si="26"/>
        <v>28</v>
      </c>
      <c r="I28" s="49">
        <f t="shared" si="27"/>
        <v>0</v>
      </c>
      <c r="J28" s="49">
        <f t="shared" si="28"/>
        <v>0</v>
      </c>
      <c r="K28" s="49">
        <f t="shared" si="29"/>
        <v>0</v>
      </c>
      <c r="L28" s="49">
        <f t="shared" si="30"/>
        <v>314</v>
      </c>
      <c r="M28" s="49">
        <v>162</v>
      </c>
      <c r="N28" s="49">
        <v>86</v>
      </c>
      <c r="O28" s="49">
        <v>52</v>
      </c>
      <c r="P28" s="49">
        <v>14</v>
      </c>
      <c r="Q28" s="49">
        <v>0</v>
      </c>
      <c r="R28" s="49">
        <v>0</v>
      </c>
      <c r="S28" s="49">
        <v>0</v>
      </c>
      <c r="T28" s="49">
        <f t="shared" si="31"/>
        <v>314</v>
      </c>
      <c r="U28" s="49">
        <f t="shared" si="32"/>
        <v>162</v>
      </c>
      <c r="V28" s="49">
        <f t="shared" si="33"/>
        <v>86</v>
      </c>
      <c r="W28" s="49">
        <f t="shared" si="34"/>
        <v>52</v>
      </c>
      <c r="X28" s="49">
        <f t="shared" si="35"/>
        <v>14</v>
      </c>
      <c r="Y28" s="49">
        <f t="shared" si="36"/>
        <v>0</v>
      </c>
      <c r="Z28" s="49">
        <f t="shared" si="37"/>
        <v>0</v>
      </c>
      <c r="AA28" s="49">
        <f t="shared" si="38"/>
        <v>0</v>
      </c>
      <c r="AB28" s="49">
        <f t="shared" si="39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40"/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41"/>
        <v>314</v>
      </c>
      <c r="AS28" s="49">
        <v>162</v>
      </c>
      <c r="AT28" s="49">
        <v>86</v>
      </c>
      <c r="AU28" s="49">
        <v>52</v>
      </c>
      <c r="AV28" s="49">
        <v>14</v>
      </c>
      <c r="AW28" s="49">
        <v>0</v>
      </c>
      <c r="AX28" s="49">
        <v>0</v>
      </c>
      <c r="AY28" s="49">
        <v>0</v>
      </c>
      <c r="AZ28" s="49">
        <f t="shared" si="42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43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44"/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26</v>
      </c>
      <c r="B29" s="47" t="s">
        <v>66</v>
      </c>
      <c r="C29" s="48" t="s">
        <v>67</v>
      </c>
      <c r="D29" s="49">
        <f t="shared" si="0"/>
        <v>312</v>
      </c>
      <c r="E29" s="49">
        <f t="shared" si="23"/>
        <v>72</v>
      </c>
      <c r="F29" s="49">
        <f t="shared" si="24"/>
        <v>80</v>
      </c>
      <c r="G29" s="49">
        <f t="shared" si="25"/>
        <v>17</v>
      </c>
      <c r="H29" s="49">
        <f t="shared" si="26"/>
        <v>5</v>
      </c>
      <c r="I29" s="49">
        <f t="shared" si="27"/>
        <v>0</v>
      </c>
      <c r="J29" s="49">
        <f t="shared" si="28"/>
        <v>0</v>
      </c>
      <c r="K29" s="49">
        <f t="shared" si="29"/>
        <v>138</v>
      </c>
      <c r="L29" s="49">
        <f t="shared" si="30"/>
        <v>47</v>
      </c>
      <c r="M29" s="49">
        <v>42</v>
      </c>
      <c r="N29" s="49">
        <v>0</v>
      </c>
      <c r="O29" s="49">
        <v>0</v>
      </c>
      <c r="P29" s="49">
        <v>5</v>
      </c>
      <c r="Q29" s="49">
        <v>0</v>
      </c>
      <c r="R29" s="49">
        <v>0</v>
      </c>
      <c r="S29" s="49">
        <v>0</v>
      </c>
      <c r="T29" s="49">
        <f t="shared" si="31"/>
        <v>265</v>
      </c>
      <c r="U29" s="49">
        <f t="shared" si="32"/>
        <v>30</v>
      </c>
      <c r="V29" s="49">
        <f t="shared" si="33"/>
        <v>80</v>
      </c>
      <c r="W29" s="49">
        <f t="shared" si="34"/>
        <v>17</v>
      </c>
      <c r="X29" s="49">
        <f t="shared" si="35"/>
        <v>0</v>
      </c>
      <c r="Y29" s="49">
        <f t="shared" si="36"/>
        <v>0</v>
      </c>
      <c r="Z29" s="49">
        <f t="shared" si="37"/>
        <v>0</v>
      </c>
      <c r="AA29" s="49">
        <f t="shared" si="38"/>
        <v>138</v>
      </c>
      <c r="AB29" s="49">
        <f t="shared" si="39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40"/>
        <v>138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138</v>
      </c>
      <c r="AR29" s="49">
        <f t="shared" si="41"/>
        <v>127</v>
      </c>
      <c r="AS29" s="49">
        <v>30</v>
      </c>
      <c r="AT29" s="49">
        <v>80</v>
      </c>
      <c r="AU29" s="49">
        <v>17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42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43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44"/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26</v>
      </c>
      <c r="B30" s="47" t="s">
        <v>68</v>
      </c>
      <c r="C30" s="48" t="s">
        <v>69</v>
      </c>
      <c r="D30" s="49">
        <f t="shared" si="0"/>
        <v>285</v>
      </c>
      <c r="E30" s="49">
        <f t="shared" si="23"/>
        <v>64</v>
      </c>
      <c r="F30" s="49">
        <f t="shared" si="24"/>
        <v>124</v>
      </c>
      <c r="G30" s="49">
        <f t="shared" si="25"/>
        <v>81</v>
      </c>
      <c r="H30" s="49">
        <f t="shared" si="26"/>
        <v>16</v>
      </c>
      <c r="I30" s="49">
        <f t="shared" si="27"/>
        <v>0</v>
      </c>
      <c r="J30" s="49">
        <f t="shared" si="28"/>
        <v>0</v>
      </c>
      <c r="K30" s="49">
        <f t="shared" si="29"/>
        <v>0</v>
      </c>
      <c r="L30" s="49">
        <f t="shared" si="30"/>
        <v>241</v>
      </c>
      <c r="M30" s="49">
        <v>64</v>
      </c>
      <c r="N30" s="49">
        <v>80</v>
      </c>
      <c r="O30" s="49">
        <v>81</v>
      </c>
      <c r="P30" s="49">
        <v>16</v>
      </c>
      <c r="Q30" s="49">
        <v>0</v>
      </c>
      <c r="R30" s="49">
        <v>0</v>
      </c>
      <c r="S30" s="49">
        <v>0</v>
      </c>
      <c r="T30" s="49">
        <f t="shared" si="31"/>
        <v>44</v>
      </c>
      <c r="U30" s="49">
        <f t="shared" si="32"/>
        <v>0</v>
      </c>
      <c r="V30" s="49">
        <f t="shared" si="33"/>
        <v>44</v>
      </c>
      <c r="W30" s="49">
        <f t="shared" si="34"/>
        <v>0</v>
      </c>
      <c r="X30" s="49">
        <f t="shared" si="35"/>
        <v>0</v>
      </c>
      <c r="Y30" s="49">
        <f t="shared" si="36"/>
        <v>0</v>
      </c>
      <c r="Z30" s="49">
        <f t="shared" si="37"/>
        <v>0</v>
      </c>
      <c r="AA30" s="49">
        <f t="shared" si="38"/>
        <v>0</v>
      </c>
      <c r="AB30" s="49">
        <f t="shared" si="39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40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41"/>
        <v>44</v>
      </c>
      <c r="AS30" s="49">
        <v>0</v>
      </c>
      <c r="AT30" s="49">
        <v>44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42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43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44"/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26</v>
      </c>
      <c r="B31" s="47" t="s">
        <v>70</v>
      </c>
      <c r="C31" s="48" t="s">
        <v>71</v>
      </c>
      <c r="D31" s="49">
        <f t="shared" si="0"/>
        <v>638</v>
      </c>
      <c r="E31" s="49">
        <f t="shared" si="23"/>
        <v>143</v>
      </c>
      <c r="F31" s="49">
        <f t="shared" si="24"/>
        <v>276</v>
      </c>
      <c r="G31" s="49">
        <f t="shared" si="25"/>
        <v>183</v>
      </c>
      <c r="H31" s="49">
        <f t="shared" si="26"/>
        <v>36</v>
      </c>
      <c r="I31" s="49">
        <f t="shared" si="27"/>
        <v>0</v>
      </c>
      <c r="J31" s="49">
        <f t="shared" si="28"/>
        <v>0</v>
      </c>
      <c r="K31" s="49">
        <f t="shared" si="29"/>
        <v>0</v>
      </c>
      <c r="L31" s="49">
        <f t="shared" si="30"/>
        <v>541</v>
      </c>
      <c r="M31" s="49">
        <v>143</v>
      </c>
      <c r="N31" s="49">
        <v>179</v>
      </c>
      <c r="O31" s="49">
        <v>183</v>
      </c>
      <c r="P31" s="49">
        <v>36</v>
      </c>
      <c r="Q31" s="49">
        <v>0</v>
      </c>
      <c r="R31" s="49">
        <v>0</v>
      </c>
      <c r="S31" s="49">
        <v>0</v>
      </c>
      <c r="T31" s="49">
        <f t="shared" si="31"/>
        <v>97</v>
      </c>
      <c r="U31" s="49">
        <f t="shared" si="32"/>
        <v>0</v>
      </c>
      <c r="V31" s="49">
        <f t="shared" si="33"/>
        <v>97</v>
      </c>
      <c r="W31" s="49">
        <f t="shared" si="34"/>
        <v>0</v>
      </c>
      <c r="X31" s="49">
        <f t="shared" si="35"/>
        <v>0</v>
      </c>
      <c r="Y31" s="49">
        <f t="shared" si="36"/>
        <v>0</v>
      </c>
      <c r="Z31" s="49">
        <f t="shared" si="37"/>
        <v>0</v>
      </c>
      <c r="AA31" s="49">
        <f t="shared" si="38"/>
        <v>0</v>
      </c>
      <c r="AB31" s="49">
        <f t="shared" si="39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40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41"/>
        <v>97</v>
      </c>
      <c r="AS31" s="49">
        <v>0</v>
      </c>
      <c r="AT31" s="49">
        <v>97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42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43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44"/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26</v>
      </c>
      <c r="B32" s="47" t="s">
        <v>72</v>
      </c>
      <c r="C32" s="48" t="s">
        <v>73</v>
      </c>
      <c r="D32" s="49">
        <f t="shared" si="0"/>
        <v>550</v>
      </c>
      <c r="E32" s="49">
        <f t="shared" si="23"/>
        <v>146</v>
      </c>
      <c r="F32" s="49">
        <f t="shared" si="24"/>
        <v>224</v>
      </c>
      <c r="G32" s="49">
        <f t="shared" si="25"/>
        <v>145</v>
      </c>
      <c r="H32" s="49">
        <f t="shared" si="26"/>
        <v>29</v>
      </c>
      <c r="I32" s="49">
        <f t="shared" si="27"/>
        <v>0</v>
      </c>
      <c r="J32" s="49">
        <f t="shared" si="28"/>
        <v>6</v>
      </c>
      <c r="K32" s="49">
        <f t="shared" si="29"/>
        <v>0</v>
      </c>
      <c r="L32" s="49">
        <f t="shared" si="30"/>
        <v>430</v>
      </c>
      <c r="M32" s="49">
        <v>113</v>
      </c>
      <c r="N32" s="49">
        <v>143</v>
      </c>
      <c r="O32" s="49">
        <v>145</v>
      </c>
      <c r="P32" s="49">
        <v>29</v>
      </c>
      <c r="Q32" s="49">
        <v>0</v>
      </c>
      <c r="R32" s="49">
        <v>0</v>
      </c>
      <c r="S32" s="49">
        <v>0</v>
      </c>
      <c r="T32" s="49">
        <f t="shared" si="31"/>
        <v>78</v>
      </c>
      <c r="U32" s="49">
        <f t="shared" si="32"/>
        <v>0</v>
      </c>
      <c r="V32" s="49">
        <f t="shared" si="33"/>
        <v>78</v>
      </c>
      <c r="W32" s="49">
        <f t="shared" si="34"/>
        <v>0</v>
      </c>
      <c r="X32" s="49">
        <f t="shared" si="35"/>
        <v>0</v>
      </c>
      <c r="Y32" s="49">
        <f t="shared" si="36"/>
        <v>0</v>
      </c>
      <c r="Z32" s="49">
        <f t="shared" si="37"/>
        <v>0</v>
      </c>
      <c r="AA32" s="49">
        <f t="shared" si="38"/>
        <v>0</v>
      </c>
      <c r="AB32" s="49">
        <f t="shared" si="39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40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41"/>
        <v>78</v>
      </c>
      <c r="AS32" s="49">
        <v>0</v>
      </c>
      <c r="AT32" s="49">
        <v>78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42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43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44"/>
        <v>42</v>
      </c>
      <c r="BQ32" s="49">
        <v>33</v>
      </c>
      <c r="BR32" s="49">
        <v>3</v>
      </c>
      <c r="BS32" s="49">
        <v>0</v>
      </c>
      <c r="BT32" s="49">
        <v>0</v>
      </c>
      <c r="BU32" s="49">
        <v>0</v>
      </c>
      <c r="BV32" s="49">
        <v>6</v>
      </c>
      <c r="BW32" s="49">
        <v>0</v>
      </c>
    </row>
    <row r="33" spans="1:75" ht="13.5">
      <c r="A33" s="24" t="s">
        <v>26</v>
      </c>
      <c r="B33" s="47" t="s">
        <v>74</v>
      </c>
      <c r="C33" s="48" t="s">
        <v>75</v>
      </c>
      <c r="D33" s="49">
        <f t="shared" si="0"/>
        <v>145</v>
      </c>
      <c r="E33" s="49">
        <f t="shared" si="23"/>
        <v>55</v>
      </c>
      <c r="F33" s="49">
        <f t="shared" si="24"/>
        <v>61</v>
      </c>
      <c r="G33" s="49">
        <f t="shared" si="25"/>
        <v>22</v>
      </c>
      <c r="H33" s="49">
        <f t="shared" si="26"/>
        <v>6</v>
      </c>
      <c r="I33" s="49">
        <f t="shared" si="27"/>
        <v>0</v>
      </c>
      <c r="J33" s="49">
        <f t="shared" si="28"/>
        <v>0</v>
      </c>
      <c r="K33" s="49">
        <f t="shared" si="29"/>
        <v>1</v>
      </c>
      <c r="L33" s="49">
        <f t="shared" si="30"/>
        <v>6</v>
      </c>
      <c r="M33" s="49">
        <v>0</v>
      </c>
      <c r="N33" s="49">
        <v>0</v>
      </c>
      <c r="O33" s="49">
        <v>0</v>
      </c>
      <c r="P33" s="49">
        <v>6</v>
      </c>
      <c r="Q33" s="49">
        <v>0</v>
      </c>
      <c r="R33" s="49">
        <v>0</v>
      </c>
      <c r="S33" s="49">
        <v>0</v>
      </c>
      <c r="T33" s="49">
        <f t="shared" si="31"/>
        <v>84</v>
      </c>
      <c r="U33" s="49">
        <f t="shared" si="32"/>
        <v>0</v>
      </c>
      <c r="V33" s="49">
        <f t="shared" si="33"/>
        <v>61</v>
      </c>
      <c r="W33" s="49">
        <f t="shared" si="34"/>
        <v>22</v>
      </c>
      <c r="X33" s="49">
        <f t="shared" si="35"/>
        <v>0</v>
      </c>
      <c r="Y33" s="49">
        <f t="shared" si="36"/>
        <v>0</v>
      </c>
      <c r="Z33" s="49">
        <f t="shared" si="37"/>
        <v>0</v>
      </c>
      <c r="AA33" s="49">
        <f t="shared" si="38"/>
        <v>1</v>
      </c>
      <c r="AB33" s="49">
        <f t="shared" si="39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40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41"/>
        <v>84</v>
      </c>
      <c r="AS33" s="49">
        <v>0</v>
      </c>
      <c r="AT33" s="49">
        <v>61</v>
      </c>
      <c r="AU33" s="49">
        <v>22</v>
      </c>
      <c r="AV33" s="49">
        <v>0</v>
      </c>
      <c r="AW33" s="49">
        <v>0</v>
      </c>
      <c r="AX33" s="49">
        <v>0</v>
      </c>
      <c r="AY33" s="49">
        <v>1</v>
      </c>
      <c r="AZ33" s="49">
        <f t="shared" si="42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43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44"/>
        <v>55</v>
      </c>
      <c r="BQ33" s="49">
        <v>55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26</v>
      </c>
      <c r="B34" s="47" t="s">
        <v>76</v>
      </c>
      <c r="C34" s="48" t="s">
        <v>77</v>
      </c>
      <c r="D34" s="49">
        <f t="shared" si="0"/>
        <v>193</v>
      </c>
      <c r="E34" s="49">
        <f t="shared" si="23"/>
        <v>62</v>
      </c>
      <c r="F34" s="49">
        <f t="shared" si="24"/>
        <v>87</v>
      </c>
      <c r="G34" s="49">
        <f t="shared" si="25"/>
        <v>32</v>
      </c>
      <c r="H34" s="49">
        <f t="shared" si="26"/>
        <v>8</v>
      </c>
      <c r="I34" s="49">
        <f t="shared" si="27"/>
        <v>0</v>
      </c>
      <c r="J34" s="49">
        <f t="shared" si="28"/>
        <v>4</v>
      </c>
      <c r="K34" s="49">
        <f t="shared" si="29"/>
        <v>0</v>
      </c>
      <c r="L34" s="49">
        <f t="shared" si="30"/>
        <v>74</v>
      </c>
      <c r="M34" s="49">
        <v>62</v>
      </c>
      <c r="N34" s="49">
        <v>0</v>
      </c>
      <c r="O34" s="49">
        <v>0</v>
      </c>
      <c r="P34" s="49">
        <v>8</v>
      </c>
      <c r="Q34" s="49">
        <v>0</v>
      </c>
      <c r="R34" s="49">
        <v>4</v>
      </c>
      <c r="S34" s="49">
        <v>0</v>
      </c>
      <c r="T34" s="49">
        <f t="shared" si="31"/>
        <v>119</v>
      </c>
      <c r="U34" s="49">
        <f t="shared" si="32"/>
        <v>0</v>
      </c>
      <c r="V34" s="49">
        <f t="shared" si="33"/>
        <v>87</v>
      </c>
      <c r="W34" s="49">
        <f t="shared" si="34"/>
        <v>32</v>
      </c>
      <c r="X34" s="49">
        <f t="shared" si="35"/>
        <v>0</v>
      </c>
      <c r="Y34" s="49">
        <f t="shared" si="36"/>
        <v>0</v>
      </c>
      <c r="Z34" s="49">
        <f t="shared" si="37"/>
        <v>0</v>
      </c>
      <c r="AA34" s="49">
        <f t="shared" si="38"/>
        <v>0</v>
      </c>
      <c r="AB34" s="49">
        <f t="shared" si="39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40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41"/>
        <v>119</v>
      </c>
      <c r="AS34" s="49">
        <v>0</v>
      </c>
      <c r="AT34" s="49">
        <v>87</v>
      </c>
      <c r="AU34" s="49">
        <v>32</v>
      </c>
      <c r="AV34" s="49">
        <v>0</v>
      </c>
      <c r="AW34" s="49">
        <v>0</v>
      </c>
      <c r="AX34" s="49">
        <v>0</v>
      </c>
      <c r="AY34" s="49">
        <v>0</v>
      </c>
      <c r="AZ34" s="49">
        <f t="shared" si="42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43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44"/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26</v>
      </c>
      <c r="B35" s="47" t="s">
        <v>78</v>
      </c>
      <c r="C35" s="48" t="s">
        <v>79</v>
      </c>
      <c r="D35" s="49">
        <f t="shared" si="0"/>
        <v>460</v>
      </c>
      <c r="E35" s="49">
        <f t="shared" si="23"/>
        <v>206</v>
      </c>
      <c r="F35" s="49">
        <f t="shared" si="24"/>
        <v>128</v>
      </c>
      <c r="G35" s="49">
        <f t="shared" si="25"/>
        <v>48</v>
      </c>
      <c r="H35" s="49">
        <f t="shared" si="26"/>
        <v>12</v>
      </c>
      <c r="I35" s="49">
        <f t="shared" si="27"/>
        <v>34</v>
      </c>
      <c r="J35" s="49">
        <f t="shared" si="28"/>
        <v>28</v>
      </c>
      <c r="K35" s="49">
        <f t="shared" si="29"/>
        <v>4</v>
      </c>
      <c r="L35" s="49">
        <f t="shared" si="30"/>
        <v>282</v>
      </c>
      <c r="M35" s="49">
        <v>206</v>
      </c>
      <c r="N35" s="49">
        <v>0</v>
      </c>
      <c r="O35" s="49">
        <v>0</v>
      </c>
      <c r="P35" s="49">
        <v>12</v>
      </c>
      <c r="Q35" s="49">
        <v>34</v>
      </c>
      <c r="R35" s="49">
        <v>28</v>
      </c>
      <c r="S35" s="49">
        <v>2</v>
      </c>
      <c r="T35" s="49">
        <f t="shared" si="31"/>
        <v>178</v>
      </c>
      <c r="U35" s="49">
        <f t="shared" si="32"/>
        <v>0</v>
      </c>
      <c r="V35" s="49">
        <f t="shared" si="33"/>
        <v>128</v>
      </c>
      <c r="W35" s="49">
        <f t="shared" si="34"/>
        <v>48</v>
      </c>
      <c r="X35" s="49">
        <f t="shared" si="35"/>
        <v>0</v>
      </c>
      <c r="Y35" s="49">
        <f t="shared" si="36"/>
        <v>0</v>
      </c>
      <c r="Z35" s="49">
        <f t="shared" si="37"/>
        <v>0</v>
      </c>
      <c r="AA35" s="49">
        <f t="shared" si="38"/>
        <v>2</v>
      </c>
      <c r="AB35" s="49">
        <f t="shared" si="3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40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41"/>
        <v>178</v>
      </c>
      <c r="AS35" s="49">
        <v>0</v>
      </c>
      <c r="AT35" s="49">
        <v>128</v>
      </c>
      <c r="AU35" s="49">
        <v>48</v>
      </c>
      <c r="AV35" s="49">
        <v>0</v>
      </c>
      <c r="AW35" s="49">
        <v>0</v>
      </c>
      <c r="AX35" s="49">
        <v>0</v>
      </c>
      <c r="AY35" s="49">
        <v>2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26</v>
      </c>
      <c r="B36" s="47" t="s">
        <v>80</v>
      </c>
      <c r="C36" s="48" t="s">
        <v>81</v>
      </c>
      <c r="D36" s="49">
        <f t="shared" si="0"/>
        <v>166</v>
      </c>
      <c r="E36" s="49">
        <f t="shared" si="23"/>
        <v>55</v>
      </c>
      <c r="F36" s="49">
        <f t="shared" si="24"/>
        <v>59</v>
      </c>
      <c r="G36" s="49">
        <f t="shared" si="25"/>
        <v>22</v>
      </c>
      <c r="H36" s="49">
        <f t="shared" si="26"/>
        <v>6</v>
      </c>
      <c r="I36" s="49">
        <f t="shared" si="27"/>
        <v>15</v>
      </c>
      <c r="J36" s="49">
        <f t="shared" si="28"/>
        <v>7</v>
      </c>
      <c r="K36" s="49">
        <f t="shared" si="29"/>
        <v>2</v>
      </c>
      <c r="L36" s="49">
        <f t="shared" si="30"/>
        <v>84</v>
      </c>
      <c r="M36" s="49">
        <v>55</v>
      </c>
      <c r="N36" s="49">
        <v>0</v>
      </c>
      <c r="O36" s="49">
        <v>0</v>
      </c>
      <c r="P36" s="49">
        <v>6</v>
      </c>
      <c r="Q36" s="49">
        <v>15</v>
      </c>
      <c r="R36" s="49">
        <v>7</v>
      </c>
      <c r="S36" s="49">
        <v>1</v>
      </c>
      <c r="T36" s="49">
        <f t="shared" si="31"/>
        <v>82</v>
      </c>
      <c r="U36" s="49">
        <f t="shared" si="32"/>
        <v>0</v>
      </c>
      <c r="V36" s="49">
        <f t="shared" si="33"/>
        <v>59</v>
      </c>
      <c r="W36" s="49">
        <f t="shared" si="34"/>
        <v>22</v>
      </c>
      <c r="X36" s="49">
        <f t="shared" si="35"/>
        <v>0</v>
      </c>
      <c r="Y36" s="49">
        <f t="shared" si="36"/>
        <v>0</v>
      </c>
      <c r="Z36" s="49">
        <f t="shared" si="37"/>
        <v>0</v>
      </c>
      <c r="AA36" s="49">
        <f t="shared" si="38"/>
        <v>1</v>
      </c>
      <c r="AB36" s="49">
        <f t="shared" si="39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40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41"/>
        <v>82</v>
      </c>
      <c r="AS36" s="49">
        <v>0</v>
      </c>
      <c r="AT36" s="49">
        <v>59</v>
      </c>
      <c r="AU36" s="49">
        <v>22</v>
      </c>
      <c r="AV36" s="49">
        <v>0</v>
      </c>
      <c r="AW36" s="49">
        <v>0</v>
      </c>
      <c r="AX36" s="49">
        <v>0</v>
      </c>
      <c r="AY36" s="49">
        <v>1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26</v>
      </c>
      <c r="B37" s="47" t="s">
        <v>82</v>
      </c>
      <c r="C37" s="48" t="s">
        <v>25</v>
      </c>
      <c r="D37" s="49">
        <f t="shared" si="0"/>
        <v>285</v>
      </c>
      <c r="E37" s="49">
        <f t="shared" si="23"/>
        <v>0</v>
      </c>
      <c r="F37" s="49">
        <f t="shared" si="24"/>
        <v>181</v>
      </c>
      <c r="G37" s="49">
        <f t="shared" si="25"/>
        <v>86</v>
      </c>
      <c r="H37" s="49">
        <f t="shared" si="26"/>
        <v>18</v>
      </c>
      <c r="I37" s="49">
        <f t="shared" si="27"/>
        <v>0</v>
      </c>
      <c r="J37" s="49">
        <f t="shared" si="28"/>
        <v>0</v>
      </c>
      <c r="K37" s="49">
        <f t="shared" si="29"/>
        <v>0</v>
      </c>
      <c r="L37" s="49">
        <f t="shared" si="30"/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31"/>
        <v>285</v>
      </c>
      <c r="U37" s="49">
        <f t="shared" si="32"/>
        <v>0</v>
      </c>
      <c r="V37" s="49">
        <f t="shared" si="33"/>
        <v>181</v>
      </c>
      <c r="W37" s="49">
        <f t="shared" si="34"/>
        <v>86</v>
      </c>
      <c r="X37" s="49">
        <f t="shared" si="35"/>
        <v>18</v>
      </c>
      <c r="Y37" s="49">
        <f t="shared" si="36"/>
        <v>0</v>
      </c>
      <c r="Z37" s="49">
        <f t="shared" si="37"/>
        <v>0</v>
      </c>
      <c r="AA37" s="49">
        <f t="shared" si="38"/>
        <v>0</v>
      </c>
      <c r="AB37" s="49">
        <f t="shared" si="3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40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41"/>
        <v>285</v>
      </c>
      <c r="AS37" s="49">
        <v>0</v>
      </c>
      <c r="AT37" s="49">
        <v>181</v>
      </c>
      <c r="AU37" s="49">
        <v>86</v>
      </c>
      <c r="AV37" s="49">
        <v>18</v>
      </c>
      <c r="AW37" s="49">
        <v>0</v>
      </c>
      <c r="AX37" s="49">
        <v>0</v>
      </c>
      <c r="AY37" s="49">
        <v>0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26</v>
      </c>
      <c r="B38" s="47" t="s">
        <v>83</v>
      </c>
      <c r="C38" s="48" t="s">
        <v>386</v>
      </c>
      <c r="D38" s="49">
        <f t="shared" si="0"/>
        <v>293</v>
      </c>
      <c r="E38" s="49">
        <f t="shared" si="23"/>
        <v>0</v>
      </c>
      <c r="F38" s="49">
        <f t="shared" si="24"/>
        <v>148</v>
      </c>
      <c r="G38" s="49">
        <f t="shared" si="25"/>
        <v>76</v>
      </c>
      <c r="H38" s="49">
        <f t="shared" si="26"/>
        <v>17</v>
      </c>
      <c r="I38" s="49">
        <f t="shared" si="27"/>
        <v>0</v>
      </c>
      <c r="J38" s="49">
        <f t="shared" si="28"/>
        <v>0</v>
      </c>
      <c r="K38" s="49">
        <f t="shared" si="29"/>
        <v>52</v>
      </c>
      <c r="L38" s="49">
        <f t="shared" si="30"/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f t="shared" si="31"/>
        <v>293</v>
      </c>
      <c r="U38" s="49">
        <f t="shared" si="32"/>
        <v>0</v>
      </c>
      <c r="V38" s="49">
        <f t="shared" si="33"/>
        <v>148</v>
      </c>
      <c r="W38" s="49">
        <f t="shared" si="34"/>
        <v>76</v>
      </c>
      <c r="X38" s="49">
        <f t="shared" si="35"/>
        <v>17</v>
      </c>
      <c r="Y38" s="49">
        <f t="shared" si="36"/>
        <v>0</v>
      </c>
      <c r="Z38" s="49">
        <f t="shared" si="37"/>
        <v>0</v>
      </c>
      <c r="AA38" s="49">
        <f t="shared" si="38"/>
        <v>52</v>
      </c>
      <c r="AB38" s="49">
        <f t="shared" si="39"/>
        <v>52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52</v>
      </c>
      <c r="AJ38" s="49">
        <f t="shared" si="40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241</v>
      </c>
      <c r="AS38" s="49">
        <v>0</v>
      </c>
      <c r="AT38" s="49">
        <v>148</v>
      </c>
      <c r="AU38" s="49">
        <v>76</v>
      </c>
      <c r="AV38" s="49">
        <v>17</v>
      </c>
      <c r="AW38" s="49">
        <v>0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26</v>
      </c>
      <c r="B39" s="47" t="s">
        <v>84</v>
      </c>
      <c r="C39" s="48" t="s">
        <v>293</v>
      </c>
      <c r="D39" s="49">
        <f t="shared" si="0"/>
        <v>131</v>
      </c>
      <c r="E39" s="49">
        <f t="shared" si="23"/>
        <v>0</v>
      </c>
      <c r="F39" s="49">
        <f t="shared" si="24"/>
        <v>60</v>
      </c>
      <c r="G39" s="49">
        <f t="shared" si="25"/>
        <v>33</v>
      </c>
      <c r="H39" s="49">
        <f t="shared" si="26"/>
        <v>8</v>
      </c>
      <c r="I39" s="49">
        <f t="shared" si="27"/>
        <v>0</v>
      </c>
      <c r="J39" s="49">
        <f t="shared" si="28"/>
        <v>0</v>
      </c>
      <c r="K39" s="49">
        <f t="shared" si="29"/>
        <v>30</v>
      </c>
      <c r="L39" s="49">
        <f t="shared" si="30"/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f t="shared" si="31"/>
        <v>131</v>
      </c>
      <c r="U39" s="49">
        <f t="shared" si="32"/>
        <v>0</v>
      </c>
      <c r="V39" s="49">
        <f t="shared" si="33"/>
        <v>60</v>
      </c>
      <c r="W39" s="49">
        <f t="shared" si="34"/>
        <v>33</v>
      </c>
      <c r="X39" s="49">
        <f t="shared" si="35"/>
        <v>8</v>
      </c>
      <c r="Y39" s="49">
        <f t="shared" si="36"/>
        <v>0</v>
      </c>
      <c r="Z39" s="49">
        <f t="shared" si="37"/>
        <v>0</v>
      </c>
      <c r="AA39" s="49">
        <f t="shared" si="38"/>
        <v>30</v>
      </c>
      <c r="AB39" s="49">
        <f t="shared" si="39"/>
        <v>30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30</v>
      </c>
      <c r="AJ39" s="49">
        <f t="shared" si="40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41"/>
        <v>101</v>
      </c>
      <c r="AS39" s="49">
        <v>0</v>
      </c>
      <c r="AT39" s="49">
        <v>60</v>
      </c>
      <c r="AU39" s="49">
        <v>33</v>
      </c>
      <c r="AV39" s="49">
        <v>8</v>
      </c>
      <c r="AW39" s="49">
        <v>0</v>
      </c>
      <c r="AX39" s="49">
        <v>0</v>
      </c>
      <c r="AY39" s="49">
        <v>0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26</v>
      </c>
      <c r="B40" s="47" t="s">
        <v>85</v>
      </c>
      <c r="C40" s="48" t="s">
        <v>291</v>
      </c>
      <c r="D40" s="49">
        <f t="shared" si="0"/>
        <v>247</v>
      </c>
      <c r="E40" s="49">
        <f t="shared" si="23"/>
        <v>55</v>
      </c>
      <c r="F40" s="49">
        <f t="shared" si="24"/>
        <v>184</v>
      </c>
      <c r="G40" s="49">
        <f t="shared" si="25"/>
        <v>0</v>
      </c>
      <c r="H40" s="49">
        <f t="shared" si="26"/>
        <v>5</v>
      </c>
      <c r="I40" s="49">
        <f t="shared" si="27"/>
        <v>0</v>
      </c>
      <c r="J40" s="49">
        <f t="shared" si="28"/>
        <v>3</v>
      </c>
      <c r="K40" s="49">
        <f t="shared" si="29"/>
        <v>0</v>
      </c>
      <c r="L40" s="49">
        <f t="shared" si="30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31"/>
        <v>247</v>
      </c>
      <c r="U40" s="49">
        <f t="shared" si="32"/>
        <v>55</v>
      </c>
      <c r="V40" s="49">
        <f t="shared" si="33"/>
        <v>184</v>
      </c>
      <c r="W40" s="49">
        <f t="shared" si="34"/>
        <v>0</v>
      </c>
      <c r="X40" s="49">
        <f t="shared" si="35"/>
        <v>5</v>
      </c>
      <c r="Y40" s="49">
        <f t="shared" si="36"/>
        <v>0</v>
      </c>
      <c r="Z40" s="49">
        <f t="shared" si="37"/>
        <v>3</v>
      </c>
      <c r="AA40" s="49">
        <f t="shared" si="38"/>
        <v>0</v>
      </c>
      <c r="AB40" s="49">
        <f t="shared" si="3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40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41"/>
        <v>247</v>
      </c>
      <c r="AS40" s="49">
        <v>55</v>
      </c>
      <c r="AT40" s="49">
        <v>184</v>
      </c>
      <c r="AU40" s="49">
        <v>0</v>
      </c>
      <c r="AV40" s="49">
        <v>5</v>
      </c>
      <c r="AW40" s="49">
        <v>0</v>
      </c>
      <c r="AX40" s="49">
        <v>3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26</v>
      </c>
      <c r="B41" s="47" t="s">
        <v>86</v>
      </c>
      <c r="C41" s="48" t="s">
        <v>87</v>
      </c>
      <c r="D41" s="49">
        <f t="shared" si="0"/>
        <v>86</v>
      </c>
      <c r="E41" s="49">
        <f t="shared" si="23"/>
        <v>0</v>
      </c>
      <c r="F41" s="49">
        <f t="shared" si="24"/>
        <v>56</v>
      </c>
      <c r="G41" s="49">
        <f t="shared" si="25"/>
        <v>21</v>
      </c>
      <c r="H41" s="49">
        <f t="shared" si="26"/>
        <v>8</v>
      </c>
      <c r="I41" s="49">
        <f t="shared" si="27"/>
        <v>0</v>
      </c>
      <c r="J41" s="49">
        <f t="shared" si="28"/>
        <v>0</v>
      </c>
      <c r="K41" s="49">
        <f t="shared" si="29"/>
        <v>1</v>
      </c>
      <c r="L41" s="49">
        <f t="shared" si="30"/>
        <v>8</v>
      </c>
      <c r="M41" s="49">
        <v>0</v>
      </c>
      <c r="N41" s="49">
        <v>0</v>
      </c>
      <c r="O41" s="49">
        <v>0</v>
      </c>
      <c r="P41" s="49">
        <v>8</v>
      </c>
      <c r="Q41" s="49">
        <v>0</v>
      </c>
      <c r="R41" s="49">
        <v>0</v>
      </c>
      <c r="S41" s="49">
        <v>0</v>
      </c>
      <c r="T41" s="49">
        <f t="shared" si="31"/>
        <v>78</v>
      </c>
      <c r="U41" s="49">
        <f t="shared" si="32"/>
        <v>0</v>
      </c>
      <c r="V41" s="49">
        <f t="shared" si="33"/>
        <v>56</v>
      </c>
      <c r="W41" s="49">
        <f t="shared" si="34"/>
        <v>21</v>
      </c>
      <c r="X41" s="49">
        <f t="shared" si="35"/>
        <v>0</v>
      </c>
      <c r="Y41" s="49">
        <f t="shared" si="36"/>
        <v>0</v>
      </c>
      <c r="Z41" s="49">
        <f t="shared" si="37"/>
        <v>0</v>
      </c>
      <c r="AA41" s="49">
        <f t="shared" si="38"/>
        <v>1</v>
      </c>
      <c r="AB41" s="49">
        <f t="shared" si="3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41"/>
        <v>78</v>
      </c>
      <c r="AS41" s="49">
        <v>0</v>
      </c>
      <c r="AT41" s="49">
        <v>56</v>
      </c>
      <c r="AU41" s="49">
        <v>21</v>
      </c>
      <c r="AV41" s="49">
        <v>0</v>
      </c>
      <c r="AW41" s="49">
        <v>0</v>
      </c>
      <c r="AX41" s="49">
        <v>0</v>
      </c>
      <c r="AY41" s="49">
        <v>1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26</v>
      </c>
      <c r="B42" s="47" t="s">
        <v>88</v>
      </c>
      <c r="C42" s="48" t="s">
        <v>89</v>
      </c>
      <c r="D42" s="49">
        <f t="shared" si="0"/>
        <v>69</v>
      </c>
      <c r="E42" s="49">
        <f t="shared" si="23"/>
        <v>0</v>
      </c>
      <c r="F42" s="49">
        <f t="shared" si="24"/>
        <v>37</v>
      </c>
      <c r="G42" s="49">
        <f t="shared" si="25"/>
        <v>24</v>
      </c>
      <c r="H42" s="49">
        <f t="shared" si="26"/>
        <v>8</v>
      </c>
      <c r="I42" s="49">
        <f t="shared" si="27"/>
        <v>0</v>
      </c>
      <c r="J42" s="49">
        <f t="shared" si="28"/>
        <v>0</v>
      </c>
      <c r="K42" s="49">
        <f t="shared" si="29"/>
        <v>0</v>
      </c>
      <c r="L42" s="49">
        <f t="shared" si="30"/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f t="shared" si="31"/>
        <v>69</v>
      </c>
      <c r="U42" s="49">
        <f t="shared" si="32"/>
        <v>0</v>
      </c>
      <c r="V42" s="49">
        <f t="shared" si="33"/>
        <v>37</v>
      </c>
      <c r="W42" s="49">
        <f t="shared" si="34"/>
        <v>24</v>
      </c>
      <c r="X42" s="49">
        <f t="shared" si="35"/>
        <v>8</v>
      </c>
      <c r="Y42" s="49">
        <f t="shared" si="36"/>
        <v>0</v>
      </c>
      <c r="Z42" s="49">
        <f t="shared" si="37"/>
        <v>0</v>
      </c>
      <c r="AA42" s="49">
        <f t="shared" si="38"/>
        <v>0</v>
      </c>
      <c r="AB42" s="49">
        <f t="shared" si="3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40"/>
        <v>37</v>
      </c>
      <c r="AK42" s="49">
        <v>0</v>
      </c>
      <c r="AL42" s="49">
        <v>37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41"/>
        <v>32</v>
      </c>
      <c r="AS42" s="49">
        <v>0</v>
      </c>
      <c r="AT42" s="49">
        <v>0</v>
      </c>
      <c r="AU42" s="49">
        <v>24</v>
      </c>
      <c r="AV42" s="49">
        <v>8</v>
      </c>
      <c r="AW42" s="49">
        <v>0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26</v>
      </c>
      <c r="B43" s="47" t="s">
        <v>90</v>
      </c>
      <c r="C43" s="48" t="s">
        <v>91</v>
      </c>
      <c r="D43" s="49">
        <f t="shared" si="0"/>
        <v>381</v>
      </c>
      <c r="E43" s="49">
        <f t="shared" si="23"/>
        <v>204</v>
      </c>
      <c r="F43" s="49">
        <f t="shared" si="24"/>
        <v>132</v>
      </c>
      <c r="G43" s="49">
        <f t="shared" si="25"/>
        <v>3</v>
      </c>
      <c r="H43" s="49">
        <f t="shared" si="26"/>
        <v>5</v>
      </c>
      <c r="I43" s="49">
        <f t="shared" si="27"/>
        <v>0</v>
      </c>
      <c r="J43" s="49">
        <f t="shared" si="28"/>
        <v>36</v>
      </c>
      <c r="K43" s="49">
        <f t="shared" si="29"/>
        <v>1</v>
      </c>
      <c r="L43" s="49">
        <f t="shared" si="30"/>
        <v>249</v>
      </c>
      <c r="M43" s="49">
        <v>204</v>
      </c>
      <c r="N43" s="49">
        <v>0</v>
      </c>
      <c r="O43" s="49">
        <v>3</v>
      </c>
      <c r="P43" s="49">
        <v>5</v>
      </c>
      <c r="Q43" s="49">
        <v>0</v>
      </c>
      <c r="R43" s="49">
        <v>36</v>
      </c>
      <c r="S43" s="49">
        <v>1</v>
      </c>
      <c r="T43" s="49">
        <f t="shared" si="31"/>
        <v>132</v>
      </c>
      <c r="U43" s="49">
        <f t="shared" si="32"/>
        <v>0</v>
      </c>
      <c r="V43" s="49">
        <f t="shared" si="33"/>
        <v>132</v>
      </c>
      <c r="W43" s="49">
        <f t="shared" si="34"/>
        <v>0</v>
      </c>
      <c r="X43" s="49">
        <f t="shared" si="35"/>
        <v>0</v>
      </c>
      <c r="Y43" s="49">
        <f t="shared" si="36"/>
        <v>0</v>
      </c>
      <c r="Z43" s="49">
        <f t="shared" si="37"/>
        <v>0</v>
      </c>
      <c r="AA43" s="49">
        <f t="shared" si="38"/>
        <v>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132</v>
      </c>
      <c r="AS43" s="49">
        <v>0</v>
      </c>
      <c r="AT43" s="49">
        <v>132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26</v>
      </c>
      <c r="B44" s="47" t="s">
        <v>92</v>
      </c>
      <c r="C44" s="48" t="s">
        <v>93</v>
      </c>
      <c r="D44" s="49">
        <f t="shared" si="0"/>
        <v>186</v>
      </c>
      <c r="E44" s="49">
        <f t="shared" si="23"/>
        <v>98</v>
      </c>
      <c r="F44" s="49">
        <f t="shared" si="24"/>
        <v>50</v>
      </c>
      <c r="G44" s="49">
        <f t="shared" si="25"/>
        <v>18</v>
      </c>
      <c r="H44" s="49">
        <f t="shared" si="26"/>
        <v>4</v>
      </c>
      <c r="I44" s="49">
        <f t="shared" si="27"/>
        <v>1</v>
      </c>
      <c r="J44" s="49">
        <f t="shared" si="28"/>
        <v>14</v>
      </c>
      <c r="K44" s="49">
        <f t="shared" si="29"/>
        <v>1</v>
      </c>
      <c r="L44" s="49">
        <f t="shared" si="30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31"/>
        <v>186</v>
      </c>
      <c r="U44" s="49">
        <f t="shared" si="32"/>
        <v>98</v>
      </c>
      <c r="V44" s="49">
        <f t="shared" si="33"/>
        <v>50</v>
      </c>
      <c r="W44" s="49">
        <f t="shared" si="34"/>
        <v>18</v>
      </c>
      <c r="X44" s="49">
        <f t="shared" si="35"/>
        <v>4</v>
      </c>
      <c r="Y44" s="49">
        <f t="shared" si="36"/>
        <v>1</v>
      </c>
      <c r="Z44" s="49">
        <f t="shared" si="37"/>
        <v>14</v>
      </c>
      <c r="AA44" s="49">
        <f t="shared" si="38"/>
        <v>1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186</v>
      </c>
      <c r="AS44" s="49">
        <v>98</v>
      </c>
      <c r="AT44" s="49">
        <v>50</v>
      </c>
      <c r="AU44" s="49">
        <v>18</v>
      </c>
      <c r="AV44" s="49">
        <v>4</v>
      </c>
      <c r="AW44" s="49">
        <v>1</v>
      </c>
      <c r="AX44" s="49">
        <v>14</v>
      </c>
      <c r="AY44" s="49">
        <v>1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26</v>
      </c>
      <c r="B45" s="47" t="s">
        <v>94</v>
      </c>
      <c r="C45" s="48" t="s">
        <v>95</v>
      </c>
      <c r="D45" s="49">
        <f t="shared" si="0"/>
        <v>243</v>
      </c>
      <c r="E45" s="49">
        <f t="shared" si="23"/>
        <v>113</v>
      </c>
      <c r="F45" s="49">
        <f t="shared" si="24"/>
        <v>58</v>
      </c>
      <c r="G45" s="49">
        <f t="shared" si="25"/>
        <v>56</v>
      </c>
      <c r="H45" s="49">
        <f t="shared" si="26"/>
        <v>5</v>
      </c>
      <c r="I45" s="49">
        <f t="shared" si="27"/>
        <v>3</v>
      </c>
      <c r="J45" s="49">
        <f t="shared" si="28"/>
        <v>4</v>
      </c>
      <c r="K45" s="49">
        <f t="shared" si="29"/>
        <v>4</v>
      </c>
      <c r="L45" s="49">
        <f t="shared" si="30"/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f t="shared" si="31"/>
        <v>243</v>
      </c>
      <c r="U45" s="49">
        <f t="shared" si="32"/>
        <v>113</v>
      </c>
      <c r="V45" s="49">
        <f t="shared" si="33"/>
        <v>58</v>
      </c>
      <c r="W45" s="49">
        <f t="shared" si="34"/>
        <v>56</v>
      </c>
      <c r="X45" s="49">
        <f t="shared" si="35"/>
        <v>5</v>
      </c>
      <c r="Y45" s="49">
        <f t="shared" si="36"/>
        <v>3</v>
      </c>
      <c r="Z45" s="49">
        <f t="shared" si="37"/>
        <v>4</v>
      </c>
      <c r="AA45" s="49">
        <f t="shared" si="38"/>
        <v>4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243</v>
      </c>
      <c r="AS45" s="49">
        <v>113</v>
      </c>
      <c r="AT45" s="49">
        <v>58</v>
      </c>
      <c r="AU45" s="49">
        <v>56</v>
      </c>
      <c r="AV45" s="49">
        <v>5</v>
      </c>
      <c r="AW45" s="49">
        <v>3</v>
      </c>
      <c r="AX45" s="49">
        <v>4</v>
      </c>
      <c r="AY45" s="49">
        <v>4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26</v>
      </c>
      <c r="B46" s="47" t="s">
        <v>96</v>
      </c>
      <c r="C46" s="48" t="s">
        <v>97</v>
      </c>
      <c r="D46" s="49">
        <f t="shared" si="0"/>
        <v>337</v>
      </c>
      <c r="E46" s="49">
        <f t="shared" si="23"/>
        <v>148</v>
      </c>
      <c r="F46" s="49">
        <f t="shared" si="24"/>
        <v>97</v>
      </c>
      <c r="G46" s="49">
        <f t="shared" si="25"/>
        <v>72</v>
      </c>
      <c r="H46" s="49">
        <f t="shared" si="26"/>
        <v>6</v>
      </c>
      <c r="I46" s="49">
        <f t="shared" si="27"/>
        <v>2</v>
      </c>
      <c r="J46" s="49">
        <f t="shared" si="28"/>
        <v>11</v>
      </c>
      <c r="K46" s="49">
        <f t="shared" si="29"/>
        <v>1</v>
      </c>
      <c r="L46" s="49">
        <f t="shared" si="30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31"/>
        <v>275</v>
      </c>
      <c r="U46" s="49">
        <f t="shared" si="32"/>
        <v>121</v>
      </c>
      <c r="V46" s="49">
        <f t="shared" si="33"/>
        <v>92</v>
      </c>
      <c r="W46" s="49">
        <f t="shared" si="34"/>
        <v>47</v>
      </c>
      <c r="X46" s="49">
        <f t="shared" si="35"/>
        <v>6</v>
      </c>
      <c r="Y46" s="49">
        <f t="shared" si="36"/>
        <v>2</v>
      </c>
      <c r="Z46" s="49">
        <f t="shared" si="37"/>
        <v>6</v>
      </c>
      <c r="AA46" s="49">
        <f t="shared" si="38"/>
        <v>1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275</v>
      </c>
      <c r="AS46" s="49">
        <v>121</v>
      </c>
      <c r="AT46" s="49">
        <v>92</v>
      </c>
      <c r="AU46" s="49">
        <v>47</v>
      </c>
      <c r="AV46" s="49">
        <v>6</v>
      </c>
      <c r="AW46" s="49">
        <v>2</v>
      </c>
      <c r="AX46" s="49">
        <v>6</v>
      </c>
      <c r="AY46" s="49">
        <v>1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62</v>
      </c>
      <c r="BQ46" s="49">
        <v>27</v>
      </c>
      <c r="BR46" s="49">
        <v>5</v>
      </c>
      <c r="BS46" s="49">
        <v>25</v>
      </c>
      <c r="BT46" s="49">
        <v>0</v>
      </c>
      <c r="BU46" s="49">
        <v>0</v>
      </c>
      <c r="BV46" s="49">
        <v>5</v>
      </c>
      <c r="BW46" s="49">
        <v>0</v>
      </c>
    </row>
    <row r="47" spans="1:75" ht="13.5">
      <c r="A47" s="24" t="s">
        <v>26</v>
      </c>
      <c r="B47" s="47" t="s">
        <v>98</v>
      </c>
      <c r="C47" s="48" t="s">
        <v>99</v>
      </c>
      <c r="D47" s="49">
        <f t="shared" si="0"/>
        <v>227</v>
      </c>
      <c r="E47" s="49">
        <f t="shared" si="23"/>
        <v>70</v>
      </c>
      <c r="F47" s="49">
        <f t="shared" si="24"/>
        <v>87</v>
      </c>
      <c r="G47" s="49">
        <f t="shared" si="25"/>
        <v>62</v>
      </c>
      <c r="H47" s="49">
        <f t="shared" si="26"/>
        <v>2</v>
      </c>
      <c r="I47" s="49">
        <f t="shared" si="27"/>
        <v>1</v>
      </c>
      <c r="J47" s="49">
        <f t="shared" si="28"/>
        <v>3</v>
      </c>
      <c r="K47" s="49">
        <f t="shared" si="29"/>
        <v>2</v>
      </c>
      <c r="L47" s="49">
        <f t="shared" si="30"/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206</v>
      </c>
      <c r="U47" s="49">
        <f t="shared" si="32"/>
        <v>57</v>
      </c>
      <c r="V47" s="49">
        <f t="shared" si="33"/>
        <v>86</v>
      </c>
      <c r="W47" s="49">
        <f t="shared" si="34"/>
        <v>56</v>
      </c>
      <c r="X47" s="49">
        <f t="shared" si="35"/>
        <v>2</v>
      </c>
      <c r="Y47" s="49">
        <f t="shared" si="36"/>
        <v>1</v>
      </c>
      <c r="Z47" s="49">
        <f t="shared" si="37"/>
        <v>2</v>
      </c>
      <c r="AA47" s="49">
        <f t="shared" si="38"/>
        <v>2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206</v>
      </c>
      <c r="AS47" s="49">
        <v>57</v>
      </c>
      <c r="AT47" s="49">
        <v>86</v>
      </c>
      <c r="AU47" s="49">
        <v>56</v>
      </c>
      <c r="AV47" s="49">
        <v>2</v>
      </c>
      <c r="AW47" s="49">
        <v>1</v>
      </c>
      <c r="AX47" s="49">
        <v>2</v>
      </c>
      <c r="AY47" s="49">
        <v>2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21</v>
      </c>
      <c r="BQ47" s="49">
        <v>13</v>
      </c>
      <c r="BR47" s="49">
        <v>1</v>
      </c>
      <c r="BS47" s="49">
        <v>6</v>
      </c>
      <c r="BT47" s="49">
        <v>0</v>
      </c>
      <c r="BU47" s="49">
        <v>0</v>
      </c>
      <c r="BV47" s="49">
        <v>1</v>
      </c>
      <c r="BW47" s="49">
        <v>0</v>
      </c>
    </row>
    <row r="48" spans="1:75" ht="13.5">
      <c r="A48" s="24" t="s">
        <v>26</v>
      </c>
      <c r="B48" s="47" t="s">
        <v>100</v>
      </c>
      <c r="C48" s="48" t="s">
        <v>101</v>
      </c>
      <c r="D48" s="49">
        <f t="shared" si="0"/>
        <v>146</v>
      </c>
      <c r="E48" s="49">
        <f t="shared" si="23"/>
        <v>35</v>
      </c>
      <c r="F48" s="49">
        <f t="shared" si="24"/>
        <v>70</v>
      </c>
      <c r="G48" s="49">
        <f t="shared" si="25"/>
        <v>37</v>
      </c>
      <c r="H48" s="49">
        <f t="shared" si="26"/>
        <v>1</v>
      </c>
      <c r="I48" s="49">
        <f t="shared" si="27"/>
        <v>1</v>
      </c>
      <c r="J48" s="49">
        <f t="shared" si="28"/>
        <v>1</v>
      </c>
      <c r="K48" s="49">
        <f t="shared" si="29"/>
        <v>1</v>
      </c>
      <c r="L48" s="49">
        <f t="shared" si="3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146</v>
      </c>
      <c r="U48" s="49">
        <f t="shared" si="32"/>
        <v>35</v>
      </c>
      <c r="V48" s="49">
        <f t="shared" si="33"/>
        <v>70</v>
      </c>
      <c r="W48" s="49">
        <f t="shared" si="34"/>
        <v>37</v>
      </c>
      <c r="X48" s="49">
        <f t="shared" si="35"/>
        <v>1</v>
      </c>
      <c r="Y48" s="49">
        <f t="shared" si="36"/>
        <v>1</v>
      </c>
      <c r="Z48" s="49">
        <f t="shared" si="37"/>
        <v>1</v>
      </c>
      <c r="AA48" s="49">
        <f t="shared" si="38"/>
        <v>1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146</v>
      </c>
      <c r="AS48" s="49">
        <v>35</v>
      </c>
      <c r="AT48" s="49">
        <v>70</v>
      </c>
      <c r="AU48" s="49">
        <v>37</v>
      </c>
      <c r="AV48" s="49">
        <v>1</v>
      </c>
      <c r="AW48" s="49">
        <v>1</v>
      </c>
      <c r="AX48" s="49">
        <v>1</v>
      </c>
      <c r="AY48" s="49">
        <v>1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26</v>
      </c>
      <c r="B49" s="47" t="s">
        <v>102</v>
      </c>
      <c r="C49" s="48" t="s">
        <v>103</v>
      </c>
      <c r="D49" s="49">
        <f t="shared" si="0"/>
        <v>331</v>
      </c>
      <c r="E49" s="49">
        <f t="shared" si="23"/>
        <v>79</v>
      </c>
      <c r="F49" s="49">
        <f t="shared" si="24"/>
        <v>152</v>
      </c>
      <c r="G49" s="49">
        <f t="shared" si="25"/>
        <v>87</v>
      </c>
      <c r="H49" s="49">
        <f t="shared" si="26"/>
        <v>3</v>
      </c>
      <c r="I49" s="49">
        <f t="shared" si="27"/>
        <v>3</v>
      </c>
      <c r="J49" s="49">
        <f t="shared" si="28"/>
        <v>4</v>
      </c>
      <c r="K49" s="49">
        <f t="shared" si="29"/>
        <v>3</v>
      </c>
      <c r="L49" s="49">
        <f t="shared" si="30"/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f t="shared" si="31"/>
        <v>331</v>
      </c>
      <c r="U49" s="49">
        <f t="shared" si="32"/>
        <v>79</v>
      </c>
      <c r="V49" s="49">
        <f t="shared" si="33"/>
        <v>152</v>
      </c>
      <c r="W49" s="49">
        <f t="shared" si="34"/>
        <v>87</v>
      </c>
      <c r="X49" s="49">
        <f t="shared" si="35"/>
        <v>3</v>
      </c>
      <c r="Y49" s="49">
        <f t="shared" si="36"/>
        <v>3</v>
      </c>
      <c r="Z49" s="49">
        <f t="shared" si="37"/>
        <v>4</v>
      </c>
      <c r="AA49" s="49">
        <f t="shared" si="38"/>
        <v>3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331</v>
      </c>
      <c r="AS49" s="49">
        <v>79</v>
      </c>
      <c r="AT49" s="49">
        <v>152</v>
      </c>
      <c r="AU49" s="49">
        <v>87</v>
      </c>
      <c r="AV49" s="49">
        <v>3</v>
      </c>
      <c r="AW49" s="49">
        <v>3</v>
      </c>
      <c r="AX49" s="49">
        <v>4</v>
      </c>
      <c r="AY49" s="49">
        <v>3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26</v>
      </c>
      <c r="B50" s="47" t="s">
        <v>104</v>
      </c>
      <c r="C50" s="48" t="s">
        <v>105</v>
      </c>
      <c r="D50" s="49">
        <f t="shared" si="0"/>
        <v>373</v>
      </c>
      <c r="E50" s="49">
        <f t="shared" si="23"/>
        <v>102</v>
      </c>
      <c r="F50" s="49">
        <f t="shared" si="24"/>
        <v>155</v>
      </c>
      <c r="G50" s="49">
        <f t="shared" si="25"/>
        <v>92</v>
      </c>
      <c r="H50" s="49">
        <f t="shared" si="26"/>
        <v>4</v>
      </c>
      <c r="I50" s="49">
        <f t="shared" si="27"/>
        <v>2</v>
      </c>
      <c r="J50" s="49">
        <f t="shared" si="28"/>
        <v>8</v>
      </c>
      <c r="K50" s="49">
        <f t="shared" si="29"/>
        <v>10</v>
      </c>
      <c r="L50" s="49">
        <f t="shared" si="30"/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373</v>
      </c>
      <c r="U50" s="49">
        <f t="shared" si="32"/>
        <v>102</v>
      </c>
      <c r="V50" s="49">
        <f t="shared" si="33"/>
        <v>155</v>
      </c>
      <c r="W50" s="49">
        <f t="shared" si="34"/>
        <v>92</v>
      </c>
      <c r="X50" s="49">
        <f t="shared" si="35"/>
        <v>4</v>
      </c>
      <c r="Y50" s="49">
        <f t="shared" si="36"/>
        <v>2</v>
      </c>
      <c r="Z50" s="49">
        <f t="shared" si="37"/>
        <v>8</v>
      </c>
      <c r="AA50" s="49">
        <f t="shared" si="38"/>
        <v>10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373</v>
      </c>
      <c r="AS50" s="49">
        <v>102</v>
      </c>
      <c r="AT50" s="49">
        <v>155</v>
      </c>
      <c r="AU50" s="49">
        <v>92</v>
      </c>
      <c r="AV50" s="49">
        <v>4</v>
      </c>
      <c r="AW50" s="49">
        <v>2</v>
      </c>
      <c r="AX50" s="49">
        <v>8</v>
      </c>
      <c r="AY50" s="49">
        <v>10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26</v>
      </c>
      <c r="B51" s="47" t="s">
        <v>106</v>
      </c>
      <c r="C51" s="48" t="s">
        <v>107</v>
      </c>
      <c r="D51" s="49">
        <f t="shared" si="0"/>
        <v>188</v>
      </c>
      <c r="E51" s="49">
        <f t="shared" si="23"/>
        <v>61</v>
      </c>
      <c r="F51" s="49">
        <f t="shared" si="24"/>
        <v>76</v>
      </c>
      <c r="G51" s="49">
        <f t="shared" si="25"/>
        <v>38</v>
      </c>
      <c r="H51" s="49">
        <f t="shared" si="26"/>
        <v>5</v>
      </c>
      <c r="I51" s="49">
        <f t="shared" si="27"/>
        <v>3</v>
      </c>
      <c r="J51" s="49">
        <f t="shared" si="28"/>
        <v>4</v>
      </c>
      <c r="K51" s="49">
        <f t="shared" si="29"/>
        <v>1</v>
      </c>
      <c r="L51" s="49">
        <f t="shared" si="30"/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f t="shared" si="31"/>
        <v>188</v>
      </c>
      <c r="U51" s="49">
        <f t="shared" si="32"/>
        <v>61</v>
      </c>
      <c r="V51" s="49">
        <f t="shared" si="33"/>
        <v>76</v>
      </c>
      <c r="W51" s="49">
        <f t="shared" si="34"/>
        <v>38</v>
      </c>
      <c r="X51" s="49">
        <f t="shared" si="35"/>
        <v>5</v>
      </c>
      <c r="Y51" s="49">
        <f t="shared" si="36"/>
        <v>3</v>
      </c>
      <c r="Z51" s="49">
        <f t="shared" si="37"/>
        <v>4</v>
      </c>
      <c r="AA51" s="49">
        <f t="shared" si="38"/>
        <v>1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41"/>
        <v>188</v>
      </c>
      <c r="AS51" s="49">
        <v>61</v>
      </c>
      <c r="AT51" s="49">
        <v>76</v>
      </c>
      <c r="AU51" s="49">
        <v>38</v>
      </c>
      <c r="AV51" s="49">
        <v>5</v>
      </c>
      <c r="AW51" s="49">
        <v>3</v>
      </c>
      <c r="AX51" s="49">
        <v>4</v>
      </c>
      <c r="AY51" s="49">
        <v>1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26</v>
      </c>
      <c r="B52" s="47" t="s">
        <v>108</v>
      </c>
      <c r="C52" s="48" t="s">
        <v>109</v>
      </c>
      <c r="D52" s="49">
        <f t="shared" si="0"/>
        <v>338</v>
      </c>
      <c r="E52" s="49">
        <f t="shared" si="23"/>
        <v>123</v>
      </c>
      <c r="F52" s="49">
        <f t="shared" si="24"/>
        <v>126</v>
      </c>
      <c r="G52" s="49">
        <f t="shared" si="25"/>
        <v>78</v>
      </c>
      <c r="H52" s="49">
        <f t="shared" si="26"/>
        <v>6</v>
      </c>
      <c r="I52" s="49">
        <f t="shared" si="27"/>
        <v>3</v>
      </c>
      <c r="J52" s="49">
        <f t="shared" si="28"/>
        <v>0</v>
      </c>
      <c r="K52" s="49">
        <f t="shared" si="29"/>
        <v>2</v>
      </c>
      <c r="L52" s="49">
        <f t="shared" si="30"/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f t="shared" si="31"/>
        <v>338</v>
      </c>
      <c r="U52" s="49">
        <f t="shared" si="32"/>
        <v>123</v>
      </c>
      <c r="V52" s="49">
        <f t="shared" si="33"/>
        <v>126</v>
      </c>
      <c r="W52" s="49">
        <f t="shared" si="34"/>
        <v>78</v>
      </c>
      <c r="X52" s="49">
        <f t="shared" si="35"/>
        <v>6</v>
      </c>
      <c r="Y52" s="49">
        <f t="shared" si="36"/>
        <v>3</v>
      </c>
      <c r="Z52" s="49">
        <f t="shared" si="37"/>
        <v>0</v>
      </c>
      <c r="AA52" s="49">
        <f t="shared" si="38"/>
        <v>2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338</v>
      </c>
      <c r="AS52" s="49">
        <v>123</v>
      </c>
      <c r="AT52" s="49">
        <v>126</v>
      </c>
      <c r="AU52" s="49">
        <v>78</v>
      </c>
      <c r="AV52" s="49">
        <v>6</v>
      </c>
      <c r="AW52" s="49">
        <v>3</v>
      </c>
      <c r="AX52" s="49">
        <v>0</v>
      </c>
      <c r="AY52" s="49">
        <v>2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26</v>
      </c>
      <c r="B53" s="47" t="s">
        <v>110</v>
      </c>
      <c r="C53" s="48" t="s">
        <v>374</v>
      </c>
      <c r="D53" s="49">
        <f t="shared" si="0"/>
        <v>0</v>
      </c>
      <c r="E53" s="49">
        <f t="shared" si="23"/>
        <v>0</v>
      </c>
      <c r="F53" s="49">
        <f t="shared" si="24"/>
        <v>0</v>
      </c>
      <c r="G53" s="49">
        <f t="shared" si="25"/>
        <v>0</v>
      </c>
      <c r="H53" s="49">
        <f t="shared" si="26"/>
        <v>0</v>
      </c>
      <c r="I53" s="49">
        <f t="shared" si="27"/>
        <v>0</v>
      </c>
      <c r="J53" s="49">
        <f t="shared" si="28"/>
        <v>0</v>
      </c>
      <c r="K53" s="49">
        <f t="shared" si="29"/>
        <v>0</v>
      </c>
      <c r="L53" s="49">
        <f t="shared" si="30"/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f t="shared" si="31"/>
        <v>0</v>
      </c>
      <c r="U53" s="49">
        <f t="shared" si="32"/>
        <v>0</v>
      </c>
      <c r="V53" s="49">
        <f t="shared" si="33"/>
        <v>0</v>
      </c>
      <c r="W53" s="49">
        <f t="shared" si="34"/>
        <v>0</v>
      </c>
      <c r="X53" s="49">
        <f t="shared" si="35"/>
        <v>0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26</v>
      </c>
      <c r="B54" s="47" t="s">
        <v>111</v>
      </c>
      <c r="C54" s="48" t="s">
        <v>112</v>
      </c>
      <c r="D54" s="49">
        <f t="shared" si="0"/>
        <v>341</v>
      </c>
      <c r="E54" s="49">
        <f t="shared" si="23"/>
        <v>125</v>
      </c>
      <c r="F54" s="49">
        <f t="shared" si="24"/>
        <v>47</v>
      </c>
      <c r="G54" s="49">
        <f t="shared" si="25"/>
        <v>0</v>
      </c>
      <c r="H54" s="49">
        <f t="shared" si="26"/>
        <v>14</v>
      </c>
      <c r="I54" s="49">
        <f t="shared" si="27"/>
        <v>0</v>
      </c>
      <c r="J54" s="49">
        <f t="shared" si="28"/>
        <v>0</v>
      </c>
      <c r="K54" s="49">
        <f t="shared" si="29"/>
        <v>155</v>
      </c>
      <c r="L54" s="49">
        <f t="shared" si="30"/>
        <v>280</v>
      </c>
      <c r="M54" s="49">
        <v>125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155</v>
      </c>
      <c r="T54" s="49">
        <f t="shared" si="31"/>
        <v>61</v>
      </c>
      <c r="U54" s="49">
        <f t="shared" si="32"/>
        <v>0</v>
      </c>
      <c r="V54" s="49">
        <f t="shared" si="33"/>
        <v>47</v>
      </c>
      <c r="W54" s="49">
        <f t="shared" si="34"/>
        <v>0</v>
      </c>
      <c r="X54" s="49">
        <f t="shared" si="35"/>
        <v>14</v>
      </c>
      <c r="Y54" s="49">
        <f t="shared" si="36"/>
        <v>0</v>
      </c>
      <c r="Z54" s="49">
        <f t="shared" si="37"/>
        <v>0</v>
      </c>
      <c r="AA54" s="49">
        <f t="shared" si="38"/>
        <v>0</v>
      </c>
      <c r="AB54" s="49">
        <f t="shared" si="3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40"/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61</v>
      </c>
      <c r="AS54" s="49">
        <v>0</v>
      </c>
      <c r="AT54" s="49">
        <v>47</v>
      </c>
      <c r="AU54" s="49">
        <v>0</v>
      </c>
      <c r="AV54" s="49">
        <v>14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26</v>
      </c>
      <c r="B55" s="47" t="s">
        <v>113</v>
      </c>
      <c r="C55" s="48" t="s">
        <v>114</v>
      </c>
      <c r="D55" s="49">
        <f t="shared" si="0"/>
        <v>636</v>
      </c>
      <c r="E55" s="49">
        <f t="shared" si="23"/>
        <v>0</v>
      </c>
      <c r="F55" s="49">
        <f t="shared" si="24"/>
        <v>565</v>
      </c>
      <c r="G55" s="49">
        <f t="shared" si="25"/>
        <v>67</v>
      </c>
      <c r="H55" s="49">
        <f t="shared" si="26"/>
        <v>4</v>
      </c>
      <c r="I55" s="49">
        <f t="shared" si="27"/>
        <v>0</v>
      </c>
      <c r="J55" s="49">
        <f t="shared" si="28"/>
        <v>0</v>
      </c>
      <c r="K55" s="49">
        <f t="shared" si="29"/>
        <v>0</v>
      </c>
      <c r="L55" s="49">
        <f t="shared" si="30"/>
        <v>25</v>
      </c>
      <c r="M55" s="49">
        <v>0</v>
      </c>
      <c r="N55" s="49">
        <v>0</v>
      </c>
      <c r="O55" s="49">
        <v>25</v>
      </c>
      <c r="P55" s="49">
        <v>0</v>
      </c>
      <c r="Q55" s="49">
        <v>0</v>
      </c>
      <c r="R55" s="49">
        <v>0</v>
      </c>
      <c r="S55" s="49">
        <v>0</v>
      </c>
      <c r="T55" s="49">
        <f t="shared" si="31"/>
        <v>611</v>
      </c>
      <c r="U55" s="49">
        <f t="shared" si="32"/>
        <v>0</v>
      </c>
      <c r="V55" s="49">
        <f t="shared" si="33"/>
        <v>565</v>
      </c>
      <c r="W55" s="49">
        <f t="shared" si="34"/>
        <v>42</v>
      </c>
      <c r="X55" s="49">
        <f t="shared" si="35"/>
        <v>4</v>
      </c>
      <c r="Y55" s="49">
        <f t="shared" si="36"/>
        <v>0</v>
      </c>
      <c r="Z55" s="49">
        <f t="shared" si="37"/>
        <v>0</v>
      </c>
      <c r="AA55" s="49">
        <f t="shared" si="38"/>
        <v>0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516</v>
      </c>
      <c r="AK55" s="49">
        <v>0</v>
      </c>
      <c r="AL55" s="49">
        <v>516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95</v>
      </c>
      <c r="AS55" s="49">
        <v>0</v>
      </c>
      <c r="AT55" s="49">
        <v>49</v>
      </c>
      <c r="AU55" s="49">
        <v>42</v>
      </c>
      <c r="AV55" s="49">
        <v>4</v>
      </c>
      <c r="AW55" s="49">
        <v>0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26</v>
      </c>
      <c r="B56" s="47" t="s">
        <v>115</v>
      </c>
      <c r="C56" s="48" t="s">
        <v>116</v>
      </c>
      <c r="D56" s="49">
        <f t="shared" si="0"/>
        <v>187</v>
      </c>
      <c r="E56" s="49">
        <f t="shared" si="23"/>
        <v>0</v>
      </c>
      <c r="F56" s="49">
        <f t="shared" si="24"/>
        <v>134</v>
      </c>
      <c r="G56" s="49">
        <f t="shared" si="25"/>
        <v>53</v>
      </c>
      <c r="H56" s="49">
        <f t="shared" si="26"/>
        <v>0</v>
      </c>
      <c r="I56" s="49">
        <f t="shared" si="27"/>
        <v>0</v>
      </c>
      <c r="J56" s="49">
        <f t="shared" si="28"/>
        <v>0</v>
      </c>
      <c r="K56" s="49">
        <f t="shared" si="29"/>
        <v>0</v>
      </c>
      <c r="L56" s="49">
        <f t="shared" si="30"/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f t="shared" si="31"/>
        <v>187</v>
      </c>
      <c r="U56" s="49">
        <f t="shared" si="32"/>
        <v>0</v>
      </c>
      <c r="V56" s="49">
        <f t="shared" si="33"/>
        <v>134</v>
      </c>
      <c r="W56" s="49">
        <f t="shared" si="34"/>
        <v>53</v>
      </c>
      <c r="X56" s="49">
        <f t="shared" si="35"/>
        <v>0</v>
      </c>
      <c r="Y56" s="49">
        <f t="shared" si="36"/>
        <v>0</v>
      </c>
      <c r="Z56" s="49">
        <f t="shared" si="37"/>
        <v>0</v>
      </c>
      <c r="AA56" s="49">
        <f t="shared" si="38"/>
        <v>0</v>
      </c>
      <c r="AB56" s="49">
        <f t="shared" si="3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40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187</v>
      </c>
      <c r="AS56" s="49">
        <v>0</v>
      </c>
      <c r="AT56" s="49">
        <v>134</v>
      </c>
      <c r="AU56" s="49">
        <v>53</v>
      </c>
      <c r="AV56" s="49">
        <v>0</v>
      </c>
      <c r="AW56" s="49">
        <v>0</v>
      </c>
      <c r="AX56" s="49">
        <v>0</v>
      </c>
      <c r="AY56" s="49">
        <v>0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44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26</v>
      </c>
      <c r="B57" s="47" t="s">
        <v>117</v>
      </c>
      <c r="C57" s="48" t="s">
        <v>118</v>
      </c>
      <c r="D57" s="49">
        <f t="shared" si="0"/>
        <v>253</v>
      </c>
      <c r="E57" s="49">
        <f t="shared" si="23"/>
        <v>105</v>
      </c>
      <c r="F57" s="49">
        <f t="shared" si="24"/>
        <v>62</v>
      </c>
      <c r="G57" s="49">
        <f t="shared" si="25"/>
        <v>79</v>
      </c>
      <c r="H57" s="49">
        <f t="shared" si="26"/>
        <v>6</v>
      </c>
      <c r="I57" s="49">
        <f t="shared" si="27"/>
        <v>1</v>
      </c>
      <c r="J57" s="49">
        <f t="shared" si="28"/>
        <v>0</v>
      </c>
      <c r="K57" s="49">
        <f t="shared" si="29"/>
        <v>0</v>
      </c>
      <c r="L57" s="49">
        <f t="shared" si="30"/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f t="shared" si="31"/>
        <v>147</v>
      </c>
      <c r="U57" s="49">
        <f t="shared" si="32"/>
        <v>0</v>
      </c>
      <c r="V57" s="49">
        <f t="shared" si="33"/>
        <v>62</v>
      </c>
      <c r="W57" s="49">
        <f t="shared" si="34"/>
        <v>79</v>
      </c>
      <c r="X57" s="49">
        <f t="shared" si="35"/>
        <v>6</v>
      </c>
      <c r="Y57" s="49">
        <f t="shared" si="36"/>
        <v>0</v>
      </c>
      <c r="Z57" s="49">
        <f t="shared" si="37"/>
        <v>0</v>
      </c>
      <c r="AA57" s="49">
        <f t="shared" si="38"/>
        <v>0</v>
      </c>
      <c r="AB57" s="49">
        <f t="shared" si="3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147</v>
      </c>
      <c r="AS57" s="49">
        <v>0</v>
      </c>
      <c r="AT57" s="49">
        <v>62</v>
      </c>
      <c r="AU57" s="49">
        <v>79</v>
      </c>
      <c r="AV57" s="49">
        <v>6</v>
      </c>
      <c r="AW57" s="49">
        <v>0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106</v>
      </c>
      <c r="BQ57" s="49">
        <v>105</v>
      </c>
      <c r="BR57" s="49">
        <v>0</v>
      </c>
      <c r="BS57" s="49">
        <v>0</v>
      </c>
      <c r="BT57" s="49">
        <v>0</v>
      </c>
      <c r="BU57" s="49">
        <v>1</v>
      </c>
      <c r="BV57" s="49">
        <v>0</v>
      </c>
      <c r="BW57" s="49">
        <v>0</v>
      </c>
    </row>
    <row r="58" spans="1:75" ht="13.5">
      <c r="A58" s="24" t="s">
        <v>26</v>
      </c>
      <c r="B58" s="47" t="s">
        <v>295</v>
      </c>
      <c r="C58" s="48" t="s">
        <v>384</v>
      </c>
      <c r="D58" s="49">
        <f t="shared" si="0"/>
        <v>164</v>
      </c>
      <c r="E58" s="49">
        <f t="shared" si="23"/>
        <v>52</v>
      </c>
      <c r="F58" s="49">
        <f t="shared" si="24"/>
        <v>36</v>
      </c>
      <c r="G58" s="49">
        <f t="shared" si="25"/>
        <v>70</v>
      </c>
      <c r="H58" s="49">
        <f t="shared" si="26"/>
        <v>6</v>
      </c>
      <c r="I58" s="49">
        <f t="shared" si="27"/>
        <v>0</v>
      </c>
      <c r="J58" s="49">
        <f t="shared" si="28"/>
        <v>0</v>
      </c>
      <c r="K58" s="49">
        <f t="shared" si="29"/>
        <v>0</v>
      </c>
      <c r="L58" s="49">
        <f t="shared" si="30"/>
        <v>62</v>
      </c>
      <c r="M58" s="49">
        <v>0</v>
      </c>
      <c r="N58" s="49">
        <v>10</v>
      </c>
      <c r="O58" s="49">
        <v>46</v>
      </c>
      <c r="P58" s="49">
        <v>6</v>
      </c>
      <c r="Q58" s="49">
        <v>0</v>
      </c>
      <c r="R58" s="49">
        <v>0</v>
      </c>
      <c r="S58" s="49">
        <v>0</v>
      </c>
      <c r="T58" s="49">
        <f t="shared" si="31"/>
        <v>26</v>
      </c>
      <c r="U58" s="49">
        <f t="shared" si="32"/>
        <v>0</v>
      </c>
      <c r="V58" s="49">
        <f t="shared" si="33"/>
        <v>26</v>
      </c>
      <c r="W58" s="49">
        <f t="shared" si="34"/>
        <v>0</v>
      </c>
      <c r="X58" s="49">
        <f t="shared" si="35"/>
        <v>0</v>
      </c>
      <c r="Y58" s="49">
        <f t="shared" si="36"/>
        <v>0</v>
      </c>
      <c r="Z58" s="49">
        <f t="shared" si="37"/>
        <v>0</v>
      </c>
      <c r="AA58" s="49">
        <f t="shared" si="38"/>
        <v>0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41"/>
        <v>26</v>
      </c>
      <c r="AS58" s="49">
        <v>0</v>
      </c>
      <c r="AT58" s="49">
        <v>26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76</v>
      </c>
      <c r="BQ58" s="49">
        <v>52</v>
      </c>
      <c r="BR58" s="49">
        <v>0</v>
      </c>
      <c r="BS58" s="49">
        <v>24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26</v>
      </c>
      <c r="B59" s="47" t="s">
        <v>296</v>
      </c>
      <c r="C59" s="48" t="s">
        <v>297</v>
      </c>
      <c r="D59" s="49">
        <f t="shared" si="0"/>
        <v>29</v>
      </c>
      <c r="E59" s="49">
        <f t="shared" si="23"/>
        <v>0</v>
      </c>
      <c r="F59" s="49">
        <f t="shared" si="24"/>
        <v>28</v>
      </c>
      <c r="G59" s="49">
        <f t="shared" si="25"/>
        <v>0</v>
      </c>
      <c r="H59" s="49">
        <f t="shared" si="26"/>
        <v>1</v>
      </c>
      <c r="I59" s="49">
        <f t="shared" si="27"/>
        <v>0</v>
      </c>
      <c r="J59" s="49">
        <f t="shared" si="28"/>
        <v>0</v>
      </c>
      <c r="K59" s="49">
        <f t="shared" si="29"/>
        <v>0</v>
      </c>
      <c r="L59" s="49">
        <f t="shared" si="30"/>
        <v>1</v>
      </c>
      <c r="M59" s="49">
        <v>0</v>
      </c>
      <c r="N59" s="49">
        <v>0</v>
      </c>
      <c r="O59" s="49">
        <v>0</v>
      </c>
      <c r="P59" s="49">
        <v>1</v>
      </c>
      <c r="Q59" s="49">
        <v>0</v>
      </c>
      <c r="R59" s="49">
        <v>0</v>
      </c>
      <c r="S59" s="49">
        <v>0</v>
      </c>
      <c r="T59" s="49">
        <f t="shared" si="31"/>
        <v>28</v>
      </c>
      <c r="U59" s="49">
        <f t="shared" si="32"/>
        <v>0</v>
      </c>
      <c r="V59" s="49">
        <f t="shared" si="33"/>
        <v>28</v>
      </c>
      <c r="W59" s="49">
        <f t="shared" si="34"/>
        <v>0</v>
      </c>
      <c r="X59" s="49">
        <f t="shared" si="35"/>
        <v>0</v>
      </c>
      <c r="Y59" s="49">
        <f t="shared" si="36"/>
        <v>0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28</v>
      </c>
      <c r="AS59" s="49">
        <v>0</v>
      </c>
      <c r="AT59" s="49">
        <v>28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26</v>
      </c>
      <c r="B60" s="47" t="s">
        <v>298</v>
      </c>
      <c r="C60" s="48" t="s">
        <v>299</v>
      </c>
      <c r="D60" s="49">
        <f t="shared" si="0"/>
        <v>201</v>
      </c>
      <c r="E60" s="49">
        <f t="shared" si="23"/>
        <v>95</v>
      </c>
      <c r="F60" s="49">
        <f t="shared" si="24"/>
        <v>45</v>
      </c>
      <c r="G60" s="49">
        <f t="shared" si="25"/>
        <v>49</v>
      </c>
      <c r="H60" s="49">
        <f t="shared" si="26"/>
        <v>10</v>
      </c>
      <c r="I60" s="49">
        <f t="shared" si="27"/>
        <v>2</v>
      </c>
      <c r="J60" s="49">
        <f t="shared" si="28"/>
        <v>0</v>
      </c>
      <c r="K60" s="49">
        <f t="shared" si="29"/>
        <v>0</v>
      </c>
      <c r="L60" s="49">
        <f t="shared" si="30"/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31"/>
        <v>147</v>
      </c>
      <c r="U60" s="49">
        <f t="shared" si="32"/>
        <v>43</v>
      </c>
      <c r="V60" s="49">
        <f t="shared" si="33"/>
        <v>43</v>
      </c>
      <c r="W60" s="49">
        <f t="shared" si="34"/>
        <v>49</v>
      </c>
      <c r="X60" s="49">
        <f t="shared" si="35"/>
        <v>10</v>
      </c>
      <c r="Y60" s="49">
        <f t="shared" si="36"/>
        <v>2</v>
      </c>
      <c r="Z60" s="49">
        <f t="shared" si="37"/>
        <v>0</v>
      </c>
      <c r="AA60" s="49">
        <f t="shared" si="38"/>
        <v>0</v>
      </c>
      <c r="AB60" s="49">
        <f t="shared" si="3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40"/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41"/>
        <v>147</v>
      </c>
      <c r="AS60" s="49">
        <v>43</v>
      </c>
      <c r="AT60" s="49">
        <v>43</v>
      </c>
      <c r="AU60" s="49">
        <v>49</v>
      </c>
      <c r="AV60" s="49">
        <v>10</v>
      </c>
      <c r="AW60" s="49">
        <v>2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44"/>
        <v>54</v>
      </c>
      <c r="BQ60" s="49">
        <v>52</v>
      </c>
      <c r="BR60" s="49">
        <v>2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26</v>
      </c>
      <c r="B61" s="47" t="s">
        <v>300</v>
      </c>
      <c r="C61" s="48" t="s">
        <v>301</v>
      </c>
      <c r="D61" s="49">
        <f t="shared" si="0"/>
        <v>143</v>
      </c>
      <c r="E61" s="49">
        <f t="shared" si="23"/>
        <v>42</v>
      </c>
      <c r="F61" s="49">
        <f t="shared" si="24"/>
        <v>42</v>
      </c>
      <c r="G61" s="49">
        <f t="shared" si="25"/>
        <v>48</v>
      </c>
      <c r="H61" s="49">
        <f t="shared" si="26"/>
        <v>9</v>
      </c>
      <c r="I61" s="49">
        <f t="shared" si="27"/>
        <v>2</v>
      </c>
      <c r="J61" s="49">
        <f t="shared" si="28"/>
        <v>0</v>
      </c>
      <c r="K61" s="49">
        <f t="shared" si="29"/>
        <v>0</v>
      </c>
      <c r="L61" s="49">
        <f t="shared" si="30"/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si="31"/>
        <v>143</v>
      </c>
      <c r="U61" s="49">
        <f t="shared" si="32"/>
        <v>42</v>
      </c>
      <c r="V61" s="49">
        <f t="shared" si="33"/>
        <v>42</v>
      </c>
      <c r="W61" s="49">
        <f t="shared" si="34"/>
        <v>48</v>
      </c>
      <c r="X61" s="49">
        <f t="shared" si="35"/>
        <v>9</v>
      </c>
      <c r="Y61" s="49">
        <f t="shared" si="36"/>
        <v>2</v>
      </c>
      <c r="Z61" s="49">
        <f t="shared" si="37"/>
        <v>0</v>
      </c>
      <c r="AA61" s="49">
        <f t="shared" si="38"/>
        <v>0</v>
      </c>
      <c r="AB61" s="49">
        <f t="shared" si="39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40"/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143</v>
      </c>
      <c r="AS61" s="49">
        <v>42</v>
      </c>
      <c r="AT61" s="49">
        <v>42</v>
      </c>
      <c r="AU61" s="49">
        <v>48</v>
      </c>
      <c r="AV61" s="49">
        <v>9</v>
      </c>
      <c r="AW61" s="49">
        <v>2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44"/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26</v>
      </c>
      <c r="B62" s="47" t="s">
        <v>302</v>
      </c>
      <c r="C62" s="48" t="s">
        <v>303</v>
      </c>
      <c r="D62" s="49">
        <f t="shared" si="0"/>
        <v>161</v>
      </c>
      <c r="E62" s="49">
        <f t="shared" si="23"/>
        <v>47</v>
      </c>
      <c r="F62" s="49">
        <f t="shared" si="24"/>
        <v>47</v>
      </c>
      <c r="G62" s="49">
        <f t="shared" si="25"/>
        <v>54</v>
      </c>
      <c r="H62" s="49">
        <f t="shared" si="26"/>
        <v>10</v>
      </c>
      <c r="I62" s="49">
        <f t="shared" si="27"/>
        <v>3</v>
      </c>
      <c r="J62" s="49">
        <f t="shared" si="28"/>
        <v>0</v>
      </c>
      <c r="K62" s="49">
        <f t="shared" si="29"/>
        <v>0</v>
      </c>
      <c r="L62" s="49">
        <f t="shared" si="30"/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31"/>
        <v>161</v>
      </c>
      <c r="U62" s="49">
        <f t="shared" si="32"/>
        <v>47</v>
      </c>
      <c r="V62" s="49">
        <f t="shared" si="33"/>
        <v>47</v>
      </c>
      <c r="W62" s="49">
        <f t="shared" si="34"/>
        <v>54</v>
      </c>
      <c r="X62" s="49">
        <f t="shared" si="35"/>
        <v>10</v>
      </c>
      <c r="Y62" s="49">
        <f t="shared" si="36"/>
        <v>3</v>
      </c>
      <c r="Z62" s="49">
        <f t="shared" si="37"/>
        <v>0</v>
      </c>
      <c r="AA62" s="49">
        <f t="shared" si="38"/>
        <v>0</v>
      </c>
      <c r="AB62" s="49">
        <f t="shared" si="3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161</v>
      </c>
      <c r="AS62" s="49">
        <v>47</v>
      </c>
      <c r="AT62" s="49">
        <v>47</v>
      </c>
      <c r="AU62" s="49">
        <v>54</v>
      </c>
      <c r="AV62" s="49">
        <v>10</v>
      </c>
      <c r="AW62" s="49">
        <v>3</v>
      </c>
      <c r="AX62" s="49">
        <v>0</v>
      </c>
      <c r="AY62" s="49">
        <v>0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44"/>
        <v>0</v>
      </c>
      <c r="BQ62" s="49">
        <v>0</v>
      </c>
      <c r="BR62" s="49">
        <v>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26</v>
      </c>
      <c r="B63" s="47" t="s">
        <v>304</v>
      </c>
      <c r="C63" s="48" t="s">
        <v>305</v>
      </c>
      <c r="D63" s="49">
        <f t="shared" si="0"/>
        <v>282</v>
      </c>
      <c r="E63" s="49">
        <f t="shared" si="23"/>
        <v>83</v>
      </c>
      <c r="F63" s="49">
        <f t="shared" si="24"/>
        <v>82</v>
      </c>
      <c r="G63" s="49">
        <f t="shared" si="25"/>
        <v>95</v>
      </c>
      <c r="H63" s="49">
        <f t="shared" si="26"/>
        <v>18</v>
      </c>
      <c r="I63" s="49">
        <f t="shared" si="27"/>
        <v>4</v>
      </c>
      <c r="J63" s="49">
        <f t="shared" si="28"/>
        <v>0</v>
      </c>
      <c r="K63" s="49">
        <f t="shared" si="29"/>
        <v>0</v>
      </c>
      <c r="L63" s="49">
        <f t="shared" si="30"/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f t="shared" si="31"/>
        <v>282</v>
      </c>
      <c r="U63" s="49">
        <f t="shared" si="32"/>
        <v>83</v>
      </c>
      <c r="V63" s="49">
        <f t="shared" si="33"/>
        <v>82</v>
      </c>
      <c r="W63" s="49">
        <f t="shared" si="34"/>
        <v>95</v>
      </c>
      <c r="X63" s="49">
        <f t="shared" si="35"/>
        <v>18</v>
      </c>
      <c r="Y63" s="49">
        <f t="shared" si="36"/>
        <v>4</v>
      </c>
      <c r="Z63" s="49">
        <f t="shared" si="37"/>
        <v>0</v>
      </c>
      <c r="AA63" s="49">
        <f t="shared" si="38"/>
        <v>0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282</v>
      </c>
      <c r="AS63" s="49">
        <v>83</v>
      </c>
      <c r="AT63" s="49">
        <v>82</v>
      </c>
      <c r="AU63" s="49">
        <v>95</v>
      </c>
      <c r="AV63" s="49">
        <v>18</v>
      </c>
      <c r="AW63" s="49">
        <v>4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44"/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26</v>
      </c>
      <c r="B64" s="47" t="s">
        <v>306</v>
      </c>
      <c r="C64" s="48" t="s">
        <v>290</v>
      </c>
      <c r="D64" s="49">
        <f t="shared" si="0"/>
        <v>134</v>
      </c>
      <c r="E64" s="49">
        <f t="shared" si="23"/>
        <v>39</v>
      </c>
      <c r="F64" s="49">
        <f t="shared" si="24"/>
        <v>39</v>
      </c>
      <c r="G64" s="49">
        <f t="shared" si="25"/>
        <v>45</v>
      </c>
      <c r="H64" s="49">
        <f t="shared" si="26"/>
        <v>9</v>
      </c>
      <c r="I64" s="49">
        <f t="shared" si="27"/>
        <v>2</v>
      </c>
      <c r="J64" s="49">
        <f t="shared" si="28"/>
        <v>0</v>
      </c>
      <c r="K64" s="49">
        <f t="shared" si="29"/>
        <v>0</v>
      </c>
      <c r="L64" s="49">
        <f t="shared" si="30"/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f t="shared" si="31"/>
        <v>134</v>
      </c>
      <c r="U64" s="49">
        <f t="shared" si="32"/>
        <v>39</v>
      </c>
      <c r="V64" s="49">
        <f t="shared" si="33"/>
        <v>39</v>
      </c>
      <c r="W64" s="49">
        <f t="shared" si="34"/>
        <v>45</v>
      </c>
      <c r="X64" s="49">
        <f t="shared" si="35"/>
        <v>9</v>
      </c>
      <c r="Y64" s="49">
        <f t="shared" si="36"/>
        <v>2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134</v>
      </c>
      <c r="AS64" s="49">
        <v>39</v>
      </c>
      <c r="AT64" s="49">
        <v>39</v>
      </c>
      <c r="AU64" s="49">
        <v>45</v>
      </c>
      <c r="AV64" s="49">
        <v>9</v>
      </c>
      <c r="AW64" s="49">
        <v>2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26</v>
      </c>
      <c r="B65" s="47" t="s">
        <v>307</v>
      </c>
      <c r="C65" s="48" t="s">
        <v>308</v>
      </c>
      <c r="D65" s="49">
        <f t="shared" si="0"/>
        <v>104</v>
      </c>
      <c r="E65" s="49">
        <f t="shared" si="23"/>
        <v>30</v>
      </c>
      <c r="F65" s="49">
        <f t="shared" si="24"/>
        <v>30</v>
      </c>
      <c r="G65" s="49">
        <f t="shared" si="25"/>
        <v>35</v>
      </c>
      <c r="H65" s="49">
        <f t="shared" si="26"/>
        <v>7</v>
      </c>
      <c r="I65" s="49">
        <f t="shared" si="27"/>
        <v>2</v>
      </c>
      <c r="J65" s="49">
        <f t="shared" si="28"/>
        <v>0</v>
      </c>
      <c r="K65" s="49">
        <f t="shared" si="29"/>
        <v>0</v>
      </c>
      <c r="L65" s="49">
        <f t="shared" si="30"/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104</v>
      </c>
      <c r="U65" s="49">
        <f t="shared" si="32"/>
        <v>30</v>
      </c>
      <c r="V65" s="49">
        <f t="shared" si="33"/>
        <v>30</v>
      </c>
      <c r="W65" s="49">
        <f t="shared" si="34"/>
        <v>35</v>
      </c>
      <c r="X65" s="49">
        <f t="shared" si="35"/>
        <v>7</v>
      </c>
      <c r="Y65" s="49">
        <f t="shared" si="36"/>
        <v>2</v>
      </c>
      <c r="Z65" s="49">
        <f t="shared" si="37"/>
        <v>0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104</v>
      </c>
      <c r="AS65" s="49">
        <v>30</v>
      </c>
      <c r="AT65" s="49">
        <v>30</v>
      </c>
      <c r="AU65" s="49">
        <v>35</v>
      </c>
      <c r="AV65" s="49">
        <v>7</v>
      </c>
      <c r="AW65" s="49">
        <v>2</v>
      </c>
      <c r="AX65" s="49">
        <v>0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26</v>
      </c>
      <c r="B66" s="47" t="s">
        <v>309</v>
      </c>
      <c r="C66" s="48" t="s">
        <v>310</v>
      </c>
      <c r="D66" s="49">
        <f t="shared" si="0"/>
        <v>182</v>
      </c>
      <c r="E66" s="49">
        <f t="shared" si="23"/>
        <v>0</v>
      </c>
      <c r="F66" s="49">
        <f t="shared" si="24"/>
        <v>117</v>
      </c>
      <c r="G66" s="49">
        <f t="shared" si="25"/>
        <v>65</v>
      </c>
      <c r="H66" s="49">
        <f t="shared" si="26"/>
        <v>0</v>
      </c>
      <c r="I66" s="49">
        <f t="shared" si="27"/>
        <v>0</v>
      </c>
      <c r="J66" s="49">
        <f t="shared" si="28"/>
        <v>0</v>
      </c>
      <c r="K66" s="49">
        <f t="shared" si="29"/>
        <v>0</v>
      </c>
      <c r="L66" s="49">
        <f t="shared" si="30"/>
        <v>129</v>
      </c>
      <c r="M66" s="49">
        <v>0</v>
      </c>
      <c r="N66" s="49">
        <v>64</v>
      </c>
      <c r="O66" s="49">
        <v>65</v>
      </c>
      <c r="P66" s="49">
        <v>0</v>
      </c>
      <c r="Q66" s="49">
        <v>0</v>
      </c>
      <c r="R66" s="49">
        <v>0</v>
      </c>
      <c r="S66" s="49">
        <v>0</v>
      </c>
      <c r="T66" s="49">
        <f t="shared" si="31"/>
        <v>53</v>
      </c>
      <c r="U66" s="49">
        <f t="shared" si="32"/>
        <v>0</v>
      </c>
      <c r="V66" s="49">
        <f t="shared" si="33"/>
        <v>53</v>
      </c>
      <c r="W66" s="49">
        <f t="shared" si="34"/>
        <v>0</v>
      </c>
      <c r="X66" s="49">
        <f t="shared" si="35"/>
        <v>0</v>
      </c>
      <c r="Y66" s="49">
        <f t="shared" si="36"/>
        <v>0</v>
      </c>
      <c r="Z66" s="49">
        <f t="shared" si="37"/>
        <v>0</v>
      </c>
      <c r="AA66" s="49">
        <f t="shared" si="38"/>
        <v>0</v>
      </c>
      <c r="AB66" s="49">
        <f t="shared" si="39"/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53</v>
      </c>
      <c r="AS66" s="49">
        <v>0</v>
      </c>
      <c r="AT66" s="49">
        <v>53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26</v>
      </c>
      <c r="B67" s="47" t="s">
        <v>311</v>
      </c>
      <c r="C67" s="48" t="s">
        <v>312</v>
      </c>
      <c r="D67" s="49">
        <f t="shared" si="0"/>
        <v>35</v>
      </c>
      <c r="E67" s="49">
        <f t="shared" si="23"/>
        <v>0</v>
      </c>
      <c r="F67" s="49">
        <f t="shared" si="24"/>
        <v>35</v>
      </c>
      <c r="G67" s="49">
        <f t="shared" si="25"/>
        <v>0</v>
      </c>
      <c r="H67" s="49">
        <f t="shared" si="26"/>
        <v>0</v>
      </c>
      <c r="I67" s="49">
        <f t="shared" si="27"/>
        <v>0</v>
      </c>
      <c r="J67" s="49">
        <f t="shared" si="28"/>
        <v>0</v>
      </c>
      <c r="K67" s="49">
        <f t="shared" si="29"/>
        <v>0</v>
      </c>
      <c r="L67" s="49">
        <f t="shared" si="30"/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f t="shared" si="31"/>
        <v>35</v>
      </c>
      <c r="U67" s="49">
        <f t="shared" si="32"/>
        <v>0</v>
      </c>
      <c r="V67" s="49">
        <f t="shared" si="33"/>
        <v>35</v>
      </c>
      <c r="W67" s="49">
        <f t="shared" si="34"/>
        <v>0</v>
      </c>
      <c r="X67" s="49">
        <f t="shared" si="35"/>
        <v>0</v>
      </c>
      <c r="Y67" s="49">
        <f t="shared" si="36"/>
        <v>0</v>
      </c>
      <c r="Z67" s="49">
        <f t="shared" si="37"/>
        <v>0</v>
      </c>
      <c r="AA67" s="49">
        <f t="shared" si="38"/>
        <v>0</v>
      </c>
      <c r="AB67" s="49">
        <f t="shared" si="3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35</v>
      </c>
      <c r="AS67" s="49">
        <v>0</v>
      </c>
      <c r="AT67" s="49">
        <v>35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26</v>
      </c>
      <c r="B68" s="47" t="s">
        <v>313</v>
      </c>
      <c r="C68" s="48" t="s">
        <v>314</v>
      </c>
      <c r="D68" s="49">
        <f t="shared" si="0"/>
        <v>136</v>
      </c>
      <c r="E68" s="49">
        <f t="shared" si="23"/>
        <v>0</v>
      </c>
      <c r="F68" s="49">
        <f t="shared" si="24"/>
        <v>72</v>
      </c>
      <c r="G68" s="49">
        <f t="shared" si="25"/>
        <v>64</v>
      </c>
      <c r="H68" s="49">
        <f t="shared" si="26"/>
        <v>0</v>
      </c>
      <c r="I68" s="49">
        <f t="shared" si="27"/>
        <v>0</v>
      </c>
      <c r="J68" s="49">
        <f t="shared" si="28"/>
        <v>0</v>
      </c>
      <c r="K68" s="49">
        <f t="shared" si="29"/>
        <v>0</v>
      </c>
      <c r="L68" s="49">
        <f t="shared" si="30"/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31"/>
        <v>136</v>
      </c>
      <c r="U68" s="49">
        <f t="shared" si="32"/>
        <v>0</v>
      </c>
      <c r="V68" s="49">
        <f t="shared" si="33"/>
        <v>72</v>
      </c>
      <c r="W68" s="49">
        <f t="shared" si="34"/>
        <v>64</v>
      </c>
      <c r="X68" s="49">
        <f t="shared" si="35"/>
        <v>0</v>
      </c>
      <c r="Y68" s="49">
        <f t="shared" si="36"/>
        <v>0</v>
      </c>
      <c r="Z68" s="49">
        <f t="shared" si="37"/>
        <v>0</v>
      </c>
      <c r="AA68" s="49">
        <f t="shared" si="38"/>
        <v>0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72</v>
      </c>
      <c r="AK68" s="49">
        <v>0</v>
      </c>
      <c r="AL68" s="49">
        <v>72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64</v>
      </c>
      <c r="AS68" s="49">
        <v>0</v>
      </c>
      <c r="AT68" s="49">
        <v>0</v>
      </c>
      <c r="AU68" s="49">
        <v>64</v>
      </c>
      <c r="AV68" s="49">
        <v>0</v>
      </c>
      <c r="AW68" s="49">
        <v>0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26</v>
      </c>
      <c r="B69" s="47" t="s">
        <v>315</v>
      </c>
      <c r="C69" s="48" t="s">
        <v>316</v>
      </c>
      <c r="D69" s="49">
        <f t="shared" si="0"/>
        <v>107</v>
      </c>
      <c r="E69" s="49">
        <f t="shared" si="23"/>
        <v>39</v>
      </c>
      <c r="F69" s="49">
        <f t="shared" si="24"/>
        <v>9</v>
      </c>
      <c r="G69" s="49">
        <f t="shared" si="25"/>
        <v>43</v>
      </c>
      <c r="H69" s="49">
        <f t="shared" si="26"/>
        <v>5</v>
      </c>
      <c r="I69" s="49">
        <f t="shared" si="27"/>
        <v>2</v>
      </c>
      <c r="J69" s="49">
        <f t="shared" si="28"/>
        <v>9</v>
      </c>
      <c r="K69" s="49">
        <f t="shared" si="29"/>
        <v>0</v>
      </c>
      <c r="L69" s="49">
        <f t="shared" si="30"/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f t="shared" si="31"/>
        <v>107</v>
      </c>
      <c r="U69" s="49">
        <f t="shared" si="32"/>
        <v>39</v>
      </c>
      <c r="V69" s="49">
        <f t="shared" si="33"/>
        <v>9</v>
      </c>
      <c r="W69" s="49">
        <f t="shared" si="34"/>
        <v>43</v>
      </c>
      <c r="X69" s="49">
        <f t="shared" si="35"/>
        <v>5</v>
      </c>
      <c r="Y69" s="49">
        <f t="shared" si="36"/>
        <v>2</v>
      </c>
      <c r="Z69" s="49">
        <f t="shared" si="37"/>
        <v>9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5</v>
      </c>
      <c r="AK69" s="49">
        <v>0</v>
      </c>
      <c r="AL69" s="49">
        <v>5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102</v>
      </c>
      <c r="AS69" s="49">
        <v>39</v>
      </c>
      <c r="AT69" s="49">
        <v>4</v>
      </c>
      <c r="AU69" s="49">
        <v>43</v>
      </c>
      <c r="AV69" s="49">
        <v>5</v>
      </c>
      <c r="AW69" s="49">
        <v>2</v>
      </c>
      <c r="AX69" s="49">
        <v>9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26</v>
      </c>
      <c r="B70" s="47" t="s">
        <v>317</v>
      </c>
      <c r="C70" s="48" t="s">
        <v>318</v>
      </c>
      <c r="D70" s="49">
        <f t="shared" si="0"/>
        <v>312</v>
      </c>
      <c r="E70" s="49">
        <f t="shared" si="23"/>
        <v>0</v>
      </c>
      <c r="F70" s="49">
        <f t="shared" si="24"/>
        <v>312</v>
      </c>
      <c r="G70" s="49">
        <f t="shared" si="25"/>
        <v>0</v>
      </c>
      <c r="H70" s="49">
        <f t="shared" si="26"/>
        <v>0</v>
      </c>
      <c r="I70" s="49">
        <f t="shared" si="27"/>
        <v>0</v>
      </c>
      <c r="J70" s="49">
        <f t="shared" si="28"/>
        <v>0</v>
      </c>
      <c r="K70" s="49">
        <f t="shared" si="29"/>
        <v>0</v>
      </c>
      <c r="L70" s="49">
        <f t="shared" si="30"/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31"/>
        <v>310</v>
      </c>
      <c r="U70" s="49">
        <f t="shared" si="32"/>
        <v>0</v>
      </c>
      <c r="V70" s="49">
        <f t="shared" si="33"/>
        <v>310</v>
      </c>
      <c r="W70" s="49">
        <f t="shared" si="34"/>
        <v>0</v>
      </c>
      <c r="X70" s="49">
        <f t="shared" si="35"/>
        <v>0</v>
      </c>
      <c r="Y70" s="49">
        <f t="shared" si="36"/>
        <v>0</v>
      </c>
      <c r="Z70" s="49">
        <f t="shared" si="37"/>
        <v>0</v>
      </c>
      <c r="AA70" s="49">
        <f t="shared" si="38"/>
        <v>0</v>
      </c>
      <c r="AB70" s="49">
        <f t="shared" si="3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310</v>
      </c>
      <c r="AK70" s="49">
        <v>0</v>
      </c>
      <c r="AL70" s="49">
        <v>310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2</v>
      </c>
      <c r="BQ70" s="49">
        <v>0</v>
      </c>
      <c r="BR70" s="49">
        <v>2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26</v>
      </c>
      <c r="B71" s="47" t="s">
        <v>319</v>
      </c>
      <c r="C71" s="48" t="s">
        <v>320</v>
      </c>
      <c r="D71" s="49">
        <f aca="true" t="shared" si="45" ref="D71:D85">SUM(E71:K71)</f>
        <v>96</v>
      </c>
      <c r="E71" s="49">
        <f t="shared" si="23"/>
        <v>0</v>
      </c>
      <c r="F71" s="49">
        <f t="shared" si="24"/>
        <v>55</v>
      </c>
      <c r="G71" s="49">
        <f t="shared" si="25"/>
        <v>37</v>
      </c>
      <c r="H71" s="49">
        <f t="shared" si="26"/>
        <v>4</v>
      </c>
      <c r="I71" s="49">
        <f t="shared" si="27"/>
        <v>0</v>
      </c>
      <c r="J71" s="49">
        <f t="shared" si="28"/>
        <v>0</v>
      </c>
      <c r="K71" s="49">
        <f t="shared" si="29"/>
        <v>0</v>
      </c>
      <c r="L71" s="49">
        <f t="shared" si="30"/>
        <v>96</v>
      </c>
      <c r="M71" s="49">
        <v>0</v>
      </c>
      <c r="N71" s="49">
        <v>55</v>
      </c>
      <c r="O71" s="49">
        <v>37</v>
      </c>
      <c r="P71" s="49">
        <v>4</v>
      </c>
      <c r="Q71" s="49">
        <v>0</v>
      </c>
      <c r="R71" s="49">
        <v>0</v>
      </c>
      <c r="S71" s="49">
        <v>0</v>
      </c>
      <c r="T71" s="49">
        <f t="shared" si="31"/>
        <v>0</v>
      </c>
      <c r="U71" s="49">
        <f t="shared" si="32"/>
        <v>0</v>
      </c>
      <c r="V71" s="49">
        <f t="shared" si="33"/>
        <v>0</v>
      </c>
      <c r="W71" s="49">
        <f t="shared" si="34"/>
        <v>0</v>
      </c>
      <c r="X71" s="49">
        <f t="shared" si="35"/>
        <v>0</v>
      </c>
      <c r="Y71" s="49">
        <f t="shared" si="36"/>
        <v>0</v>
      </c>
      <c r="Z71" s="49">
        <f t="shared" si="37"/>
        <v>0</v>
      </c>
      <c r="AA71" s="49">
        <f t="shared" si="38"/>
        <v>0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26</v>
      </c>
      <c r="B72" s="47" t="s">
        <v>321</v>
      </c>
      <c r="C72" s="48" t="s">
        <v>322</v>
      </c>
      <c r="D72" s="49">
        <f t="shared" si="45"/>
        <v>202</v>
      </c>
      <c r="E72" s="49">
        <f t="shared" si="23"/>
        <v>0</v>
      </c>
      <c r="F72" s="49">
        <f t="shared" si="24"/>
        <v>128</v>
      </c>
      <c r="G72" s="49">
        <f t="shared" si="25"/>
        <v>54</v>
      </c>
      <c r="H72" s="49">
        <f t="shared" si="26"/>
        <v>17</v>
      </c>
      <c r="I72" s="49">
        <f t="shared" si="27"/>
        <v>2</v>
      </c>
      <c r="J72" s="49">
        <f t="shared" si="28"/>
        <v>0</v>
      </c>
      <c r="K72" s="49">
        <f t="shared" si="29"/>
        <v>1</v>
      </c>
      <c r="L72" s="49">
        <f t="shared" si="30"/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f t="shared" si="31"/>
        <v>202</v>
      </c>
      <c r="U72" s="49">
        <f t="shared" si="32"/>
        <v>0</v>
      </c>
      <c r="V72" s="49">
        <f t="shared" si="33"/>
        <v>128</v>
      </c>
      <c r="W72" s="49">
        <f t="shared" si="34"/>
        <v>54</v>
      </c>
      <c r="X72" s="49">
        <f t="shared" si="35"/>
        <v>17</v>
      </c>
      <c r="Y72" s="49">
        <f t="shared" si="36"/>
        <v>2</v>
      </c>
      <c r="Z72" s="49">
        <f t="shared" si="37"/>
        <v>0</v>
      </c>
      <c r="AA72" s="49">
        <f t="shared" si="38"/>
        <v>1</v>
      </c>
      <c r="AB72" s="49">
        <f t="shared" si="39"/>
        <v>1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1</v>
      </c>
      <c r="AJ72" s="49">
        <f t="shared" si="40"/>
        <v>69</v>
      </c>
      <c r="AK72" s="49">
        <v>0</v>
      </c>
      <c r="AL72" s="49">
        <v>69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132</v>
      </c>
      <c r="AS72" s="49">
        <v>0</v>
      </c>
      <c r="AT72" s="49">
        <v>59</v>
      </c>
      <c r="AU72" s="49">
        <v>54</v>
      </c>
      <c r="AV72" s="49">
        <v>17</v>
      </c>
      <c r="AW72" s="49">
        <v>2</v>
      </c>
      <c r="AX72" s="49">
        <v>0</v>
      </c>
      <c r="AY72" s="49">
        <v>0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26</v>
      </c>
      <c r="B73" s="47" t="s">
        <v>323</v>
      </c>
      <c r="C73" s="48" t="s">
        <v>324</v>
      </c>
      <c r="D73" s="49">
        <f t="shared" si="45"/>
        <v>149</v>
      </c>
      <c r="E73" s="49">
        <f t="shared" si="23"/>
        <v>0</v>
      </c>
      <c r="F73" s="49">
        <f t="shared" si="24"/>
        <v>94</v>
      </c>
      <c r="G73" s="49">
        <f t="shared" si="25"/>
        <v>43</v>
      </c>
      <c r="H73" s="49">
        <f t="shared" si="26"/>
        <v>11</v>
      </c>
      <c r="I73" s="49">
        <f t="shared" si="27"/>
        <v>1</v>
      </c>
      <c r="J73" s="49">
        <f t="shared" si="28"/>
        <v>0</v>
      </c>
      <c r="K73" s="49">
        <f t="shared" si="29"/>
        <v>0</v>
      </c>
      <c r="L73" s="49">
        <f t="shared" si="30"/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1"/>
        <v>149</v>
      </c>
      <c r="U73" s="49">
        <f t="shared" si="32"/>
        <v>0</v>
      </c>
      <c r="V73" s="49">
        <f t="shared" si="33"/>
        <v>94</v>
      </c>
      <c r="W73" s="49">
        <f t="shared" si="34"/>
        <v>43</v>
      </c>
      <c r="X73" s="49">
        <f t="shared" si="35"/>
        <v>11</v>
      </c>
      <c r="Y73" s="49">
        <f t="shared" si="36"/>
        <v>1</v>
      </c>
      <c r="Z73" s="49">
        <f t="shared" si="37"/>
        <v>0</v>
      </c>
      <c r="AA73" s="49">
        <f t="shared" si="38"/>
        <v>0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149</v>
      </c>
      <c r="AS73" s="49">
        <v>0</v>
      </c>
      <c r="AT73" s="49">
        <v>94</v>
      </c>
      <c r="AU73" s="49">
        <v>43</v>
      </c>
      <c r="AV73" s="49">
        <v>11</v>
      </c>
      <c r="AW73" s="49">
        <v>1</v>
      </c>
      <c r="AX73" s="49">
        <v>0</v>
      </c>
      <c r="AY73" s="49">
        <v>0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26</v>
      </c>
      <c r="B74" s="47" t="s">
        <v>325</v>
      </c>
      <c r="C74" s="48" t="s">
        <v>326</v>
      </c>
      <c r="D74" s="49">
        <f t="shared" si="45"/>
        <v>239</v>
      </c>
      <c r="E74" s="49">
        <f t="shared" si="23"/>
        <v>0</v>
      </c>
      <c r="F74" s="49">
        <f t="shared" si="24"/>
        <v>139</v>
      </c>
      <c r="G74" s="49">
        <f t="shared" si="25"/>
        <v>78</v>
      </c>
      <c r="H74" s="49">
        <f t="shared" si="26"/>
        <v>19</v>
      </c>
      <c r="I74" s="49">
        <f t="shared" si="27"/>
        <v>0</v>
      </c>
      <c r="J74" s="49">
        <f t="shared" si="28"/>
        <v>0</v>
      </c>
      <c r="K74" s="49">
        <f t="shared" si="29"/>
        <v>3</v>
      </c>
      <c r="L74" s="49">
        <f t="shared" si="30"/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f t="shared" si="31"/>
        <v>239</v>
      </c>
      <c r="U74" s="49">
        <f t="shared" si="32"/>
        <v>0</v>
      </c>
      <c r="V74" s="49">
        <f t="shared" si="33"/>
        <v>139</v>
      </c>
      <c r="W74" s="49">
        <f t="shared" si="34"/>
        <v>78</v>
      </c>
      <c r="X74" s="49">
        <f t="shared" si="35"/>
        <v>19</v>
      </c>
      <c r="Y74" s="49">
        <f t="shared" si="36"/>
        <v>0</v>
      </c>
      <c r="Z74" s="49">
        <f t="shared" si="37"/>
        <v>0</v>
      </c>
      <c r="AA74" s="49">
        <f t="shared" si="38"/>
        <v>3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63</v>
      </c>
      <c r="AK74" s="49">
        <v>0</v>
      </c>
      <c r="AL74" s="49">
        <v>63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1"/>
        <v>176</v>
      </c>
      <c r="AS74" s="49">
        <v>0</v>
      </c>
      <c r="AT74" s="49">
        <v>76</v>
      </c>
      <c r="AU74" s="49">
        <v>78</v>
      </c>
      <c r="AV74" s="49">
        <v>19</v>
      </c>
      <c r="AW74" s="49">
        <v>0</v>
      </c>
      <c r="AX74" s="49">
        <v>0</v>
      </c>
      <c r="AY74" s="49">
        <v>3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4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26</v>
      </c>
      <c r="B75" s="47" t="s">
        <v>327</v>
      </c>
      <c r="C75" s="48" t="s">
        <v>328</v>
      </c>
      <c r="D75" s="49">
        <f t="shared" si="45"/>
        <v>82</v>
      </c>
      <c r="E75" s="49">
        <f t="shared" si="23"/>
        <v>0</v>
      </c>
      <c r="F75" s="49">
        <f t="shared" si="24"/>
        <v>50</v>
      </c>
      <c r="G75" s="49">
        <f t="shared" si="25"/>
        <v>26</v>
      </c>
      <c r="H75" s="49">
        <f t="shared" si="26"/>
        <v>5</v>
      </c>
      <c r="I75" s="49">
        <f t="shared" si="27"/>
        <v>0</v>
      </c>
      <c r="J75" s="49">
        <f t="shared" si="28"/>
        <v>0</v>
      </c>
      <c r="K75" s="49">
        <f t="shared" si="29"/>
        <v>1</v>
      </c>
      <c r="L75" s="49">
        <f t="shared" si="30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1"/>
        <v>82</v>
      </c>
      <c r="U75" s="49">
        <f t="shared" si="32"/>
        <v>0</v>
      </c>
      <c r="V75" s="49">
        <f t="shared" si="33"/>
        <v>50</v>
      </c>
      <c r="W75" s="49">
        <f t="shared" si="34"/>
        <v>26</v>
      </c>
      <c r="X75" s="49">
        <f t="shared" si="35"/>
        <v>5</v>
      </c>
      <c r="Y75" s="49">
        <f t="shared" si="36"/>
        <v>0</v>
      </c>
      <c r="Z75" s="49">
        <f t="shared" si="37"/>
        <v>0</v>
      </c>
      <c r="AA75" s="49">
        <f t="shared" si="38"/>
        <v>1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1"/>
        <v>82</v>
      </c>
      <c r="AS75" s="49">
        <v>0</v>
      </c>
      <c r="AT75" s="49">
        <v>50</v>
      </c>
      <c r="AU75" s="49">
        <v>26</v>
      </c>
      <c r="AV75" s="49">
        <v>5</v>
      </c>
      <c r="AW75" s="49">
        <v>0</v>
      </c>
      <c r="AX75" s="49">
        <v>0</v>
      </c>
      <c r="AY75" s="49">
        <v>1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4"/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24" t="s">
        <v>26</v>
      </c>
      <c r="B76" s="47" t="s">
        <v>329</v>
      </c>
      <c r="C76" s="48" t="s">
        <v>330</v>
      </c>
      <c r="D76" s="49">
        <f t="shared" si="45"/>
        <v>1478</v>
      </c>
      <c r="E76" s="49">
        <f t="shared" si="23"/>
        <v>1149</v>
      </c>
      <c r="F76" s="49">
        <f t="shared" si="24"/>
        <v>87</v>
      </c>
      <c r="G76" s="49">
        <f t="shared" si="25"/>
        <v>159</v>
      </c>
      <c r="H76" s="49">
        <f t="shared" si="26"/>
        <v>22</v>
      </c>
      <c r="I76" s="49">
        <f t="shared" si="27"/>
        <v>3</v>
      </c>
      <c r="J76" s="49">
        <f t="shared" si="28"/>
        <v>0</v>
      </c>
      <c r="K76" s="49">
        <f t="shared" si="29"/>
        <v>58</v>
      </c>
      <c r="L76" s="49">
        <f t="shared" si="30"/>
        <v>65</v>
      </c>
      <c r="M76" s="49">
        <v>0</v>
      </c>
      <c r="N76" s="49">
        <v>0</v>
      </c>
      <c r="O76" s="49">
        <v>7</v>
      </c>
      <c r="P76" s="49">
        <v>0</v>
      </c>
      <c r="Q76" s="49">
        <v>0</v>
      </c>
      <c r="R76" s="49">
        <v>0</v>
      </c>
      <c r="S76" s="49">
        <v>58</v>
      </c>
      <c r="T76" s="49">
        <f t="shared" si="31"/>
        <v>1413</v>
      </c>
      <c r="U76" s="49">
        <f t="shared" si="32"/>
        <v>1149</v>
      </c>
      <c r="V76" s="49">
        <f t="shared" si="33"/>
        <v>87</v>
      </c>
      <c r="W76" s="49">
        <f t="shared" si="34"/>
        <v>152</v>
      </c>
      <c r="X76" s="49">
        <f t="shared" si="35"/>
        <v>22</v>
      </c>
      <c r="Y76" s="49">
        <f t="shared" si="36"/>
        <v>3</v>
      </c>
      <c r="Z76" s="49">
        <f t="shared" si="37"/>
        <v>0</v>
      </c>
      <c r="AA76" s="49">
        <f t="shared" si="38"/>
        <v>0</v>
      </c>
      <c r="AB76" s="49">
        <f t="shared" si="39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0"/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f t="shared" si="41"/>
        <v>1413</v>
      </c>
      <c r="AS76" s="49">
        <v>1149</v>
      </c>
      <c r="AT76" s="49">
        <v>87</v>
      </c>
      <c r="AU76" s="49">
        <v>152</v>
      </c>
      <c r="AV76" s="49">
        <v>22</v>
      </c>
      <c r="AW76" s="49">
        <v>3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26</v>
      </c>
      <c r="B77" s="47" t="s">
        <v>331</v>
      </c>
      <c r="C77" s="48" t="s">
        <v>332</v>
      </c>
      <c r="D77" s="49">
        <f t="shared" si="45"/>
        <v>267</v>
      </c>
      <c r="E77" s="49">
        <f t="shared" si="23"/>
        <v>169</v>
      </c>
      <c r="F77" s="49">
        <f t="shared" si="24"/>
        <v>64</v>
      </c>
      <c r="G77" s="49">
        <f t="shared" si="25"/>
        <v>21</v>
      </c>
      <c r="H77" s="49">
        <f t="shared" si="26"/>
        <v>6</v>
      </c>
      <c r="I77" s="49">
        <f t="shared" si="27"/>
        <v>2</v>
      </c>
      <c r="J77" s="49">
        <f t="shared" si="28"/>
        <v>5</v>
      </c>
      <c r="K77" s="49">
        <f t="shared" si="29"/>
        <v>0</v>
      </c>
      <c r="L77" s="49">
        <f t="shared" si="30"/>
        <v>174</v>
      </c>
      <c r="M77" s="49">
        <v>159</v>
      </c>
      <c r="N77" s="49">
        <v>10</v>
      </c>
      <c r="O77" s="49">
        <v>0</v>
      </c>
      <c r="P77" s="49">
        <v>0</v>
      </c>
      <c r="Q77" s="49">
        <v>0</v>
      </c>
      <c r="R77" s="49">
        <v>5</v>
      </c>
      <c r="S77" s="49">
        <v>0</v>
      </c>
      <c r="T77" s="49">
        <f t="shared" si="31"/>
        <v>93</v>
      </c>
      <c r="U77" s="49">
        <f t="shared" si="32"/>
        <v>10</v>
      </c>
      <c r="V77" s="49">
        <f t="shared" si="33"/>
        <v>54</v>
      </c>
      <c r="W77" s="49">
        <f t="shared" si="34"/>
        <v>21</v>
      </c>
      <c r="X77" s="49">
        <f t="shared" si="35"/>
        <v>6</v>
      </c>
      <c r="Y77" s="49">
        <f t="shared" si="36"/>
        <v>2</v>
      </c>
      <c r="Z77" s="49">
        <f t="shared" si="37"/>
        <v>0</v>
      </c>
      <c r="AA77" s="49">
        <f t="shared" si="38"/>
        <v>0</v>
      </c>
      <c r="AB77" s="49">
        <f t="shared" si="39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17</v>
      </c>
      <c r="AK77" s="49">
        <v>0</v>
      </c>
      <c r="AL77" s="49">
        <v>17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1"/>
        <v>76</v>
      </c>
      <c r="AS77" s="49">
        <v>10</v>
      </c>
      <c r="AT77" s="49">
        <v>37</v>
      </c>
      <c r="AU77" s="49">
        <v>21</v>
      </c>
      <c r="AV77" s="49">
        <v>6</v>
      </c>
      <c r="AW77" s="49">
        <v>2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0</v>
      </c>
      <c r="BQ77" s="49">
        <v>0</v>
      </c>
      <c r="BR77" s="49">
        <v>0</v>
      </c>
      <c r="BS77" s="49">
        <v>0</v>
      </c>
      <c r="BT77" s="49">
        <v>0</v>
      </c>
      <c r="BU77" s="49">
        <v>0</v>
      </c>
      <c r="BV77" s="49">
        <v>0</v>
      </c>
      <c r="BW77" s="49">
        <v>0</v>
      </c>
    </row>
    <row r="78" spans="1:75" ht="13.5">
      <c r="A78" s="24" t="s">
        <v>26</v>
      </c>
      <c r="B78" s="47" t="s">
        <v>333</v>
      </c>
      <c r="C78" s="48" t="s">
        <v>334</v>
      </c>
      <c r="D78" s="49">
        <f t="shared" si="45"/>
        <v>445</v>
      </c>
      <c r="E78" s="49">
        <f t="shared" si="23"/>
        <v>376</v>
      </c>
      <c r="F78" s="49">
        <f t="shared" si="24"/>
        <v>63</v>
      </c>
      <c r="G78" s="49">
        <f t="shared" si="25"/>
        <v>0</v>
      </c>
      <c r="H78" s="49">
        <f t="shared" si="26"/>
        <v>0</v>
      </c>
      <c r="I78" s="49">
        <f t="shared" si="27"/>
        <v>0</v>
      </c>
      <c r="J78" s="49">
        <f t="shared" si="28"/>
        <v>0</v>
      </c>
      <c r="K78" s="49">
        <f t="shared" si="29"/>
        <v>6</v>
      </c>
      <c r="L78" s="49">
        <f t="shared" si="30"/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f t="shared" si="31"/>
        <v>63</v>
      </c>
      <c r="U78" s="49">
        <f t="shared" si="32"/>
        <v>0</v>
      </c>
      <c r="V78" s="49">
        <f t="shared" si="33"/>
        <v>63</v>
      </c>
      <c r="W78" s="49">
        <f t="shared" si="34"/>
        <v>0</v>
      </c>
      <c r="X78" s="49">
        <f t="shared" si="35"/>
        <v>0</v>
      </c>
      <c r="Y78" s="49">
        <f t="shared" si="36"/>
        <v>0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1"/>
        <v>63</v>
      </c>
      <c r="AS78" s="49">
        <v>0</v>
      </c>
      <c r="AT78" s="49">
        <v>63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382</v>
      </c>
      <c r="BQ78" s="49">
        <v>376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6</v>
      </c>
    </row>
    <row r="79" spans="1:75" ht="13.5">
      <c r="A79" s="24" t="s">
        <v>26</v>
      </c>
      <c r="B79" s="47" t="s">
        <v>335</v>
      </c>
      <c r="C79" s="48" t="s">
        <v>336</v>
      </c>
      <c r="D79" s="49">
        <f t="shared" si="45"/>
        <v>218</v>
      </c>
      <c r="E79" s="49">
        <f t="shared" si="23"/>
        <v>113</v>
      </c>
      <c r="F79" s="49">
        <f t="shared" si="24"/>
        <v>90</v>
      </c>
      <c r="G79" s="49">
        <f t="shared" si="25"/>
        <v>10</v>
      </c>
      <c r="H79" s="49">
        <f t="shared" si="26"/>
        <v>5</v>
      </c>
      <c r="I79" s="49">
        <f t="shared" si="27"/>
        <v>0</v>
      </c>
      <c r="J79" s="49">
        <f t="shared" si="28"/>
        <v>0</v>
      </c>
      <c r="K79" s="49">
        <f t="shared" si="29"/>
        <v>0</v>
      </c>
      <c r="L79" s="49">
        <f t="shared" si="30"/>
        <v>113</v>
      </c>
      <c r="M79" s="49">
        <v>113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f t="shared" si="31"/>
        <v>105</v>
      </c>
      <c r="U79" s="49">
        <f t="shared" si="32"/>
        <v>0</v>
      </c>
      <c r="V79" s="49">
        <f t="shared" si="33"/>
        <v>90</v>
      </c>
      <c r="W79" s="49">
        <f t="shared" si="34"/>
        <v>10</v>
      </c>
      <c r="X79" s="49">
        <f t="shared" si="35"/>
        <v>5</v>
      </c>
      <c r="Y79" s="49">
        <f t="shared" si="36"/>
        <v>0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57</v>
      </c>
      <c r="AK79" s="49">
        <v>0</v>
      </c>
      <c r="AL79" s="49">
        <v>57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1"/>
        <v>48</v>
      </c>
      <c r="AS79" s="49">
        <v>0</v>
      </c>
      <c r="AT79" s="49">
        <v>33</v>
      </c>
      <c r="AU79" s="49">
        <v>10</v>
      </c>
      <c r="AV79" s="49">
        <v>5</v>
      </c>
      <c r="AW79" s="49">
        <v>0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0</v>
      </c>
      <c r="BQ79" s="49">
        <v>0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26</v>
      </c>
      <c r="B80" s="47" t="s">
        <v>337</v>
      </c>
      <c r="C80" s="48" t="s">
        <v>338</v>
      </c>
      <c r="D80" s="49">
        <f t="shared" si="45"/>
        <v>101</v>
      </c>
      <c r="E80" s="49">
        <f t="shared" si="23"/>
        <v>0</v>
      </c>
      <c r="F80" s="49">
        <f t="shared" si="24"/>
        <v>101</v>
      </c>
      <c r="G80" s="49">
        <f t="shared" si="25"/>
        <v>0</v>
      </c>
      <c r="H80" s="49">
        <f t="shared" si="26"/>
        <v>0</v>
      </c>
      <c r="I80" s="49">
        <f t="shared" si="27"/>
        <v>0</v>
      </c>
      <c r="J80" s="49">
        <f t="shared" si="28"/>
        <v>0</v>
      </c>
      <c r="K80" s="49">
        <f t="shared" si="29"/>
        <v>0</v>
      </c>
      <c r="L80" s="49">
        <f t="shared" si="30"/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101</v>
      </c>
      <c r="U80" s="49">
        <f t="shared" si="32"/>
        <v>0</v>
      </c>
      <c r="V80" s="49">
        <f t="shared" si="33"/>
        <v>101</v>
      </c>
      <c r="W80" s="49">
        <f t="shared" si="34"/>
        <v>0</v>
      </c>
      <c r="X80" s="49">
        <f t="shared" si="35"/>
        <v>0</v>
      </c>
      <c r="Y80" s="49">
        <f t="shared" si="36"/>
        <v>0</v>
      </c>
      <c r="Z80" s="49">
        <f t="shared" si="37"/>
        <v>0</v>
      </c>
      <c r="AA80" s="49">
        <f t="shared" si="38"/>
        <v>0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1"/>
        <v>101</v>
      </c>
      <c r="AS80" s="49">
        <v>0</v>
      </c>
      <c r="AT80" s="49">
        <v>101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</row>
    <row r="81" spans="1:75" ht="13.5">
      <c r="A81" s="24" t="s">
        <v>26</v>
      </c>
      <c r="B81" s="47" t="s">
        <v>339</v>
      </c>
      <c r="C81" s="48" t="s">
        <v>340</v>
      </c>
      <c r="D81" s="49">
        <f t="shared" si="45"/>
        <v>209</v>
      </c>
      <c r="E81" s="49">
        <f t="shared" si="23"/>
        <v>36</v>
      </c>
      <c r="F81" s="49">
        <f t="shared" si="24"/>
        <v>173</v>
      </c>
      <c r="G81" s="49">
        <f t="shared" si="25"/>
        <v>0</v>
      </c>
      <c r="H81" s="49">
        <f t="shared" si="26"/>
        <v>0</v>
      </c>
      <c r="I81" s="49">
        <f t="shared" si="27"/>
        <v>0</v>
      </c>
      <c r="J81" s="49">
        <f t="shared" si="28"/>
        <v>0</v>
      </c>
      <c r="K81" s="49">
        <f t="shared" si="29"/>
        <v>0</v>
      </c>
      <c r="L81" s="49">
        <f t="shared" si="30"/>
        <v>209</v>
      </c>
      <c r="M81" s="49">
        <v>36</v>
      </c>
      <c r="N81" s="49">
        <v>173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si="31"/>
        <v>0</v>
      </c>
      <c r="U81" s="49">
        <f t="shared" si="32"/>
        <v>0</v>
      </c>
      <c r="V81" s="49">
        <f t="shared" si="33"/>
        <v>0</v>
      </c>
      <c r="W81" s="49">
        <f t="shared" si="34"/>
        <v>0</v>
      </c>
      <c r="X81" s="49">
        <f t="shared" si="35"/>
        <v>0</v>
      </c>
      <c r="Y81" s="49">
        <f t="shared" si="36"/>
        <v>0</v>
      </c>
      <c r="Z81" s="49">
        <f t="shared" si="37"/>
        <v>0</v>
      </c>
      <c r="AA81" s="49">
        <f t="shared" si="38"/>
        <v>0</v>
      </c>
      <c r="AB81" s="49">
        <f t="shared" si="39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1"/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26</v>
      </c>
      <c r="B82" s="47" t="s">
        <v>341</v>
      </c>
      <c r="C82" s="48" t="s">
        <v>342</v>
      </c>
      <c r="D82" s="49">
        <f t="shared" si="45"/>
        <v>8</v>
      </c>
      <c r="E82" s="49">
        <f t="shared" si="23"/>
        <v>0</v>
      </c>
      <c r="F82" s="49">
        <f t="shared" si="24"/>
        <v>8</v>
      </c>
      <c r="G82" s="49">
        <f t="shared" si="25"/>
        <v>0</v>
      </c>
      <c r="H82" s="49">
        <f t="shared" si="26"/>
        <v>0</v>
      </c>
      <c r="I82" s="49">
        <f t="shared" si="27"/>
        <v>0</v>
      </c>
      <c r="J82" s="49">
        <f t="shared" si="28"/>
        <v>0</v>
      </c>
      <c r="K82" s="49">
        <f t="shared" si="29"/>
        <v>0</v>
      </c>
      <c r="L82" s="49">
        <f t="shared" si="30"/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1"/>
        <v>8</v>
      </c>
      <c r="U82" s="49">
        <f t="shared" si="32"/>
        <v>0</v>
      </c>
      <c r="V82" s="49">
        <f t="shared" si="33"/>
        <v>8</v>
      </c>
      <c r="W82" s="49">
        <f t="shared" si="34"/>
        <v>0</v>
      </c>
      <c r="X82" s="49">
        <f t="shared" si="35"/>
        <v>0</v>
      </c>
      <c r="Y82" s="49">
        <f t="shared" si="36"/>
        <v>0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1"/>
        <v>8</v>
      </c>
      <c r="AS82" s="49">
        <v>0</v>
      </c>
      <c r="AT82" s="49">
        <v>8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26</v>
      </c>
      <c r="B83" s="47" t="s">
        <v>343</v>
      </c>
      <c r="C83" s="48" t="s">
        <v>344</v>
      </c>
      <c r="D83" s="49">
        <f t="shared" si="45"/>
        <v>5</v>
      </c>
      <c r="E83" s="49">
        <f t="shared" si="23"/>
        <v>0</v>
      </c>
      <c r="F83" s="49">
        <f t="shared" si="24"/>
        <v>5</v>
      </c>
      <c r="G83" s="49">
        <f t="shared" si="25"/>
        <v>0</v>
      </c>
      <c r="H83" s="49">
        <f t="shared" si="26"/>
        <v>0</v>
      </c>
      <c r="I83" s="49">
        <f t="shared" si="27"/>
        <v>0</v>
      </c>
      <c r="J83" s="49">
        <f t="shared" si="28"/>
        <v>0</v>
      </c>
      <c r="K83" s="49">
        <f t="shared" si="29"/>
        <v>0</v>
      </c>
      <c r="L83" s="49">
        <f t="shared" si="30"/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f t="shared" si="31"/>
        <v>5</v>
      </c>
      <c r="U83" s="49">
        <f t="shared" si="32"/>
        <v>0</v>
      </c>
      <c r="V83" s="49">
        <f t="shared" si="33"/>
        <v>5</v>
      </c>
      <c r="W83" s="49">
        <f t="shared" si="34"/>
        <v>0</v>
      </c>
      <c r="X83" s="49">
        <f t="shared" si="35"/>
        <v>0</v>
      </c>
      <c r="Y83" s="49">
        <f t="shared" si="36"/>
        <v>0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1"/>
        <v>5</v>
      </c>
      <c r="AS83" s="49">
        <v>0</v>
      </c>
      <c r="AT83" s="49">
        <v>5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26</v>
      </c>
      <c r="B84" s="47" t="s">
        <v>345</v>
      </c>
      <c r="C84" s="48" t="s">
        <v>346</v>
      </c>
      <c r="D84" s="49">
        <f t="shared" si="45"/>
        <v>0</v>
      </c>
      <c r="E84" s="49">
        <f t="shared" si="23"/>
        <v>0</v>
      </c>
      <c r="F84" s="49">
        <f t="shared" si="24"/>
        <v>0</v>
      </c>
      <c r="G84" s="49">
        <f t="shared" si="25"/>
        <v>0</v>
      </c>
      <c r="H84" s="49">
        <f t="shared" si="26"/>
        <v>0</v>
      </c>
      <c r="I84" s="49">
        <f t="shared" si="27"/>
        <v>0</v>
      </c>
      <c r="J84" s="49">
        <f t="shared" si="28"/>
        <v>0</v>
      </c>
      <c r="K84" s="49">
        <f t="shared" si="29"/>
        <v>0</v>
      </c>
      <c r="L84" s="49">
        <f t="shared" si="30"/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f t="shared" si="31"/>
        <v>0</v>
      </c>
      <c r="U84" s="49">
        <f t="shared" si="32"/>
        <v>0</v>
      </c>
      <c r="V84" s="49">
        <f t="shared" si="33"/>
        <v>0</v>
      </c>
      <c r="W84" s="49">
        <f t="shared" si="34"/>
        <v>0</v>
      </c>
      <c r="X84" s="49">
        <f t="shared" si="35"/>
        <v>0</v>
      </c>
      <c r="Y84" s="49">
        <f t="shared" si="36"/>
        <v>0</v>
      </c>
      <c r="Z84" s="49">
        <f t="shared" si="37"/>
        <v>0</v>
      </c>
      <c r="AA84" s="49">
        <f t="shared" si="38"/>
        <v>0</v>
      </c>
      <c r="AB84" s="49">
        <f t="shared" si="39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0"/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41"/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0</v>
      </c>
      <c r="AZ84" s="49">
        <f t="shared" si="42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3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4"/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24" t="s">
        <v>26</v>
      </c>
      <c r="B85" s="47" t="s">
        <v>347</v>
      </c>
      <c r="C85" s="48" t="s">
        <v>348</v>
      </c>
      <c r="D85" s="49">
        <f t="shared" si="45"/>
        <v>173</v>
      </c>
      <c r="E85" s="49">
        <f t="shared" si="23"/>
        <v>67</v>
      </c>
      <c r="F85" s="49">
        <f t="shared" si="24"/>
        <v>51</v>
      </c>
      <c r="G85" s="49">
        <f t="shared" si="25"/>
        <v>55</v>
      </c>
      <c r="H85" s="49">
        <f t="shared" si="26"/>
        <v>0</v>
      </c>
      <c r="I85" s="49">
        <f t="shared" si="27"/>
        <v>0</v>
      </c>
      <c r="J85" s="49">
        <f t="shared" si="28"/>
        <v>0</v>
      </c>
      <c r="K85" s="49">
        <f t="shared" si="29"/>
        <v>0</v>
      </c>
      <c r="L85" s="49">
        <f t="shared" si="30"/>
        <v>173</v>
      </c>
      <c r="M85" s="49">
        <v>67</v>
      </c>
      <c r="N85" s="49">
        <v>51</v>
      </c>
      <c r="O85" s="49">
        <v>55</v>
      </c>
      <c r="P85" s="49">
        <v>0</v>
      </c>
      <c r="Q85" s="49">
        <v>0</v>
      </c>
      <c r="R85" s="49">
        <v>0</v>
      </c>
      <c r="S85" s="49">
        <v>0</v>
      </c>
      <c r="T85" s="49">
        <f t="shared" si="31"/>
        <v>0</v>
      </c>
      <c r="U85" s="49">
        <f t="shared" si="32"/>
        <v>0</v>
      </c>
      <c r="V85" s="49">
        <f t="shared" si="33"/>
        <v>0</v>
      </c>
      <c r="W85" s="49">
        <f t="shared" si="34"/>
        <v>0</v>
      </c>
      <c r="X85" s="49">
        <f t="shared" si="35"/>
        <v>0</v>
      </c>
      <c r="Y85" s="49">
        <f t="shared" si="36"/>
        <v>0</v>
      </c>
      <c r="Z85" s="49">
        <f t="shared" si="37"/>
        <v>0</v>
      </c>
      <c r="AA85" s="49">
        <f t="shared" si="38"/>
        <v>0</v>
      </c>
      <c r="AB85" s="49">
        <f t="shared" si="39"/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 t="shared" si="40"/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f t="shared" si="41"/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9">
        <v>0</v>
      </c>
      <c r="AZ85" s="49">
        <f t="shared" si="42"/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 t="shared" si="43"/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 t="shared" si="44"/>
        <v>0</v>
      </c>
      <c r="BQ85" s="49">
        <v>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</row>
    <row r="86" spans="1:75" ht="13.5">
      <c r="A86" s="193" t="s">
        <v>292</v>
      </c>
      <c r="B86" s="188"/>
      <c r="C86" s="189"/>
      <c r="D86" s="49">
        <f>SUM(D7:D85)</f>
        <v>72471</v>
      </c>
      <c r="E86" s="49">
        <f aca="true" t="shared" si="46" ref="E86:BP86">SUM(E7:E85)</f>
        <v>34791</v>
      </c>
      <c r="F86" s="49">
        <f t="shared" si="46"/>
        <v>18905</v>
      </c>
      <c r="G86" s="49">
        <f t="shared" si="46"/>
        <v>10525</v>
      </c>
      <c r="H86" s="49">
        <f t="shared" si="46"/>
        <v>2320</v>
      </c>
      <c r="I86" s="49">
        <f t="shared" si="46"/>
        <v>1317</v>
      </c>
      <c r="J86" s="49">
        <f t="shared" si="46"/>
        <v>855</v>
      </c>
      <c r="K86" s="49">
        <f t="shared" si="46"/>
        <v>3758</v>
      </c>
      <c r="L86" s="49">
        <f t="shared" si="46"/>
        <v>8074</v>
      </c>
      <c r="M86" s="49">
        <f t="shared" si="46"/>
        <v>3999</v>
      </c>
      <c r="N86" s="49">
        <f t="shared" si="46"/>
        <v>1029</v>
      </c>
      <c r="O86" s="49">
        <f t="shared" si="46"/>
        <v>835</v>
      </c>
      <c r="P86" s="49">
        <f t="shared" si="46"/>
        <v>613</v>
      </c>
      <c r="Q86" s="49">
        <f t="shared" si="46"/>
        <v>538</v>
      </c>
      <c r="R86" s="49">
        <f t="shared" si="46"/>
        <v>689</v>
      </c>
      <c r="S86" s="49">
        <f t="shared" si="46"/>
        <v>371</v>
      </c>
      <c r="T86" s="49">
        <f t="shared" si="46"/>
        <v>40685</v>
      </c>
      <c r="U86" s="49">
        <f t="shared" si="46"/>
        <v>9125</v>
      </c>
      <c r="V86" s="49">
        <f t="shared" si="46"/>
        <v>16913</v>
      </c>
      <c r="W86" s="49">
        <f t="shared" si="46"/>
        <v>8825</v>
      </c>
      <c r="X86" s="49">
        <f t="shared" si="46"/>
        <v>1707</v>
      </c>
      <c r="Y86" s="49">
        <f t="shared" si="46"/>
        <v>778</v>
      </c>
      <c r="Z86" s="49">
        <f t="shared" si="46"/>
        <v>60</v>
      </c>
      <c r="AA86" s="49">
        <f t="shared" si="46"/>
        <v>3277</v>
      </c>
      <c r="AB86" s="49">
        <f t="shared" si="46"/>
        <v>2830</v>
      </c>
      <c r="AC86" s="49">
        <f t="shared" si="46"/>
        <v>0</v>
      </c>
      <c r="AD86" s="49">
        <f t="shared" si="46"/>
        <v>41</v>
      </c>
      <c r="AE86" s="49">
        <f t="shared" si="46"/>
        <v>0</v>
      </c>
      <c r="AF86" s="49">
        <f t="shared" si="46"/>
        <v>0</v>
      </c>
      <c r="AG86" s="49">
        <f t="shared" si="46"/>
        <v>0</v>
      </c>
      <c r="AH86" s="49">
        <f t="shared" si="46"/>
        <v>0</v>
      </c>
      <c r="AI86" s="49">
        <f t="shared" si="46"/>
        <v>2789</v>
      </c>
      <c r="AJ86" s="49">
        <f t="shared" si="46"/>
        <v>4341</v>
      </c>
      <c r="AK86" s="49">
        <f t="shared" si="46"/>
        <v>0</v>
      </c>
      <c r="AL86" s="49">
        <f t="shared" si="46"/>
        <v>4115</v>
      </c>
      <c r="AM86" s="49">
        <f t="shared" si="46"/>
        <v>0</v>
      </c>
      <c r="AN86" s="49">
        <f t="shared" si="46"/>
        <v>0</v>
      </c>
      <c r="AO86" s="49">
        <f t="shared" si="46"/>
        <v>0</v>
      </c>
      <c r="AP86" s="49">
        <f t="shared" si="46"/>
        <v>0</v>
      </c>
      <c r="AQ86" s="49">
        <f t="shared" si="46"/>
        <v>226</v>
      </c>
      <c r="AR86" s="49">
        <f t="shared" si="46"/>
        <v>33514</v>
      </c>
      <c r="AS86" s="49">
        <f t="shared" si="46"/>
        <v>9125</v>
      </c>
      <c r="AT86" s="49">
        <f t="shared" si="46"/>
        <v>12757</v>
      </c>
      <c r="AU86" s="49">
        <f t="shared" si="46"/>
        <v>8825</v>
      </c>
      <c r="AV86" s="49">
        <f t="shared" si="46"/>
        <v>1707</v>
      </c>
      <c r="AW86" s="49">
        <f t="shared" si="46"/>
        <v>778</v>
      </c>
      <c r="AX86" s="49">
        <f t="shared" si="46"/>
        <v>60</v>
      </c>
      <c r="AY86" s="49">
        <f t="shared" si="46"/>
        <v>262</v>
      </c>
      <c r="AZ86" s="49">
        <f t="shared" si="46"/>
        <v>0</v>
      </c>
      <c r="BA86" s="49">
        <f t="shared" si="46"/>
        <v>0</v>
      </c>
      <c r="BB86" s="49">
        <f t="shared" si="46"/>
        <v>0</v>
      </c>
      <c r="BC86" s="49">
        <f t="shared" si="46"/>
        <v>0</v>
      </c>
      <c r="BD86" s="49">
        <f t="shared" si="46"/>
        <v>0</v>
      </c>
      <c r="BE86" s="49">
        <f t="shared" si="46"/>
        <v>0</v>
      </c>
      <c r="BF86" s="49">
        <f t="shared" si="46"/>
        <v>0</v>
      </c>
      <c r="BG86" s="49">
        <f t="shared" si="46"/>
        <v>0</v>
      </c>
      <c r="BH86" s="49">
        <f t="shared" si="46"/>
        <v>0</v>
      </c>
      <c r="BI86" s="49">
        <f t="shared" si="46"/>
        <v>0</v>
      </c>
      <c r="BJ86" s="49">
        <f t="shared" si="46"/>
        <v>0</v>
      </c>
      <c r="BK86" s="49">
        <f t="shared" si="46"/>
        <v>0</v>
      </c>
      <c r="BL86" s="49">
        <f t="shared" si="46"/>
        <v>0</v>
      </c>
      <c r="BM86" s="49">
        <f t="shared" si="46"/>
        <v>0</v>
      </c>
      <c r="BN86" s="49">
        <f t="shared" si="46"/>
        <v>0</v>
      </c>
      <c r="BO86" s="49">
        <f t="shared" si="46"/>
        <v>0</v>
      </c>
      <c r="BP86" s="49">
        <f t="shared" si="46"/>
        <v>23712</v>
      </c>
      <c r="BQ86" s="49">
        <f aca="true" t="shared" si="47" ref="BQ86:BW86">SUM(BQ7:BQ85)</f>
        <v>21667</v>
      </c>
      <c r="BR86" s="49">
        <f t="shared" si="47"/>
        <v>963</v>
      </c>
      <c r="BS86" s="49">
        <f t="shared" si="47"/>
        <v>865</v>
      </c>
      <c r="BT86" s="49">
        <f t="shared" si="47"/>
        <v>0</v>
      </c>
      <c r="BU86" s="49">
        <f t="shared" si="47"/>
        <v>1</v>
      </c>
      <c r="BV86" s="49">
        <f t="shared" si="47"/>
        <v>106</v>
      </c>
      <c r="BW86" s="49">
        <f t="shared" si="47"/>
        <v>110</v>
      </c>
    </row>
  </sheetData>
  <mergeCells count="85">
    <mergeCell ref="A86:C8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160</v>
      </c>
    </row>
    <row r="2" spans="6:13" s="52" customFormat="1" ht="15" customHeight="1">
      <c r="F2" s="260" t="s">
        <v>161</v>
      </c>
      <c r="G2" s="261"/>
      <c r="H2" s="261"/>
      <c r="I2" s="261"/>
      <c r="J2" s="258" t="s">
        <v>162</v>
      </c>
      <c r="K2" s="255" t="s">
        <v>163</v>
      </c>
      <c r="L2" s="256"/>
      <c r="M2" s="257"/>
    </row>
    <row r="3" spans="1:13" s="52" customFormat="1" ht="15" customHeight="1" thickBot="1">
      <c r="A3" s="285" t="s">
        <v>164</v>
      </c>
      <c r="B3" s="286"/>
      <c r="C3" s="284"/>
      <c r="D3" s="54">
        <f>SUMIF('ごみ処理概要'!$A$7:$C$86,'ごみ集計結果'!$A$1,'ごみ処理概要'!$E$7:$E$86)</f>
        <v>1522051</v>
      </c>
      <c r="F3" s="262"/>
      <c r="G3" s="263"/>
      <c r="H3" s="263"/>
      <c r="I3" s="263"/>
      <c r="J3" s="259"/>
      <c r="K3" s="55" t="s">
        <v>165</v>
      </c>
      <c r="L3" s="56" t="s">
        <v>166</v>
      </c>
      <c r="M3" s="57" t="s">
        <v>167</v>
      </c>
    </row>
    <row r="4" spans="1:13" s="52" customFormat="1" ht="15" customHeight="1" thickBot="1">
      <c r="A4" s="285" t="s">
        <v>168</v>
      </c>
      <c r="B4" s="286"/>
      <c r="C4" s="284"/>
      <c r="D4" s="54">
        <f>D5-D3</f>
        <v>3755</v>
      </c>
      <c r="F4" s="252" t="s">
        <v>169</v>
      </c>
      <c r="G4" s="249" t="s">
        <v>172</v>
      </c>
      <c r="H4" s="58" t="s">
        <v>170</v>
      </c>
      <c r="J4" s="168">
        <f>SUMIF('ごみ処理量内訳'!$A$7:$C$86,'ごみ集計結果'!$A$1,'ごみ処理量内訳'!$E$7:$E$86)</f>
        <v>480634</v>
      </c>
      <c r="K4" s="59" t="s">
        <v>282</v>
      </c>
      <c r="L4" s="60" t="s">
        <v>282</v>
      </c>
      <c r="M4" s="61" t="s">
        <v>282</v>
      </c>
    </row>
    <row r="5" spans="1:13" s="52" customFormat="1" ht="15" customHeight="1">
      <c r="A5" s="287" t="s">
        <v>171</v>
      </c>
      <c r="B5" s="288"/>
      <c r="C5" s="289"/>
      <c r="D5" s="54">
        <f>SUMIF('ごみ処理概要'!$A$7:$C$86,'ごみ集計結果'!$A$1,'ごみ処理概要'!$D$7:$D$86)</f>
        <v>1525806</v>
      </c>
      <c r="F5" s="253"/>
      <c r="G5" s="250"/>
      <c r="H5" s="264" t="s">
        <v>173</v>
      </c>
      <c r="I5" s="62" t="s">
        <v>174</v>
      </c>
      <c r="J5" s="63">
        <f>SUMIF('ごみ処理量内訳'!$A$7:$C$86,'ごみ集計結果'!$A$1,'ごみ処理量内訳'!$W$7:$W$86)</f>
        <v>6786</v>
      </c>
      <c r="K5" s="64" t="s">
        <v>283</v>
      </c>
      <c r="L5" s="65" t="s">
        <v>283</v>
      </c>
      <c r="M5" s="66" t="s">
        <v>283</v>
      </c>
    </row>
    <row r="6" spans="4:13" s="52" customFormat="1" ht="15" customHeight="1">
      <c r="D6" s="67"/>
      <c r="F6" s="253"/>
      <c r="G6" s="250"/>
      <c r="H6" s="265"/>
      <c r="I6" s="68" t="s">
        <v>175</v>
      </c>
      <c r="J6" s="69">
        <f>SUMIF('ごみ処理量内訳'!$A$7:$C$86,'ごみ集計結果'!$A$1,'ごみ処理量内訳'!$X$7:$X$86)</f>
        <v>1610</v>
      </c>
      <c r="K6" s="53" t="s">
        <v>349</v>
      </c>
      <c r="L6" s="70" t="s">
        <v>349</v>
      </c>
      <c r="M6" s="71" t="s">
        <v>349</v>
      </c>
    </row>
    <row r="7" spans="1:13" s="52" customFormat="1" ht="15" customHeight="1">
      <c r="A7" s="281" t="s">
        <v>176</v>
      </c>
      <c r="B7" s="290" t="s">
        <v>381</v>
      </c>
      <c r="C7" s="72" t="s">
        <v>177</v>
      </c>
      <c r="D7" s="54">
        <f>SUMIF('ごみ搬入量内訳'!$A$7:$C$86,'ごみ集計結果'!$A$1,'ごみ搬入量内訳'!$I$7:$I$86)</f>
        <v>0</v>
      </c>
      <c r="F7" s="253"/>
      <c r="G7" s="250"/>
      <c r="H7" s="265"/>
      <c r="I7" s="68" t="s">
        <v>178</v>
      </c>
      <c r="J7" s="69">
        <f>SUMIF('ごみ処理量内訳'!$A$7:$C$86,'ごみ集計結果'!$A$1,'ごみ処理量内訳'!$Y$7:$Y$86)</f>
        <v>0</v>
      </c>
      <c r="K7" s="53" t="s">
        <v>284</v>
      </c>
      <c r="L7" s="70" t="s">
        <v>284</v>
      </c>
      <c r="M7" s="71" t="s">
        <v>284</v>
      </c>
    </row>
    <row r="8" spans="1:13" s="52" customFormat="1" ht="15" customHeight="1">
      <c r="A8" s="282"/>
      <c r="B8" s="291"/>
      <c r="C8" s="72" t="s">
        <v>179</v>
      </c>
      <c r="D8" s="54">
        <f>SUMIF('ごみ搬入量内訳'!$A$7:$C$86,'ごみ集計結果'!$A$1,'ごみ搬入量内訳'!$M$7:$M$86)</f>
        <v>430697</v>
      </c>
      <c r="F8" s="253"/>
      <c r="G8" s="250"/>
      <c r="H8" s="265"/>
      <c r="I8" s="68" t="s">
        <v>180</v>
      </c>
      <c r="J8" s="69">
        <f>SUMIF('ごみ処理量内訳'!$A$7:$C$86,'ごみ集計結果'!$A$1,'ごみ処理量内訳'!$Z$7:$Z$86)</f>
        <v>20</v>
      </c>
      <c r="K8" s="53" t="s">
        <v>285</v>
      </c>
      <c r="L8" s="70" t="s">
        <v>285</v>
      </c>
      <c r="M8" s="71" t="s">
        <v>285</v>
      </c>
    </row>
    <row r="9" spans="1:13" s="52" customFormat="1" ht="15" customHeight="1" thickBot="1">
      <c r="A9" s="282"/>
      <c r="B9" s="291"/>
      <c r="C9" s="72" t="s">
        <v>181</v>
      </c>
      <c r="D9" s="54">
        <f>SUMIF('ごみ搬入量内訳'!$A$7:$C$86,'ごみ集計結果'!$A$1,'ごみ搬入量内訳'!$Q$7:$Q$86)</f>
        <v>38424</v>
      </c>
      <c r="F9" s="253"/>
      <c r="G9" s="250"/>
      <c r="H9" s="266"/>
      <c r="I9" s="73" t="s">
        <v>182</v>
      </c>
      <c r="J9" s="74">
        <f>SUMIF('ごみ処理量内訳'!$A$7:$C$86,'ごみ集計結果'!$A$1,'ごみ処理量内訳'!$AA$7:$AA$86)</f>
        <v>288</v>
      </c>
      <c r="K9" s="75" t="s">
        <v>286</v>
      </c>
      <c r="L9" s="56" t="s">
        <v>286</v>
      </c>
      <c r="M9" s="57" t="s">
        <v>286</v>
      </c>
    </row>
    <row r="10" spans="1:13" s="52" customFormat="1" ht="15" customHeight="1" thickBot="1">
      <c r="A10" s="282"/>
      <c r="B10" s="291"/>
      <c r="C10" s="72" t="s">
        <v>183</v>
      </c>
      <c r="D10" s="54">
        <f>SUMIF('ごみ搬入量内訳'!$A$7:$C$86,'ごみ集計結果'!$A$1,'ごみ搬入量内訳'!$U$7:$U$86)</f>
        <v>36035</v>
      </c>
      <c r="F10" s="253"/>
      <c r="G10" s="251"/>
      <c r="H10" s="76" t="s">
        <v>184</v>
      </c>
      <c r="I10" s="77"/>
      <c r="J10" s="169">
        <f>SUM(J4:J9)</f>
        <v>489338</v>
      </c>
      <c r="K10" s="78" t="s">
        <v>349</v>
      </c>
      <c r="L10" s="170">
        <f>SUMIF('ごみ処理量内訳'!$A$7:$C$86,'ごみ集計結果'!$A$1,'ごみ処理量内訳'!$AD$7:$AD$86)</f>
        <v>56995</v>
      </c>
      <c r="M10" s="171">
        <f>SUMIF('資源化量内訳'!$A$7:$C$86,'ごみ集計結果'!$A$1,'資源化量内訳'!$AB$7:$AB$86)</f>
        <v>2830</v>
      </c>
    </row>
    <row r="11" spans="1:13" s="52" customFormat="1" ht="15" customHeight="1">
      <c r="A11" s="282"/>
      <c r="B11" s="291"/>
      <c r="C11" s="72" t="s">
        <v>185</v>
      </c>
      <c r="D11" s="54">
        <f>SUMIF('ごみ搬入量内訳'!$A$7:$C$86,'ごみ集計結果'!$A$1,'ごみ搬入量内訳'!$Y$7:$Y$86)</f>
        <v>1238</v>
      </c>
      <c r="F11" s="253"/>
      <c r="G11" s="267" t="s">
        <v>186</v>
      </c>
      <c r="H11" s="156" t="s">
        <v>174</v>
      </c>
      <c r="I11" s="153"/>
      <c r="J11" s="79">
        <f>SUMIF('ごみ処理量内訳'!$A$7:$C$86,'ごみ集計結果'!$A$1,'ごみ処理量内訳'!$G$7:$G$86)</f>
        <v>13301</v>
      </c>
      <c r="K11" s="63">
        <f>SUMIF('ごみ処理量内訳'!$A$7:$C$86,'ごみ集計結果'!$A$1,'ごみ処理量内訳'!$W$7:$W$86)</f>
        <v>6786</v>
      </c>
      <c r="L11" s="80">
        <f>SUMIF('ごみ処理量内訳'!$A$7:$C$86,'ごみ集計結果'!$A$1,'ごみ処理量内訳'!$AF$7:$AF$86)</f>
        <v>2020</v>
      </c>
      <c r="M11" s="81">
        <f>SUMIF('資源化量内訳'!$A$7:$C$86,'ごみ集計結果'!$A$1,'資源化量内訳'!$AJ$7:$AJ$86)</f>
        <v>4341</v>
      </c>
    </row>
    <row r="12" spans="1:13" s="52" customFormat="1" ht="15" customHeight="1">
      <c r="A12" s="282"/>
      <c r="B12" s="291"/>
      <c r="C12" s="72" t="s">
        <v>187</v>
      </c>
      <c r="D12" s="54">
        <f>SUMIF('ごみ搬入量内訳'!$A$7:$C$86,'ごみ集計結果'!$A$1,'ごみ搬入量内訳'!$AC$7:$AC$86)</f>
        <v>2505</v>
      </c>
      <c r="F12" s="253"/>
      <c r="G12" s="268"/>
      <c r="H12" s="154" t="s">
        <v>175</v>
      </c>
      <c r="I12" s="154"/>
      <c r="J12" s="69">
        <f>SUMIF('ごみ処理量内訳'!$A$7:$C$86,'ごみ集計結果'!$A$1,'ごみ処理量内訳'!$H$7:$H$86)</f>
        <v>42156</v>
      </c>
      <c r="K12" s="69">
        <f>SUMIF('ごみ処理量内訳'!$A$7:$C$86,'ごみ集計結果'!$A$1,'ごみ処理量内訳'!$X$7:$X$86)</f>
        <v>1610</v>
      </c>
      <c r="L12" s="54">
        <f>SUMIF('ごみ処理量内訳'!$A$7:$C$86,'ごみ集計結果'!$A$1,'ごみ処理量内訳'!$AG$7:$AG$86)</f>
        <v>6522</v>
      </c>
      <c r="M12" s="82">
        <f>SUMIF('資源化量内訳'!$A$7:$C$86,'ごみ集計結果'!$A$1,'資源化量内訳'!$AR$7:$AR$86)</f>
        <v>33514</v>
      </c>
    </row>
    <row r="13" spans="1:13" s="52" customFormat="1" ht="15" customHeight="1">
      <c r="A13" s="282"/>
      <c r="B13" s="292"/>
      <c r="C13" s="83" t="s">
        <v>184</v>
      </c>
      <c r="D13" s="54">
        <f>SUM(D7:D12)</f>
        <v>508899</v>
      </c>
      <c r="F13" s="253"/>
      <c r="G13" s="268"/>
      <c r="H13" s="154" t="s">
        <v>178</v>
      </c>
      <c r="I13" s="154"/>
      <c r="J13" s="69">
        <f>SUMIF('ごみ処理量内訳'!$A$7:$C$86,'ごみ集計結果'!$A$1,'ごみ処理量内訳'!$I$7:$I$86)</f>
        <v>0</v>
      </c>
      <c r="K13" s="69">
        <f>SUMIF('ごみ処理量内訳'!$A$7:$C$86,'ごみ集計結果'!$A$1,'ごみ処理量内訳'!$Y$7:$Y$86)</f>
        <v>0</v>
      </c>
      <c r="L13" s="54">
        <f>SUMIF('ごみ処理量内訳'!$A$7:$C$86,'ごみ集計結果'!$A$1,'ごみ処理量内訳'!$AH$7:$AH$86)</f>
        <v>0</v>
      </c>
      <c r="M13" s="82">
        <f>SUMIF('資源化量内訳'!$A$7:$C$86,'ごみ集計結果'!$A$1,'資源化量内訳'!$AZ$7:$AZ$86)</f>
        <v>0</v>
      </c>
    </row>
    <row r="14" spans="1:13" s="52" customFormat="1" ht="15" customHeight="1">
      <c r="A14" s="282"/>
      <c r="B14" s="247" t="s">
        <v>188</v>
      </c>
      <c r="C14" s="247"/>
      <c r="D14" s="54">
        <f>SUMIF('ごみ搬入量内訳'!$A$7:$C$86,'ごみ集計結果'!$A$1,'ごみ搬入量内訳'!$AG$7:$AG$86)</f>
        <v>66785</v>
      </c>
      <c r="F14" s="253"/>
      <c r="G14" s="268"/>
      <c r="H14" s="154" t="s">
        <v>180</v>
      </c>
      <c r="I14" s="154"/>
      <c r="J14" s="69">
        <f>SUMIF('ごみ処理量内訳'!$A$7:$C$86,'ごみ集計結果'!$A$1,'ごみ処理量内訳'!$J$7:$J$86)</f>
        <v>20</v>
      </c>
      <c r="K14" s="69">
        <f>SUMIF('ごみ処理量内訳'!$A$7:$C$86,'ごみ集計結果'!$A$1,'ごみ処理量内訳'!$Z$7:$Z$86)</f>
        <v>20</v>
      </c>
      <c r="L14" s="54">
        <f>SUMIF('ごみ処理量内訳'!$A$7:$C$86,'ごみ集計結果'!$A$1,'ごみ処理量内訳'!$AI$7:$AI$86)</f>
        <v>0</v>
      </c>
      <c r="M14" s="82">
        <f>SUMIF('資源化量内訳'!$A$7:$C$86,'ごみ集計結果'!$A$1,'資源化量内訳'!$BH$7:$BH$86)</f>
        <v>0</v>
      </c>
    </row>
    <row r="15" spans="1:13" s="52" customFormat="1" ht="15" customHeight="1" thickBot="1">
      <c r="A15" s="282"/>
      <c r="B15" s="247" t="s">
        <v>189</v>
      </c>
      <c r="C15" s="247"/>
      <c r="D15" s="54">
        <f>SUMIF('ごみ搬入量内訳'!$A$7:$C$86,'ごみ集計結果'!$A$1,'ごみ搬入量内訳'!$AH$7:$AH$86)</f>
        <v>3343</v>
      </c>
      <c r="F15" s="253"/>
      <c r="G15" s="268"/>
      <c r="H15" s="155" t="s">
        <v>182</v>
      </c>
      <c r="I15" s="155"/>
      <c r="J15" s="74">
        <f>SUMIF('ごみ処理量内訳'!$A$7:$C$86,'ごみ集計結果'!$A$1,'ごみ処理量内訳'!$K$7:$K$86)</f>
        <v>660</v>
      </c>
      <c r="K15" s="74">
        <f>SUMIF('ごみ処理量内訳'!$A$7:$C$86,'ごみ集計結果'!$A$1,'ごみ処理量内訳'!$AA$7:$AA$86)</f>
        <v>288</v>
      </c>
      <c r="L15" s="84">
        <f>SUMIF('ごみ処理量内訳'!$A$7:$C$86,'ごみ集計結果'!$A$1,'ごみ処理量内訳'!$AJ$7:$AJ$86)</f>
        <v>372</v>
      </c>
      <c r="M15" s="57" t="s">
        <v>286</v>
      </c>
    </row>
    <row r="16" spans="1:13" s="52" customFormat="1" ht="15" customHeight="1" thickBot="1">
      <c r="A16" s="283"/>
      <c r="B16" s="284" t="s">
        <v>216</v>
      </c>
      <c r="C16" s="247"/>
      <c r="D16" s="54">
        <f>SUM(D13:D15)</f>
        <v>579027</v>
      </c>
      <c r="F16" s="253"/>
      <c r="G16" s="251"/>
      <c r="H16" s="86" t="s">
        <v>184</v>
      </c>
      <c r="I16" s="85"/>
      <c r="J16" s="172">
        <f>SUM(J11:J15)</f>
        <v>56137</v>
      </c>
      <c r="K16" s="173">
        <f>SUM(K11:K15)</f>
        <v>8704</v>
      </c>
      <c r="L16" s="174">
        <f>SUM(L11:L15)</f>
        <v>8914</v>
      </c>
      <c r="M16" s="175">
        <f>SUM(M11:M15)</f>
        <v>37855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536771</v>
      </c>
      <c r="K17" s="176">
        <f>K16</f>
        <v>8704</v>
      </c>
      <c r="L17" s="177">
        <f>L10+L16</f>
        <v>65909</v>
      </c>
      <c r="M17" s="178">
        <f>M10+M16</f>
        <v>40685</v>
      </c>
    </row>
    <row r="18" spans="1:13" s="52" customFormat="1" ht="15" customHeight="1">
      <c r="A18" s="247" t="s">
        <v>190</v>
      </c>
      <c r="B18" s="247"/>
      <c r="C18" s="247"/>
      <c r="D18" s="54">
        <f>SUMIF('ごみ搬入量内訳'!$A$7:$C$86,'ごみ集計結果'!$A$1,'ごみ搬入量内訳'!$E$7:$E$86)</f>
        <v>397658</v>
      </c>
      <c r="F18" s="277" t="s">
        <v>191</v>
      </c>
      <c r="G18" s="278"/>
      <c r="H18" s="278"/>
      <c r="I18" s="279"/>
      <c r="J18" s="79">
        <f>SUMIF('資源化量内訳'!$A$7:$C$86,'ごみ集計結果'!$A$1,'資源化量内訳'!$L$7:$L$86)</f>
        <v>8074</v>
      </c>
      <c r="K18" s="87" t="s">
        <v>282</v>
      </c>
      <c r="L18" s="88" t="s">
        <v>282</v>
      </c>
      <c r="M18" s="81">
        <f>J18</f>
        <v>8074</v>
      </c>
    </row>
    <row r="19" spans="1:13" s="52" customFormat="1" ht="15" customHeight="1" thickBot="1">
      <c r="A19" s="248" t="s">
        <v>192</v>
      </c>
      <c r="B19" s="247"/>
      <c r="C19" s="247"/>
      <c r="D19" s="54">
        <f>SUMIF('ごみ搬入量内訳'!$A$7:$C$86,'ごみ集計結果'!$A$1,'ごみ搬入量内訳'!$F$7:$F$86)</f>
        <v>178026</v>
      </c>
      <c r="F19" s="274" t="s">
        <v>193</v>
      </c>
      <c r="G19" s="275"/>
      <c r="H19" s="275"/>
      <c r="I19" s="276"/>
      <c r="J19" s="179">
        <f>SUMIF('ごみ処理量内訳'!$A$7:$C$86,'ごみ集計結果'!$A$1,'ごみ処理量内訳'!$AC$7:$AC$86)</f>
        <v>29723</v>
      </c>
      <c r="K19" s="89" t="s">
        <v>282</v>
      </c>
      <c r="L19" s="90">
        <f>J19</f>
        <v>29723</v>
      </c>
      <c r="M19" s="91" t="s">
        <v>282</v>
      </c>
    </row>
    <row r="20" spans="1:13" s="52" customFormat="1" ht="15" customHeight="1" thickBot="1">
      <c r="A20" s="248" t="s">
        <v>194</v>
      </c>
      <c r="B20" s="247"/>
      <c r="C20" s="247"/>
      <c r="D20" s="54">
        <f>D15</f>
        <v>3343</v>
      </c>
      <c r="F20" s="271" t="s">
        <v>216</v>
      </c>
      <c r="G20" s="272"/>
      <c r="H20" s="272"/>
      <c r="I20" s="273"/>
      <c r="J20" s="180">
        <f>J4+J11+J12+J13+J14+J15+J18+J19</f>
        <v>574568</v>
      </c>
      <c r="K20" s="181">
        <f>SUM(K17:K19)</f>
        <v>8704</v>
      </c>
      <c r="L20" s="182">
        <f>SUM(L17:L19)</f>
        <v>95632</v>
      </c>
      <c r="M20" s="183">
        <f>SUM(M17:M19)</f>
        <v>48759</v>
      </c>
    </row>
    <row r="21" spans="1:9" s="52" customFormat="1" ht="15" customHeight="1">
      <c r="A21" s="248" t="s">
        <v>200</v>
      </c>
      <c r="B21" s="247"/>
      <c r="C21" s="247"/>
      <c r="D21" s="54">
        <f>SUM(D18:D20)</f>
        <v>579027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195</v>
      </c>
      <c r="M22" s="94" t="s">
        <v>196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収集ごみ（混合ごみ＋可燃ごみ＋不燃ごみ＋資源ごみ＋その他＋その他）＝508,899t/年</v>
      </c>
      <c r="K23" s="94" t="s">
        <v>197</v>
      </c>
      <c r="L23" s="97">
        <f>SUMIF('資源化量内訳'!$A$7:$C$86,'ごみ集計結果'!$A$1,'資源化量内訳'!$M$7:M$86)+SUMIF('資源化量内訳'!$A$7:$C$86,'ごみ集計結果'!$A$1,'資源化量内訳'!$U$7:U$86)</f>
        <v>13124</v>
      </c>
      <c r="M23" s="54">
        <f>SUMIF('資源化量内訳'!$A$7:$C$86,'ごみ集計結果'!$A$1,'資源化量内訳'!BQ$7:BQ$86)</f>
        <v>21667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計画収集量（収集ごみ＋直接搬入ごみ）＝575,684t/年</v>
      </c>
      <c r="K24" s="94" t="s">
        <v>198</v>
      </c>
      <c r="L24" s="97">
        <f>SUMIF('資源化量内訳'!$A$7:$C$86,'ごみ集計結果'!$A$1,'資源化量内訳'!$N$7:N$86)+SUMIF('資源化量内訳'!$A$7:$C$86,'ごみ集計結果'!$A$1,'資源化量内訳'!V$7:V$86)</f>
        <v>17942</v>
      </c>
      <c r="M24" s="54">
        <f>SUMIF('資源化量内訳'!$A$7:$C$86,'ごみ集計結果'!$A$1,'資源化量内訳'!BR$7:BR$86)</f>
        <v>963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ごみ総排出量（計画収集量＋自家処理量）＝579,027t/年</v>
      </c>
      <c r="K25" s="94" t="s">
        <v>287</v>
      </c>
      <c r="L25" s="97">
        <f>SUMIF('資源化量内訳'!$A$7:$C$86,'ごみ集計結果'!$A$1,'資源化量内訳'!O$7:O$86)+SUMIF('資源化量内訳'!$A$7:$C$86,'ごみ集計結果'!$A$1,'資源化量内訳'!W$7:W$86)</f>
        <v>9660</v>
      </c>
      <c r="M25" s="54">
        <f>SUMIF('資源化量内訳'!$A$7:$C$86,'ごみ集計結果'!$A$1,'資源化量内訳'!BS$7:BS$86)</f>
        <v>865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ごみ処理量（直接最終処分量＋直接焼却量＋焼却以外の中間処理量＋直接資源化量）＝574,568t/年</v>
      </c>
      <c r="K26" s="94" t="s">
        <v>288</v>
      </c>
      <c r="L26" s="97">
        <f>SUMIF('資源化量内訳'!$A$7:$C$86,'ごみ集計結果'!$A$1,'資源化量内訳'!P$7:P$86)+SUMIF('資源化量内訳'!$A$7:$C$86,'ごみ集計結果'!$A$1,'資源化量内訳'!X$7:X$86)</f>
        <v>2320</v>
      </c>
      <c r="M26" s="54">
        <f>SUMIF('資源化量内訳'!$A$7:$C$86,'ごみ集計結果'!$A$1,'資源化量内訳'!BT$7:BT$86)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１人１日あたりごみ排出量（ごみ総排出量/総人口）＝1,040g/人日</v>
      </c>
      <c r="K27" s="94" t="s">
        <v>289</v>
      </c>
      <c r="L27" s="97">
        <f>SUMIF('資源化量内訳'!$A$7:$C$86,'ごみ集計結果'!$A$1,'資源化量内訳'!Q$7:Q$86)+SUMIF('資源化量内訳'!$A$7:$C$86,'ごみ集計結果'!$A$1,'資源化量内訳'!Y$7:Y$86)</f>
        <v>1316</v>
      </c>
      <c r="M27" s="54">
        <f>SUMIF('資源化量内訳'!$A$7:$C$86,'ごみ集計結果'!$A$1,'資源化量内訳'!BU$7:BU$86)</f>
        <v>1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リサイクル率（[資源化量合計＋集団回収量]/[ごみ処理量＋集団回収量]）＝12.11％</v>
      </c>
      <c r="K28" s="94" t="s">
        <v>125</v>
      </c>
      <c r="L28" s="97">
        <f>SUMIF('資源化量内訳'!$A$7:$C$86,'ごみ集計結果'!$A$1,'資源化量内訳'!R$7:R$86)+SUMIF('資源化量内訳'!$A$7:$C$86,'ごみ集計結果'!$A$1,'資源化量内訳'!Z$7:Z$86)</f>
        <v>749</v>
      </c>
      <c r="M28" s="54">
        <f>SUMIF('資源化量内訳'!$A$7:$C$86,'ごみ集計結果'!$A$1,'資源化量内訳'!BV$7:BV$86)</f>
        <v>106</v>
      </c>
    </row>
    <row r="29" spans="1:13" s="96" customFormat="1" ht="15" customHeight="1">
      <c r="A29" s="98"/>
      <c r="K29" s="94" t="s">
        <v>185</v>
      </c>
      <c r="L29" s="97">
        <f>SUMIF('資源化量内訳'!$A$7:$C$86,'ごみ集計結果'!$A$1,'資源化量内訳'!S$7:S$86)+SUMIF('資源化量内訳'!$A$7:$C$86,'ごみ集計結果'!$A$1,'資源化量内訳'!AA$7:AA$86)</f>
        <v>3648</v>
      </c>
      <c r="M29" s="54">
        <f>SUMIF('資源化量内訳'!$A$7:$C$86,'ごみ集計結果'!$A$1,'資源化量内訳'!BW$7:BW$86)</f>
        <v>110</v>
      </c>
    </row>
    <row r="30" spans="11:13" ht="15" customHeight="1">
      <c r="K30" s="94" t="s">
        <v>216</v>
      </c>
      <c r="L30" s="184">
        <f>SUM(L23:L29)</f>
        <v>48759</v>
      </c>
      <c r="M30" s="185">
        <f>SUM(M23:M29)</f>
        <v>23712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長崎県のごみ処理フローシート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199</v>
      </c>
      <c r="B2" s="297"/>
      <c r="C2" s="297"/>
      <c r="D2" s="297"/>
      <c r="E2" s="106"/>
      <c r="F2" s="107" t="s">
        <v>350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351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135</v>
      </c>
      <c r="G3" s="117">
        <f>'ごみ集計結果'!J19</f>
        <v>29723</v>
      </c>
      <c r="H3" s="106"/>
      <c r="I3" s="109"/>
      <c r="J3" s="110"/>
      <c r="K3" s="106"/>
      <c r="L3" s="106"/>
      <c r="M3" s="110"/>
      <c r="N3" s="110"/>
      <c r="O3" s="106"/>
      <c r="P3" s="116" t="s">
        <v>145</v>
      </c>
      <c r="Q3" s="117">
        <f>G3+N5+Q9</f>
        <v>95632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352</v>
      </c>
      <c r="G5" s="112"/>
      <c r="H5" s="106"/>
      <c r="I5" s="120" t="s">
        <v>353</v>
      </c>
      <c r="J5" s="112"/>
      <c r="K5" s="106"/>
      <c r="L5" s="121" t="s">
        <v>354</v>
      </c>
      <c r="M5" s="158" t="s">
        <v>147</v>
      </c>
      <c r="N5" s="122">
        <f>'ごみ集計結果'!L10</f>
        <v>56995</v>
      </c>
      <c r="O5" s="106"/>
      <c r="P5" s="106"/>
      <c r="Q5" s="106"/>
    </row>
    <row r="6" spans="1:17" s="113" customFormat="1" ht="21.75" customHeight="1" thickBot="1">
      <c r="A6" s="119"/>
      <c r="B6" s="294" t="s">
        <v>355</v>
      </c>
      <c r="C6" s="294"/>
      <c r="D6" s="294"/>
      <c r="E6" s="106"/>
      <c r="F6" s="116" t="s">
        <v>136</v>
      </c>
      <c r="G6" s="117">
        <f>'ごみ集計結果'!J4</f>
        <v>480634</v>
      </c>
      <c r="H6" s="106"/>
      <c r="I6" s="116" t="s">
        <v>139</v>
      </c>
      <c r="J6" s="117">
        <f>G6+N8</f>
        <v>489338</v>
      </c>
      <c r="K6" s="106"/>
      <c r="L6" s="123" t="s">
        <v>356</v>
      </c>
      <c r="M6" s="160" t="s">
        <v>148</v>
      </c>
      <c r="N6" s="124">
        <f>'ごみ集計結果'!M10</f>
        <v>2830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357</v>
      </c>
      <c r="C8" s="126" t="s">
        <v>131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358</v>
      </c>
      <c r="M8" s="132" t="s">
        <v>138</v>
      </c>
      <c r="N8" s="127">
        <f>N10+N14+N18+N22+N26</f>
        <v>8704</v>
      </c>
      <c r="O8" s="106"/>
      <c r="P8" s="111" t="s">
        <v>359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146</v>
      </c>
      <c r="Q9" s="117">
        <f>N11+N15+N19+N23+N27</f>
        <v>8914</v>
      </c>
    </row>
    <row r="10" spans="1:17" s="113" customFormat="1" ht="21.75" customHeight="1" thickBot="1">
      <c r="A10" s="119"/>
      <c r="B10" s="125" t="s">
        <v>360</v>
      </c>
      <c r="C10" s="157" t="s">
        <v>126</v>
      </c>
      <c r="D10" s="127">
        <f>'ごみ集計結果'!D8</f>
        <v>430697</v>
      </c>
      <c r="E10" s="106"/>
      <c r="F10" s="106"/>
      <c r="G10" s="119"/>
      <c r="H10" s="106"/>
      <c r="I10" s="120" t="s">
        <v>361</v>
      </c>
      <c r="J10" s="112"/>
      <c r="K10" s="106"/>
      <c r="L10" s="121" t="s">
        <v>358</v>
      </c>
      <c r="M10" s="158" t="s">
        <v>149</v>
      </c>
      <c r="N10" s="122">
        <f>'ごみ集計結果'!K11</f>
        <v>6786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140</v>
      </c>
      <c r="J11" s="117">
        <f>'ごみ集計結果'!J11</f>
        <v>13301</v>
      </c>
      <c r="K11" s="106"/>
      <c r="L11" s="133" t="s">
        <v>359</v>
      </c>
      <c r="M11" s="162" t="s">
        <v>150</v>
      </c>
      <c r="N11" s="134">
        <f>'ごみ集計結果'!L11</f>
        <v>2020</v>
      </c>
      <c r="O11" s="106"/>
      <c r="P11" s="106"/>
      <c r="Q11" s="106"/>
    </row>
    <row r="12" spans="1:17" s="113" customFormat="1" ht="21.75" customHeight="1" thickBot="1">
      <c r="A12" s="119"/>
      <c r="B12" s="125" t="s">
        <v>362</v>
      </c>
      <c r="C12" s="157" t="s">
        <v>127</v>
      </c>
      <c r="D12" s="127">
        <f>'ごみ集計結果'!D9</f>
        <v>38424</v>
      </c>
      <c r="E12" s="106"/>
      <c r="F12" s="106"/>
      <c r="G12" s="119"/>
      <c r="H12" s="106"/>
      <c r="I12" s="109"/>
      <c r="J12" s="119"/>
      <c r="K12" s="106"/>
      <c r="L12" s="135" t="s">
        <v>356</v>
      </c>
      <c r="M12" s="161" t="s">
        <v>151</v>
      </c>
      <c r="N12" s="117">
        <f>'ごみ集計結果'!M11</f>
        <v>4341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363</v>
      </c>
      <c r="C14" s="157" t="s">
        <v>128</v>
      </c>
      <c r="D14" s="127">
        <f>'ごみ集計結果'!D10</f>
        <v>36035</v>
      </c>
      <c r="E14" s="106"/>
      <c r="F14" s="106"/>
      <c r="G14" s="119"/>
      <c r="H14" s="106"/>
      <c r="I14" s="107" t="s">
        <v>364</v>
      </c>
      <c r="J14" s="112"/>
      <c r="K14" s="106"/>
      <c r="L14" s="121" t="s">
        <v>358</v>
      </c>
      <c r="M14" s="158" t="s">
        <v>152</v>
      </c>
      <c r="N14" s="122">
        <f>'ごみ集計結果'!K12</f>
        <v>1610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141</v>
      </c>
      <c r="J15" s="117">
        <f>'ごみ集計結果'!J12</f>
        <v>42156</v>
      </c>
      <c r="K15" s="106"/>
      <c r="L15" s="133" t="s">
        <v>359</v>
      </c>
      <c r="M15" s="162" t="s">
        <v>153</v>
      </c>
      <c r="N15" s="134">
        <f>'ごみ集計結果'!L12</f>
        <v>6522</v>
      </c>
      <c r="O15" s="106"/>
    </row>
    <row r="16" spans="1:15" s="113" customFormat="1" ht="21.75" customHeight="1" thickBot="1">
      <c r="A16" s="119"/>
      <c r="B16" s="141" t="s">
        <v>365</v>
      </c>
      <c r="C16" s="157" t="s">
        <v>129</v>
      </c>
      <c r="D16" s="127">
        <f>'ごみ集計結果'!D11</f>
        <v>1238</v>
      </c>
      <c r="E16" s="106"/>
      <c r="H16" s="106"/>
      <c r="I16" s="109"/>
      <c r="J16" s="119"/>
      <c r="K16" s="106"/>
      <c r="L16" s="135" t="s">
        <v>356</v>
      </c>
      <c r="M16" s="161" t="s">
        <v>154</v>
      </c>
      <c r="N16" s="117">
        <f>'ごみ集計結果'!M12</f>
        <v>33514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366</v>
      </c>
      <c r="C18" s="157" t="s">
        <v>130</v>
      </c>
      <c r="D18" s="127">
        <f>'ごみ集計結果'!D12</f>
        <v>2505</v>
      </c>
      <c r="E18" s="106"/>
      <c r="F18" s="120" t="s">
        <v>367</v>
      </c>
      <c r="G18" s="108"/>
      <c r="H18" s="106"/>
      <c r="I18" s="120" t="s">
        <v>368</v>
      </c>
      <c r="J18" s="112"/>
      <c r="K18" s="106"/>
      <c r="L18" s="121" t="s">
        <v>358</v>
      </c>
      <c r="M18" s="158" t="s">
        <v>155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56137</v>
      </c>
      <c r="H19" s="106"/>
      <c r="I19" s="116" t="s">
        <v>142</v>
      </c>
      <c r="J19" s="117">
        <f>'ごみ集計結果'!J13</f>
        <v>0</v>
      </c>
      <c r="K19" s="106"/>
      <c r="L19" s="133" t="s">
        <v>359</v>
      </c>
      <c r="M19" s="162" t="s">
        <v>156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369</v>
      </c>
      <c r="C20" s="157" t="s">
        <v>132</v>
      </c>
      <c r="D20" s="127">
        <f>'ごみ集計結果'!D14</f>
        <v>66785</v>
      </c>
      <c r="E20" s="106"/>
      <c r="F20" s="106"/>
      <c r="G20" s="119"/>
      <c r="H20" s="106"/>
      <c r="I20" s="109"/>
      <c r="J20" s="119"/>
      <c r="K20" s="106"/>
      <c r="L20" s="135" t="s">
        <v>356</v>
      </c>
      <c r="M20" s="161" t="s">
        <v>157</v>
      </c>
      <c r="N20" s="117">
        <f>'ごみ集計結果'!M13</f>
        <v>0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370</v>
      </c>
      <c r="C22" s="132" t="s">
        <v>133</v>
      </c>
      <c r="D22" s="127">
        <f>'ごみ集計結果'!D15</f>
        <v>3343</v>
      </c>
      <c r="E22" s="106"/>
      <c r="F22" s="106"/>
      <c r="G22" s="119"/>
      <c r="H22" s="106"/>
      <c r="I22" s="120" t="s">
        <v>371</v>
      </c>
      <c r="J22" s="112"/>
      <c r="K22" s="106"/>
      <c r="L22" s="121" t="s">
        <v>358</v>
      </c>
      <c r="M22" s="158" t="s">
        <v>158</v>
      </c>
      <c r="N22" s="122">
        <f>'ごみ集計結果'!K14</f>
        <v>20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143</v>
      </c>
      <c r="J23" s="117">
        <f>'ごみ集計結果'!J14</f>
        <v>20</v>
      </c>
      <c r="K23" s="106"/>
      <c r="L23" s="133" t="s">
        <v>359</v>
      </c>
      <c r="M23" s="162" t="s">
        <v>159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372</v>
      </c>
      <c r="C24" s="132" t="s">
        <v>134</v>
      </c>
      <c r="D24" s="127">
        <f>'ごみ集計結果'!M30</f>
        <v>23712</v>
      </c>
      <c r="E24" s="106"/>
      <c r="F24" s="106"/>
      <c r="G24" s="119"/>
      <c r="H24" s="106"/>
      <c r="I24" s="109"/>
      <c r="J24" s="110"/>
      <c r="K24" s="106"/>
      <c r="L24" s="135" t="s">
        <v>356</v>
      </c>
      <c r="M24" s="161" t="s">
        <v>375</v>
      </c>
      <c r="N24" s="117">
        <f>'ごみ集計結果'!M14</f>
        <v>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373</v>
      </c>
      <c r="J26" s="112"/>
      <c r="K26" s="106"/>
      <c r="L26" s="147" t="s">
        <v>358</v>
      </c>
      <c r="M26" s="159" t="s">
        <v>376</v>
      </c>
      <c r="N26" s="122">
        <f>'ごみ集計結果'!K15</f>
        <v>288</v>
      </c>
      <c r="O26" s="146"/>
      <c r="P26" s="106" t="s">
        <v>119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144</v>
      </c>
      <c r="J27" s="117">
        <f>'ごみ集計結果'!J15</f>
        <v>660</v>
      </c>
      <c r="K27" s="106"/>
      <c r="L27" s="135" t="s">
        <v>359</v>
      </c>
      <c r="M27" s="161" t="s">
        <v>377</v>
      </c>
      <c r="N27" s="124">
        <f>'ごみ集計結果'!L15</f>
        <v>372</v>
      </c>
      <c r="O27" s="106"/>
      <c r="P27" s="295">
        <f>N12+N16+N20+N24+N6</f>
        <v>40685</v>
      </c>
      <c r="Q27" s="295"/>
    </row>
    <row r="28" spans="1:17" s="113" customFormat="1" ht="21.75" customHeight="1" thickBot="1">
      <c r="A28" s="106"/>
      <c r="B28" s="163" t="s">
        <v>121</v>
      </c>
      <c r="C28" s="148" t="s">
        <v>378</v>
      </c>
      <c r="D28" s="149">
        <f>'ごみ集計結果'!D3</f>
        <v>1522051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122</v>
      </c>
      <c r="C29" s="165" t="s">
        <v>379</v>
      </c>
      <c r="D29" s="151">
        <f>'ごみ集計結果'!D4</f>
        <v>3755</v>
      </c>
      <c r="E29" s="106"/>
      <c r="F29" s="120" t="s">
        <v>123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124</v>
      </c>
      <c r="Q29" s="130"/>
    </row>
    <row r="30" spans="1:17" s="113" customFormat="1" ht="21.75" customHeight="1" thickBot="1">
      <c r="A30" s="106"/>
      <c r="B30" s="164" t="s">
        <v>120</v>
      </c>
      <c r="C30" s="166" t="s">
        <v>380</v>
      </c>
      <c r="D30" s="152">
        <f>'ごみ集計結果'!D5</f>
        <v>1525806</v>
      </c>
      <c r="E30" s="106"/>
      <c r="F30" s="116" t="s">
        <v>137</v>
      </c>
      <c r="G30" s="117">
        <f>'ごみ集計結果'!J18</f>
        <v>8074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48759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2005-02-15T03:04:51Z</dcterms:modified>
  <cp:category/>
  <cp:version/>
  <cp:contentType/>
  <cp:contentStatus/>
</cp:coreProperties>
</file>