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'ごみ処理概要'!$A$2:$AQ$60</definedName>
    <definedName name="_xlnm.Print_Area" localSheetId="2">'ごみ処理量内訳'!$A$2:$AJ$60</definedName>
    <definedName name="_xlnm.Print_Area" localSheetId="1">'ごみ搬入量内訳'!$A$2:$AH$60</definedName>
    <definedName name="_xlnm.Print_Area" localSheetId="3">'資源化量内訳'!$A$2:$BW$60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<sst xmlns="http://schemas.openxmlformats.org/spreadsheetml/2006/main" count="1263" uniqueCount="336">
  <si>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</si>
  <si>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</si>
  <si>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</si>
  <si>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</si>
  <si>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</si>
  <si>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</si>
  <si>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</si>
  <si>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</si>
  <si>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</si>
  <si>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</si>
  <si>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高知県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</si>
  <si>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</si>
  <si>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</si>
  <si>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</si>
  <si>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</si>
  <si>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</si>
  <si>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</si>
  <si>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</si>
  <si>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</si>
  <si>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</si>
  <si>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</si>
  <si>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</si>
  <si>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</si>
  <si>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</si>
  <si>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</si>
  <si>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</si>
  <si>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</si>
  <si>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</si>
  <si>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</si>
  <si>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</si>
  <si>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</si>
  <si>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</si>
  <si>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</si>
  <si>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</si>
  <si>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</si>
  <si>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</si>
  <si>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</si>
  <si>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</si>
  <si>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</si>
  <si>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</si>
  <si>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</si>
  <si>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</si>
  <si>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</si>
  <si>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</si>
  <si>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</si>
  <si>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</si>
  <si>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</si>
  <si>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</si>
  <si>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</si>
  <si>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</si>
  <si>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</si>
  <si>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</si>
  <si>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</si>
  <si>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</si>
  <si>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</si>
  <si>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</si>
  <si>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</si>
  <si>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</si>
  <si>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</si>
  <si>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</si>
  <si>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</si>
  <si>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</si>
  <si>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</si>
  <si>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</si>
  <si>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</si>
  <si>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</si>
  <si>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</si>
  <si>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</si>
  <si>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</si>
  <si>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</si>
  <si>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</si>
  <si>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</si>
  <si>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</si>
  <si>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</si>
  <si>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</si>
  <si>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</si>
  <si>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39361</t>
  </si>
  <si>
    <t>鏡村</t>
  </si>
  <si>
    <t>39362</t>
  </si>
  <si>
    <t>土佐山村</t>
  </si>
  <si>
    <t>39363</t>
  </si>
  <si>
    <t>土佐町</t>
  </si>
  <si>
    <t>39364</t>
  </si>
  <si>
    <t>大川村</t>
  </si>
  <si>
    <t>39365</t>
  </si>
  <si>
    <t>本川村</t>
  </si>
  <si>
    <t>39381</t>
  </si>
  <si>
    <t>伊野町</t>
  </si>
  <si>
    <t>39382</t>
  </si>
  <si>
    <t>池川町</t>
  </si>
  <si>
    <t>39383</t>
  </si>
  <si>
    <t>39384</t>
  </si>
  <si>
    <t>吾川村</t>
  </si>
  <si>
    <t>39385</t>
  </si>
  <si>
    <t>吾北村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</si>
  <si>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</si>
  <si>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</si>
  <si>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</si>
  <si>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</si>
  <si>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</si>
  <si>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</si>
  <si>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</si>
  <si>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</si>
  <si>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</si>
  <si>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39406</t>
  </si>
  <si>
    <t>大野見村</t>
  </si>
  <si>
    <t>39407</t>
  </si>
  <si>
    <t>東津野村</t>
  </si>
  <si>
    <t>39408</t>
  </si>
  <si>
    <t>葉山村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</si>
  <si>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</si>
  <si>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</si>
  <si>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</si>
  <si>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</si>
  <si>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</si>
  <si>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</si>
  <si>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</si>
  <si>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</si>
  <si>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</si>
  <si>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</si>
  <si>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</si>
  <si>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</si>
  <si>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</si>
  <si>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</si>
  <si>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</si>
  <si>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</si>
  <si>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</si>
  <si>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</si>
  <si>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</si>
  <si>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</si>
  <si>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</si>
  <si>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</si>
  <si>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</si>
  <si>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</si>
  <si>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</si>
  <si>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</si>
  <si>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</si>
  <si>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</si>
  <si>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</si>
  <si>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</si>
  <si>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</si>
  <si>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</si>
  <si>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</si>
  <si>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</si>
  <si>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</si>
  <si>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</si>
  <si>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</si>
  <si>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</si>
  <si>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</si>
  <si>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</si>
  <si>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</si>
  <si>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</si>
  <si>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</si>
  <si>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</si>
  <si>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</si>
  <si>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</si>
  <si>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</si>
  <si>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</si>
  <si>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</si>
  <si>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</si>
  <si>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</si>
  <si>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</si>
  <si>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</si>
  <si>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</si>
  <si>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</si>
  <si>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</si>
  <si>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</si>
  <si>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</si>
  <si>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</si>
  <si>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</si>
  <si>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</si>
  <si>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</si>
  <si>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</si>
  <si>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</si>
  <si>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</si>
  <si>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</si>
  <si>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</si>
  <si>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</si>
  <si>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</si>
  <si>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</si>
  <si>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</si>
  <si>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</si>
  <si>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</si>
  <si>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</si>
  <si>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</si>
  <si>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</si>
  <si>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</si>
  <si>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</si>
  <si>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</si>
  <si>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</si>
  <si>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</si>
  <si>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</si>
  <si>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</si>
  <si>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</si>
  <si>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</si>
  <si>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</si>
  <si>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</si>
  <si>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</si>
  <si>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</si>
  <si>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</si>
  <si>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</si>
  <si>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</si>
  <si>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</si>
  <si>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</si>
  <si>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</si>
  <si>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</si>
  <si>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</si>
  <si>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</si>
  <si>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</si>
  <si>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</si>
  <si>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</si>
  <si>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</si>
  <si>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</si>
  <si>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</si>
  <si>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</si>
  <si>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</si>
  <si>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</si>
  <si>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</si>
  <si>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</si>
  <si>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</si>
  <si>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</si>
  <si>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</si>
  <si>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</si>
  <si>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</si>
  <si>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</si>
  <si>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</si>
  <si>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</si>
  <si>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</si>
  <si>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</si>
  <si>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</si>
  <si>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</si>
  <si>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</si>
  <si>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</si>
  <si>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</si>
  <si>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檮原町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</si>
  <si>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</si>
  <si>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</si>
  <si>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</si>
  <si>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</si>
  <si>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</si>
  <si>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</si>
  <si>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</si>
  <si>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</si>
  <si>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</si>
  <si>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ごみ処理の概要（平成１４年度実績）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</si>
  <si>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</si>
  <si>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</si>
  <si>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</si>
  <si>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</si>
  <si>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</si>
  <si>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</si>
  <si>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</si>
  <si>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</si>
  <si>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</si>
  <si>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</si>
  <si>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</si>
  <si>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</si>
  <si>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</si>
  <si>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</si>
  <si>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</si>
  <si>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</si>
  <si>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</si>
  <si>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</si>
  <si>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</si>
  <si>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</si>
  <si>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</si>
  <si>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</si>
  <si>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</si>
  <si>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</si>
  <si>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</si>
  <si>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</si>
  <si>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</si>
  <si>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</si>
  <si>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</si>
  <si>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</si>
  <si>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</si>
  <si>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</si>
  <si>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</si>
  <si>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</si>
  <si>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</si>
  <si>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</si>
  <si>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</si>
  <si>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</si>
  <si>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</si>
  <si>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</si>
  <si>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</si>
  <si>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</si>
  <si>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</si>
  <si>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</si>
  <si>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</si>
  <si>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</si>
  <si>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</si>
  <si>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</si>
  <si>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</si>
  <si>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</si>
  <si>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</si>
  <si>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</si>
  <si>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</si>
  <si>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</si>
  <si>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高知県合計</t>
  </si>
  <si>
    <t>安田町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</si>
  <si>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</si>
  <si>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</si>
  <si>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</si>
  <si>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</si>
  <si>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</si>
  <si>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</si>
  <si>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</si>
  <si>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</si>
  <si>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</si>
  <si>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</si>
  <si>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</si>
  <si>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</si>
  <si>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</si>
  <si>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</si>
  <si>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</si>
  <si>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</si>
  <si>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</si>
  <si>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</si>
  <si>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</si>
  <si>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</si>
  <si>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</si>
  <si>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</si>
  <si>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</si>
  <si>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</si>
  <si>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</si>
  <si>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</si>
  <si>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</si>
  <si>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</si>
  <si>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</si>
  <si>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</si>
  <si>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</si>
  <si>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</si>
  <si>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</si>
  <si>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</si>
  <si>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春野町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</si>
</sst>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244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278</v>
      </c>
      <c r="B2" s="196" t="s">
        <v>279</v>
      </c>
      <c r="C2" s="201" t="s">
        <v>280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223</v>
      </c>
      <c r="K2" s="208"/>
      <c r="L2" s="209"/>
      <c r="M2" s="201" t="s">
        <v>224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245</v>
      </c>
      <c r="AG2" s="191"/>
      <c r="AH2" s="191"/>
      <c r="AI2" s="191"/>
      <c r="AJ2" s="191"/>
      <c r="AK2" s="191"/>
      <c r="AL2" s="192"/>
      <c r="AM2" s="211" t="s">
        <v>246</v>
      </c>
      <c r="AN2" s="204" t="s">
        <v>247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248</v>
      </c>
      <c r="F3" s="201" t="s">
        <v>249</v>
      </c>
      <c r="G3" s="201" t="s">
        <v>250</v>
      </c>
      <c r="H3" s="201" t="s">
        <v>251</v>
      </c>
      <c r="I3" s="12" t="s">
        <v>225</v>
      </c>
      <c r="J3" s="211" t="s">
        <v>252</v>
      </c>
      <c r="K3" s="211" t="s">
        <v>253</v>
      </c>
      <c r="L3" s="211" t="s">
        <v>254</v>
      </c>
      <c r="M3" s="206"/>
      <c r="N3" s="201" t="s">
        <v>255</v>
      </c>
      <c r="O3" s="201" t="s">
        <v>266</v>
      </c>
      <c r="P3" s="194" t="s">
        <v>226</v>
      </c>
      <c r="Q3" s="195"/>
      <c r="R3" s="195"/>
      <c r="S3" s="195"/>
      <c r="T3" s="195"/>
      <c r="U3" s="190"/>
      <c r="V3" s="14" t="s">
        <v>227</v>
      </c>
      <c r="W3" s="8"/>
      <c r="X3" s="8"/>
      <c r="Y3" s="8"/>
      <c r="Z3" s="8"/>
      <c r="AA3" s="8"/>
      <c r="AB3" s="8"/>
      <c r="AC3" s="15"/>
      <c r="AD3" s="12" t="s">
        <v>225</v>
      </c>
      <c r="AE3" s="216"/>
      <c r="AF3" s="201" t="s">
        <v>281</v>
      </c>
      <c r="AG3" s="201" t="s">
        <v>235</v>
      </c>
      <c r="AH3" s="201" t="s">
        <v>282</v>
      </c>
      <c r="AI3" s="201" t="s">
        <v>283</v>
      </c>
      <c r="AJ3" s="201" t="s">
        <v>284</v>
      </c>
      <c r="AK3" s="201" t="s">
        <v>285</v>
      </c>
      <c r="AL3" s="12" t="s">
        <v>228</v>
      </c>
      <c r="AM3" s="216"/>
      <c r="AN3" s="201" t="s">
        <v>286</v>
      </c>
      <c r="AO3" s="201" t="s">
        <v>287</v>
      </c>
      <c r="AP3" s="201" t="s">
        <v>288</v>
      </c>
      <c r="AQ3" s="12" t="s">
        <v>225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225</v>
      </c>
      <c r="Q4" s="6" t="s">
        <v>289</v>
      </c>
      <c r="R4" s="6" t="s">
        <v>290</v>
      </c>
      <c r="S4" s="6" t="s">
        <v>19</v>
      </c>
      <c r="T4" s="6" t="s">
        <v>20</v>
      </c>
      <c r="U4" s="6" t="s">
        <v>21</v>
      </c>
      <c r="V4" s="12" t="s">
        <v>225</v>
      </c>
      <c r="W4" s="6" t="s">
        <v>229</v>
      </c>
      <c r="X4" s="6" t="s">
        <v>261</v>
      </c>
      <c r="Y4" s="6" t="s">
        <v>230</v>
      </c>
      <c r="Z4" s="18" t="s">
        <v>268</v>
      </c>
      <c r="AA4" s="6" t="s">
        <v>231</v>
      </c>
      <c r="AB4" s="18" t="s">
        <v>18</v>
      </c>
      <c r="AC4" s="6" t="s">
        <v>262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232</v>
      </c>
      <c r="E6" s="21" t="s">
        <v>232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233</v>
      </c>
      <c r="K6" s="23" t="s">
        <v>233</v>
      </c>
      <c r="L6" s="23" t="s">
        <v>233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24</v>
      </c>
      <c r="B7" s="47" t="s">
        <v>25</v>
      </c>
      <c r="C7" s="48" t="s">
        <v>26</v>
      </c>
      <c r="D7" s="49">
        <v>327857</v>
      </c>
      <c r="E7" s="49">
        <v>327857</v>
      </c>
      <c r="F7" s="49">
        <f>'ごみ搬入量内訳'!H7</f>
        <v>136615</v>
      </c>
      <c r="G7" s="49">
        <f>'ごみ搬入量内訳'!AG7</f>
        <v>12720</v>
      </c>
      <c r="H7" s="49">
        <f>'ごみ搬入量内訳'!AH7</f>
        <v>0</v>
      </c>
      <c r="I7" s="49">
        <f aca="true" t="shared" si="0" ref="I7:I33">SUM(F7:H7)</f>
        <v>149335</v>
      </c>
      <c r="J7" s="49">
        <f aca="true" t="shared" si="1" ref="J7:J33">I7/D7/365*1000000</f>
        <v>1247.9129202712459</v>
      </c>
      <c r="K7" s="49">
        <f>('ごみ搬入量内訳'!E7+'ごみ搬入量内訳'!AH7)/'ごみ処理概要'!D7/365*1000000</f>
        <v>823.6467611317848</v>
      </c>
      <c r="L7" s="49">
        <f>'ごみ搬入量内訳'!F7/'ごみ処理概要'!D7/365*1000000</f>
        <v>424.26615913946114</v>
      </c>
      <c r="M7" s="49">
        <f>'資源化量内訳'!BP7</f>
        <v>0</v>
      </c>
      <c r="N7" s="49">
        <f>'ごみ処理量内訳'!E7</f>
        <v>114262</v>
      </c>
      <c r="O7" s="49">
        <f>'ごみ処理量内訳'!L7</f>
        <v>7714</v>
      </c>
      <c r="P7" s="49">
        <f aca="true" t="shared" si="2" ref="P7:P33">SUM(Q7:U7)</f>
        <v>14812</v>
      </c>
      <c r="Q7" s="49">
        <f>'ごみ処理量内訳'!G7</f>
        <v>2894</v>
      </c>
      <c r="R7" s="49">
        <f>'ごみ処理量内訳'!H7</f>
        <v>11918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33">SUM(W7:AC7)</f>
        <v>11494</v>
      </c>
      <c r="W7" s="49">
        <f>'資源化量内訳'!M7</f>
        <v>11377</v>
      </c>
      <c r="X7" s="49">
        <f>'資源化量内訳'!N7</f>
        <v>0</v>
      </c>
      <c r="Y7" s="49">
        <f>'資源化量内訳'!O7</f>
        <v>0</v>
      </c>
      <c r="Z7" s="49">
        <f>'資源化量内訳'!P7</f>
        <v>0</v>
      </c>
      <c r="AA7" s="49">
        <f>'資源化量内訳'!Q7</f>
        <v>0</v>
      </c>
      <c r="AB7" s="49">
        <f>'資源化量内訳'!R7</f>
        <v>117</v>
      </c>
      <c r="AC7" s="49">
        <f>'資源化量内訳'!S7</f>
        <v>0</v>
      </c>
      <c r="AD7" s="49">
        <f aca="true" t="shared" si="4" ref="AD7:AD33">N7+O7+P7+V7</f>
        <v>148282</v>
      </c>
      <c r="AE7" s="50">
        <f aca="true" t="shared" si="5" ref="AE7:AE33">(N7+P7+V7)/AD7*100</f>
        <v>94.7977502326648</v>
      </c>
      <c r="AF7" s="49">
        <f>'資源化量内訳'!AB7</f>
        <v>169</v>
      </c>
      <c r="AG7" s="49">
        <f>'資源化量内訳'!AJ7</f>
        <v>0</v>
      </c>
      <c r="AH7" s="49">
        <f>'資源化量内訳'!AR7</f>
        <v>11812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33">SUM(AF7:AJ7)</f>
        <v>11981</v>
      </c>
      <c r="AM7" s="50">
        <f aca="true" t="shared" si="7" ref="AM7:AM33">(V7+AL7+M7)/(M7+AD7)*100</f>
        <v>15.831321401114092</v>
      </c>
      <c r="AN7" s="49">
        <f>'ごみ処理量内訳'!AC7</f>
        <v>7714</v>
      </c>
      <c r="AO7" s="49">
        <f>'ごみ処理量内訳'!AD7</f>
        <v>3218</v>
      </c>
      <c r="AP7" s="49">
        <f>'ごみ処理量内訳'!AE7</f>
        <v>56</v>
      </c>
      <c r="AQ7" s="49">
        <f aca="true" t="shared" si="8" ref="AQ7:AQ33">SUM(AN7:AP7)</f>
        <v>10988</v>
      </c>
    </row>
    <row r="8" spans="1:43" ht="13.5" customHeight="1">
      <c r="A8" s="24" t="s">
        <v>24</v>
      </c>
      <c r="B8" s="47" t="s">
        <v>27</v>
      </c>
      <c r="C8" s="48" t="s">
        <v>28</v>
      </c>
      <c r="D8" s="49">
        <v>20106</v>
      </c>
      <c r="E8" s="49">
        <v>20056</v>
      </c>
      <c r="F8" s="49">
        <f>'ごみ搬入量内訳'!H8</f>
        <v>6035</v>
      </c>
      <c r="G8" s="49">
        <f>'ごみ搬入量内訳'!AG8</f>
        <v>2208</v>
      </c>
      <c r="H8" s="49">
        <f>'ごみ搬入量内訳'!AH8</f>
        <v>10</v>
      </c>
      <c r="I8" s="49">
        <f t="shared" si="0"/>
        <v>8253</v>
      </c>
      <c r="J8" s="49">
        <f t="shared" si="1"/>
        <v>1124.5876307624385</v>
      </c>
      <c r="K8" s="49">
        <f>('ごみ搬入量内訳'!E8+'ごみ搬入量内訳'!AH8)/'ごみ処理概要'!D8/365*1000000</f>
        <v>823.71649436071</v>
      </c>
      <c r="L8" s="49">
        <f>'ごみ搬入量内訳'!F8/'ごみ処理概要'!D8/365*1000000</f>
        <v>300.8711364017284</v>
      </c>
      <c r="M8" s="49">
        <f>'資源化量内訳'!BP8</f>
        <v>0</v>
      </c>
      <c r="N8" s="49">
        <f>'ごみ処理量内訳'!E8</f>
        <v>4036</v>
      </c>
      <c r="O8" s="49">
        <f>'ごみ処理量内訳'!L8</f>
        <v>1552</v>
      </c>
      <c r="P8" s="49">
        <f t="shared" si="2"/>
        <v>2655</v>
      </c>
      <c r="Q8" s="49">
        <f>'ごみ処理量内訳'!G8</f>
        <v>0</v>
      </c>
      <c r="R8" s="49">
        <f>'ごみ処理量内訳'!H8</f>
        <v>2655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0</v>
      </c>
      <c r="W8" s="49">
        <f>'資源化量内訳'!M8</f>
        <v>0</v>
      </c>
      <c r="X8" s="49">
        <f>'資源化量内訳'!N8</f>
        <v>0</v>
      </c>
      <c r="Y8" s="49">
        <f>'資源化量内訳'!O8</f>
        <v>0</v>
      </c>
      <c r="Z8" s="49">
        <f>'資源化量内訳'!P8</f>
        <v>0</v>
      </c>
      <c r="AA8" s="49">
        <f>'資源化量内訳'!Q8</f>
        <v>0</v>
      </c>
      <c r="AB8" s="49">
        <f>'資源化量内訳'!R8</f>
        <v>0</v>
      </c>
      <c r="AC8" s="49">
        <f>'資源化量内訳'!S8</f>
        <v>0</v>
      </c>
      <c r="AD8" s="49">
        <f t="shared" si="4"/>
        <v>8243</v>
      </c>
      <c r="AE8" s="50">
        <f t="shared" si="5"/>
        <v>81.17190343321606</v>
      </c>
      <c r="AF8" s="49">
        <f>'資源化量内訳'!AB8</f>
        <v>0</v>
      </c>
      <c r="AG8" s="49">
        <f>'資源化量内訳'!AJ8</f>
        <v>0</v>
      </c>
      <c r="AH8" s="49">
        <f>'資源化量内訳'!AR8</f>
        <v>1650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t="shared" si="6"/>
        <v>1650</v>
      </c>
      <c r="AM8" s="50">
        <f t="shared" si="7"/>
        <v>20.01698410772777</v>
      </c>
      <c r="AN8" s="49">
        <f>'ごみ処理量内訳'!AC8</f>
        <v>1552</v>
      </c>
      <c r="AO8" s="49">
        <f>'ごみ処理量内訳'!AD8</f>
        <v>561</v>
      </c>
      <c r="AP8" s="49">
        <f>'ごみ処理量内訳'!AE8</f>
        <v>443</v>
      </c>
      <c r="AQ8" s="49">
        <f t="shared" si="8"/>
        <v>2556</v>
      </c>
    </row>
    <row r="9" spans="1:43" ht="13.5" customHeight="1">
      <c r="A9" s="24" t="s">
        <v>24</v>
      </c>
      <c r="B9" s="47" t="s">
        <v>29</v>
      </c>
      <c r="C9" s="48" t="s">
        <v>30</v>
      </c>
      <c r="D9" s="49">
        <v>21894</v>
      </c>
      <c r="E9" s="49">
        <v>21894</v>
      </c>
      <c r="F9" s="49">
        <f>'ごみ搬入量内訳'!H9</f>
        <v>5879</v>
      </c>
      <c r="G9" s="49">
        <f>'ごみ搬入量内訳'!AG9</f>
        <v>1436</v>
      </c>
      <c r="H9" s="49">
        <f>'ごみ搬入量内訳'!AH9</f>
        <v>0</v>
      </c>
      <c r="I9" s="49">
        <f t="shared" si="0"/>
        <v>7315</v>
      </c>
      <c r="J9" s="49">
        <f t="shared" si="1"/>
        <v>915.3693199237672</v>
      </c>
      <c r="K9" s="49">
        <f>('ごみ搬入量内訳'!E9+'ごみ搬入量内訳'!AH9)/'ごみ処理概要'!D9/365*1000000</f>
        <v>772.7143609746087</v>
      </c>
      <c r="L9" s="49">
        <f>'ごみ搬入量内訳'!F9/'ごみ処理概要'!D9/365*1000000</f>
        <v>142.65495894915853</v>
      </c>
      <c r="M9" s="49">
        <f>'資源化量内訳'!BP9</f>
        <v>0</v>
      </c>
      <c r="N9" s="49">
        <f>'ごみ処理量内訳'!E9</f>
        <v>4077</v>
      </c>
      <c r="O9" s="49">
        <f>'ごみ処理量内訳'!L9</f>
        <v>0</v>
      </c>
      <c r="P9" s="49">
        <f t="shared" si="2"/>
        <v>2016</v>
      </c>
      <c r="Q9" s="49">
        <f>'ごみ処理量内訳'!G9</f>
        <v>445</v>
      </c>
      <c r="R9" s="49">
        <f>'ごみ処理量内訳'!H9</f>
        <v>1571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1222</v>
      </c>
      <c r="W9" s="49">
        <f>'資源化量内訳'!M9</f>
        <v>1121</v>
      </c>
      <c r="X9" s="49">
        <f>'資源化量内訳'!N9</f>
        <v>0</v>
      </c>
      <c r="Y9" s="49">
        <f>'資源化量内訳'!O9</f>
        <v>0</v>
      </c>
      <c r="Z9" s="49">
        <f>'資源化量内訳'!P9</f>
        <v>0</v>
      </c>
      <c r="AA9" s="49">
        <f>'資源化量内訳'!Q9</f>
        <v>0</v>
      </c>
      <c r="AB9" s="49">
        <f>'資源化量内訳'!R9</f>
        <v>101</v>
      </c>
      <c r="AC9" s="49">
        <f>'資源化量内訳'!S9</f>
        <v>0</v>
      </c>
      <c r="AD9" s="49">
        <f t="shared" si="4"/>
        <v>7315</v>
      </c>
      <c r="AE9" s="50">
        <f t="shared" si="5"/>
        <v>100</v>
      </c>
      <c r="AF9" s="49">
        <f>'資源化量内訳'!AB9</f>
        <v>0</v>
      </c>
      <c r="AG9" s="49">
        <f>'資源化量内訳'!AJ9</f>
        <v>31</v>
      </c>
      <c r="AH9" s="49">
        <f>'資源化量内訳'!AR9</f>
        <v>818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849</v>
      </c>
      <c r="AM9" s="50">
        <f t="shared" si="7"/>
        <v>28.31168831168831</v>
      </c>
      <c r="AN9" s="49">
        <f>'ごみ処理量内訳'!AC9</f>
        <v>0</v>
      </c>
      <c r="AO9" s="49">
        <f>'ごみ処理量内訳'!AD9</f>
        <v>534</v>
      </c>
      <c r="AP9" s="49">
        <f>'ごみ処理量内訳'!AE9</f>
        <v>924</v>
      </c>
      <c r="AQ9" s="49">
        <f t="shared" si="8"/>
        <v>1458</v>
      </c>
    </row>
    <row r="10" spans="1:43" ht="13.5" customHeight="1">
      <c r="A10" s="24" t="s">
        <v>24</v>
      </c>
      <c r="B10" s="47" t="s">
        <v>31</v>
      </c>
      <c r="C10" s="48" t="s">
        <v>32</v>
      </c>
      <c r="D10" s="49">
        <v>50566</v>
      </c>
      <c r="E10" s="49">
        <v>50485</v>
      </c>
      <c r="F10" s="49">
        <f>'ごみ搬入量内訳'!H10</f>
        <v>16589</v>
      </c>
      <c r="G10" s="49">
        <f>'ごみ搬入量内訳'!AG10</f>
        <v>1062</v>
      </c>
      <c r="H10" s="49">
        <f>'ごみ搬入量内訳'!AH10</f>
        <v>345</v>
      </c>
      <c r="I10" s="49">
        <f t="shared" si="0"/>
        <v>17996</v>
      </c>
      <c r="J10" s="49">
        <f t="shared" si="1"/>
        <v>975.0446859360261</v>
      </c>
      <c r="K10" s="49">
        <f>('ごみ搬入量内訳'!E10+'ごみ搬入量内訳'!AH10)/'ごみ処理概要'!D10/365*1000000</f>
        <v>745.20808014915</v>
      </c>
      <c r="L10" s="49">
        <f>'ごみ搬入量内訳'!F10/'ごみ処理概要'!D10/365*1000000</f>
        <v>229.8366057868761</v>
      </c>
      <c r="M10" s="49">
        <f>'資源化量内訳'!BP10</f>
        <v>204</v>
      </c>
      <c r="N10" s="49">
        <f>'ごみ処理量内訳'!E10</f>
        <v>13742</v>
      </c>
      <c r="O10" s="49">
        <f>'ごみ処理量内訳'!L10</f>
        <v>715</v>
      </c>
      <c r="P10" s="49">
        <f t="shared" si="2"/>
        <v>1563</v>
      </c>
      <c r="Q10" s="49">
        <f>'ごみ処理量内訳'!G10</f>
        <v>0</v>
      </c>
      <c r="R10" s="49">
        <f>'ごみ処理量内訳'!H10</f>
        <v>1563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1914</v>
      </c>
      <c r="W10" s="49">
        <f>'資源化量内訳'!M10</f>
        <v>1794</v>
      </c>
      <c r="X10" s="49">
        <f>'資源化量内訳'!N10</f>
        <v>0</v>
      </c>
      <c r="Y10" s="49">
        <f>'資源化量内訳'!O10</f>
        <v>0</v>
      </c>
      <c r="Z10" s="49">
        <f>'資源化量内訳'!P10</f>
        <v>0</v>
      </c>
      <c r="AA10" s="49">
        <f>'資源化量内訳'!Q10</f>
        <v>0</v>
      </c>
      <c r="AB10" s="49">
        <f>'資源化量内訳'!R10</f>
        <v>120</v>
      </c>
      <c r="AC10" s="49">
        <f>'資源化量内訳'!S10</f>
        <v>0</v>
      </c>
      <c r="AD10" s="49">
        <f t="shared" si="4"/>
        <v>17934</v>
      </c>
      <c r="AE10" s="50">
        <f t="shared" si="5"/>
        <v>96.0131593621055</v>
      </c>
      <c r="AF10" s="49">
        <f>'資源化量内訳'!AB10</f>
        <v>0</v>
      </c>
      <c r="AG10" s="49">
        <f>'資源化量内訳'!AJ10</f>
        <v>0</v>
      </c>
      <c r="AH10" s="49">
        <f>'資源化量内訳'!AR10</f>
        <v>1333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1333</v>
      </c>
      <c r="AM10" s="50">
        <f t="shared" si="7"/>
        <v>19.026353511963833</v>
      </c>
      <c r="AN10" s="49">
        <f>'ごみ処理量内訳'!AC10</f>
        <v>715</v>
      </c>
      <c r="AO10" s="49">
        <f>'ごみ処理量内訳'!AD10</f>
        <v>1397</v>
      </c>
      <c r="AP10" s="49">
        <f>'ごみ処理量内訳'!AE10</f>
        <v>230</v>
      </c>
      <c r="AQ10" s="49">
        <f t="shared" si="8"/>
        <v>2342</v>
      </c>
    </row>
    <row r="11" spans="1:43" ht="13.5" customHeight="1">
      <c r="A11" s="24" t="s">
        <v>24</v>
      </c>
      <c r="B11" s="47" t="s">
        <v>33</v>
      </c>
      <c r="C11" s="48" t="s">
        <v>34</v>
      </c>
      <c r="D11" s="49">
        <v>30930</v>
      </c>
      <c r="E11" s="49">
        <v>30930</v>
      </c>
      <c r="F11" s="49">
        <f>'ごみ搬入量内訳'!H11</f>
        <v>7462</v>
      </c>
      <c r="G11" s="49">
        <f>'ごみ搬入量内訳'!AG11</f>
        <v>3233</v>
      </c>
      <c r="H11" s="49">
        <f>'ごみ搬入量内訳'!AH11</f>
        <v>0</v>
      </c>
      <c r="I11" s="49">
        <f t="shared" si="0"/>
        <v>10695</v>
      </c>
      <c r="J11" s="49">
        <f t="shared" si="1"/>
        <v>947.3446447789751</v>
      </c>
      <c r="K11" s="49">
        <f>('ごみ搬入量内訳'!E11+'ごみ搬入量内訳'!AH11)/'ごみ処理概要'!D11/365*1000000</f>
        <v>739.0971216489733</v>
      </c>
      <c r="L11" s="49">
        <f>'ごみ搬入量内訳'!F11/'ごみ処理概要'!D11/365*1000000</f>
        <v>208.24752313000192</v>
      </c>
      <c r="M11" s="49">
        <f>'資源化量内訳'!BP11</f>
        <v>0</v>
      </c>
      <c r="N11" s="49">
        <f>'ごみ処理量内訳'!E11</f>
        <v>8172</v>
      </c>
      <c r="O11" s="49">
        <f>'ごみ処理量内訳'!L11</f>
        <v>0</v>
      </c>
      <c r="P11" s="49">
        <f t="shared" si="2"/>
        <v>2523</v>
      </c>
      <c r="Q11" s="49">
        <f>'ごみ処理量内訳'!G11</f>
        <v>1011</v>
      </c>
      <c r="R11" s="49">
        <f>'ごみ処理量内訳'!H11</f>
        <v>1512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0</v>
      </c>
      <c r="W11" s="49">
        <f>'資源化量内訳'!M11</f>
        <v>0</v>
      </c>
      <c r="X11" s="49">
        <f>'資源化量内訳'!N11</f>
        <v>0</v>
      </c>
      <c r="Y11" s="49">
        <f>'資源化量内訳'!O11</f>
        <v>0</v>
      </c>
      <c r="Z11" s="49">
        <f>'資源化量内訳'!P11</f>
        <v>0</v>
      </c>
      <c r="AA11" s="49">
        <f>'資源化量内訳'!Q11</f>
        <v>0</v>
      </c>
      <c r="AB11" s="49">
        <f>'資源化量内訳'!R11</f>
        <v>0</v>
      </c>
      <c r="AC11" s="49">
        <f>'資源化量内訳'!S11</f>
        <v>0</v>
      </c>
      <c r="AD11" s="49">
        <f t="shared" si="4"/>
        <v>10695</v>
      </c>
      <c r="AE11" s="50">
        <f t="shared" si="5"/>
        <v>100</v>
      </c>
      <c r="AF11" s="49">
        <f>'資源化量内訳'!AB11</f>
        <v>0</v>
      </c>
      <c r="AG11" s="49">
        <f>'資源化量内訳'!AJ11</f>
        <v>340</v>
      </c>
      <c r="AH11" s="49">
        <f>'資源化量内訳'!AR11</f>
        <v>1512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1852</v>
      </c>
      <c r="AM11" s="50">
        <f t="shared" si="7"/>
        <v>17.31650303880318</v>
      </c>
      <c r="AN11" s="49">
        <f>'ごみ処理量内訳'!AC11</f>
        <v>0</v>
      </c>
      <c r="AO11" s="49">
        <f>'ごみ処理量内訳'!AD11</f>
        <v>910</v>
      </c>
      <c r="AP11" s="49">
        <f>'ごみ処理量内訳'!AE11</f>
        <v>331</v>
      </c>
      <c r="AQ11" s="49">
        <f t="shared" si="8"/>
        <v>1241</v>
      </c>
    </row>
    <row r="12" spans="1:43" ht="13.5" customHeight="1">
      <c r="A12" s="24" t="s">
        <v>24</v>
      </c>
      <c r="B12" s="47" t="s">
        <v>35</v>
      </c>
      <c r="C12" s="48" t="s">
        <v>36</v>
      </c>
      <c r="D12" s="49">
        <v>27682</v>
      </c>
      <c r="E12" s="49">
        <v>27682</v>
      </c>
      <c r="F12" s="49">
        <f>'ごみ搬入量内訳'!H12</f>
        <v>13129</v>
      </c>
      <c r="G12" s="49">
        <f>'ごみ搬入量内訳'!AG12</f>
        <v>1027</v>
      </c>
      <c r="H12" s="49">
        <f>'ごみ搬入量内訳'!AH12</f>
        <v>0</v>
      </c>
      <c r="I12" s="49">
        <f t="shared" si="0"/>
        <v>14156</v>
      </c>
      <c r="J12" s="49">
        <f t="shared" si="1"/>
        <v>1401.0390016557913</v>
      </c>
      <c r="K12" s="49">
        <f>('ごみ搬入量内訳'!E12+'ごみ搬入量内訳'!AH12)/'ごみ処理概要'!D12/365*1000000</f>
        <v>1193.9908530641048</v>
      </c>
      <c r="L12" s="49">
        <f>'ごみ搬入量内訳'!F12/'ごみ処理概要'!D12/365*1000000</f>
        <v>207.0481485916866</v>
      </c>
      <c r="M12" s="49">
        <f>'資源化量内訳'!BP12</f>
        <v>0</v>
      </c>
      <c r="N12" s="49">
        <f>'ごみ処理量内訳'!E12</f>
        <v>0</v>
      </c>
      <c r="O12" s="49">
        <f>'ごみ処理量内訳'!L12</f>
        <v>5859</v>
      </c>
      <c r="P12" s="49">
        <f t="shared" si="2"/>
        <v>7915</v>
      </c>
      <c r="Q12" s="49">
        <f>'ごみ処理量内訳'!G12</f>
        <v>0</v>
      </c>
      <c r="R12" s="49">
        <f>'ごみ処理量内訳'!H12</f>
        <v>460</v>
      </c>
      <c r="S12" s="49">
        <f>'ごみ処理量内訳'!I12</f>
        <v>0</v>
      </c>
      <c r="T12" s="49">
        <f>'ごみ処理量内訳'!J12</f>
        <v>7455</v>
      </c>
      <c r="U12" s="49">
        <f>'ごみ処理量内訳'!K12</f>
        <v>0</v>
      </c>
      <c r="V12" s="49">
        <f t="shared" si="3"/>
        <v>382</v>
      </c>
      <c r="W12" s="49">
        <f>'資源化量内訳'!M12</f>
        <v>341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41</v>
      </c>
      <c r="AC12" s="49">
        <f>'資源化量内訳'!S12</f>
        <v>0</v>
      </c>
      <c r="AD12" s="49">
        <f t="shared" si="4"/>
        <v>14156</v>
      </c>
      <c r="AE12" s="50">
        <f t="shared" si="5"/>
        <v>58.61118960158237</v>
      </c>
      <c r="AF12" s="49">
        <f>'資源化量内訳'!AB12</f>
        <v>0</v>
      </c>
      <c r="AG12" s="49">
        <f>'資源化量内訳'!AJ12</f>
        <v>0</v>
      </c>
      <c r="AH12" s="49">
        <f>'資源化量内訳'!AR12</f>
        <v>339</v>
      </c>
      <c r="AI12" s="49">
        <f>'資源化量内訳'!AZ12</f>
        <v>0</v>
      </c>
      <c r="AJ12" s="49">
        <f>'資源化量内訳'!BH12</f>
        <v>7421</v>
      </c>
      <c r="AK12" s="49" t="s">
        <v>11</v>
      </c>
      <c r="AL12" s="49">
        <f t="shared" si="6"/>
        <v>7760</v>
      </c>
      <c r="AM12" s="50">
        <f t="shared" si="7"/>
        <v>57.516247527550156</v>
      </c>
      <c r="AN12" s="49">
        <f>'ごみ処理量内訳'!AC12</f>
        <v>5859</v>
      </c>
      <c r="AO12" s="49">
        <f>'ごみ処理量内訳'!AD12</f>
        <v>0</v>
      </c>
      <c r="AP12" s="49">
        <f>'ごみ処理量内訳'!AE12</f>
        <v>155</v>
      </c>
      <c r="AQ12" s="49">
        <f t="shared" si="8"/>
        <v>6014</v>
      </c>
    </row>
    <row r="13" spans="1:43" ht="13.5" customHeight="1">
      <c r="A13" s="24" t="s">
        <v>24</v>
      </c>
      <c r="B13" s="47" t="s">
        <v>37</v>
      </c>
      <c r="C13" s="48" t="s">
        <v>38</v>
      </c>
      <c r="D13" s="49">
        <v>35043</v>
      </c>
      <c r="E13" s="49">
        <v>35043</v>
      </c>
      <c r="F13" s="49">
        <f>'ごみ搬入量内訳'!H13</f>
        <v>11869</v>
      </c>
      <c r="G13" s="49">
        <f>'ごみ搬入量内訳'!AG13</f>
        <v>1327</v>
      </c>
      <c r="H13" s="49">
        <f>'ごみ搬入量内訳'!AH13</f>
        <v>0</v>
      </c>
      <c r="I13" s="49">
        <f t="shared" si="0"/>
        <v>13196</v>
      </c>
      <c r="J13" s="49">
        <f t="shared" si="1"/>
        <v>1031.6874884437475</v>
      </c>
      <c r="K13" s="49">
        <f>('ごみ搬入量内訳'!E13+'ごみ搬入量内訳'!AH13)/'ごみ処理概要'!D13/365*1000000</f>
        <v>741.5547005068919</v>
      </c>
      <c r="L13" s="49">
        <f>'ごみ搬入量内訳'!F13/'ごみ処理概要'!D13/365*1000000</f>
        <v>290.13278793685566</v>
      </c>
      <c r="M13" s="49">
        <f>'資源化量内訳'!BP13</f>
        <v>112</v>
      </c>
      <c r="N13" s="49">
        <f>'ごみ処理量内訳'!E13</f>
        <v>12195</v>
      </c>
      <c r="O13" s="49">
        <f>'ごみ処理量内訳'!L13</f>
        <v>236</v>
      </c>
      <c r="P13" s="49">
        <f t="shared" si="2"/>
        <v>676</v>
      </c>
      <c r="Q13" s="49">
        <f>'ごみ処理量内訳'!G13</f>
        <v>676</v>
      </c>
      <c r="R13" s="49">
        <f>'ごみ処理量内訳'!H13</f>
        <v>0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97</v>
      </c>
      <c r="W13" s="49">
        <f>'資源化量内訳'!M13</f>
        <v>5</v>
      </c>
      <c r="X13" s="49">
        <f>'資源化量内訳'!N13</f>
        <v>0</v>
      </c>
      <c r="Y13" s="49">
        <f>'資源化量内訳'!O13</f>
        <v>77</v>
      </c>
      <c r="Z13" s="49">
        <f>'資源化量内訳'!P13</f>
        <v>15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13204</v>
      </c>
      <c r="AE13" s="50">
        <f t="shared" si="5"/>
        <v>98.21266282944562</v>
      </c>
      <c r="AF13" s="49">
        <f>'資源化量内訳'!AB13</f>
        <v>881</v>
      </c>
      <c r="AG13" s="49">
        <f>'資源化量内訳'!AJ13</f>
        <v>71</v>
      </c>
      <c r="AH13" s="49">
        <f>'資源化量内訳'!AR13</f>
        <v>0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952</v>
      </c>
      <c r="AM13" s="50">
        <f t="shared" si="7"/>
        <v>8.718834484830278</v>
      </c>
      <c r="AN13" s="49">
        <f>'ごみ処理量内訳'!AC13</f>
        <v>236</v>
      </c>
      <c r="AO13" s="49">
        <f>'ごみ処理量内訳'!AD13</f>
        <v>905</v>
      </c>
      <c r="AP13" s="49">
        <f>'ごみ処理量内訳'!AE13</f>
        <v>498</v>
      </c>
      <c r="AQ13" s="49">
        <f t="shared" si="8"/>
        <v>1639</v>
      </c>
    </row>
    <row r="14" spans="1:43" ht="13.5" customHeight="1">
      <c r="A14" s="24" t="s">
        <v>24</v>
      </c>
      <c r="B14" s="47" t="s">
        <v>39</v>
      </c>
      <c r="C14" s="48" t="s">
        <v>40</v>
      </c>
      <c r="D14" s="49">
        <v>25117</v>
      </c>
      <c r="E14" s="49">
        <v>25117</v>
      </c>
      <c r="F14" s="49">
        <f>'ごみ搬入量内訳'!H14</f>
        <v>7214</v>
      </c>
      <c r="G14" s="49">
        <f>'ごみ搬入量内訳'!AG14</f>
        <v>1721</v>
      </c>
      <c r="H14" s="49">
        <f>'ごみ搬入量内訳'!AH14</f>
        <v>1722</v>
      </c>
      <c r="I14" s="49">
        <f t="shared" si="0"/>
        <v>10657</v>
      </c>
      <c r="J14" s="49">
        <f t="shared" si="1"/>
        <v>1162.4501442836565</v>
      </c>
      <c r="K14" s="49">
        <f>('ごみ搬入量内訳'!E14+'ごみ搬入量内訳'!AH14)/'ごみ処理概要'!D14/365*1000000</f>
        <v>787.0017632548169</v>
      </c>
      <c r="L14" s="49">
        <f>'ごみ搬入量内訳'!F14/'ごみ処理概要'!D14/365*1000000</f>
        <v>375.44838102883983</v>
      </c>
      <c r="M14" s="49">
        <f>'資源化量内訳'!BP14</f>
        <v>0</v>
      </c>
      <c r="N14" s="49">
        <f>'ごみ処理量内訳'!E14</f>
        <v>7036</v>
      </c>
      <c r="O14" s="49">
        <f>'ごみ処理量内訳'!L14</f>
        <v>2248</v>
      </c>
      <c r="P14" s="49">
        <f t="shared" si="2"/>
        <v>162</v>
      </c>
      <c r="Q14" s="49">
        <f>'ごみ処理量内訳'!G14</f>
        <v>34</v>
      </c>
      <c r="R14" s="49">
        <f>'ごみ処理量内訳'!H14</f>
        <v>128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242</v>
      </c>
      <c r="W14" s="49">
        <f>'資源化量内訳'!M14</f>
        <v>1</v>
      </c>
      <c r="X14" s="49">
        <f>'資源化量内訳'!N14</f>
        <v>0</v>
      </c>
      <c r="Y14" s="49">
        <f>'資源化量内訳'!O14</f>
        <v>206</v>
      </c>
      <c r="Z14" s="49">
        <f>'資源化量内訳'!P14</f>
        <v>35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9688</v>
      </c>
      <c r="AE14" s="50">
        <f t="shared" si="5"/>
        <v>76.79603633360858</v>
      </c>
      <c r="AF14" s="49">
        <f>'資源化量内訳'!AB14</f>
        <v>0</v>
      </c>
      <c r="AG14" s="49">
        <f>'資源化量内訳'!AJ14</f>
        <v>0</v>
      </c>
      <c r="AH14" s="49">
        <f>'資源化量内訳'!AR14</f>
        <v>128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128</v>
      </c>
      <c r="AM14" s="50">
        <f t="shared" si="7"/>
        <v>3.819157720891825</v>
      </c>
      <c r="AN14" s="49">
        <f>'ごみ処理量内訳'!AC14</f>
        <v>2248</v>
      </c>
      <c r="AO14" s="49">
        <f>'ごみ処理量内訳'!AD14</f>
        <v>525</v>
      </c>
      <c r="AP14" s="49">
        <f>'ごみ処理量内訳'!AE14</f>
        <v>34</v>
      </c>
      <c r="AQ14" s="49">
        <f t="shared" si="8"/>
        <v>2807</v>
      </c>
    </row>
    <row r="15" spans="1:43" ht="13.5" customHeight="1">
      <c r="A15" s="24" t="s">
        <v>24</v>
      </c>
      <c r="B15" s="47" t="s">
        <v>41</v>
      </c>
      <c r="C15" s="48" t="s">
        <v>42</v>
      </c>
      <c r="D15" s="49">
        <v>18881</v>
      </c>
      <c r="E15" s="49">
        <v>18724</v>
      </c>
      <c r="F15" s="49">
        <f>'ごみ搬入量内訳'!H15</f>
        <v>7501</v>
      </c>
      <c r="G15" s="49">
        <f>'ごみ搬入量内訳'!AG15</f>
        <v>227</v>
      </c>
      <c r="H15" s="49">
        <f>'ごみ搬入量内訳'!AH15</f>
        <v>63</v>
      </c>
      <c r="I15" s="49">
        <f t="shared" si="0"/>
        <v>7791</v>
      </c>
      <c r="J15" s="49">
        <f t="shared" si="1"/>
        <v>1130.5124452863754</v>
      </c>
      <c r="K15" s="49">
        <f>('ごみ搬入量内訳'!E15+'ごみ搬入量内訳'!AH15)/'ごみ処理概要'!D15/365*1000000</f>
        <v>887.7519112132004</v>
      </c>
      <c r="L15" s="49">
        <f>'ごみ搬入量内訳'!F15/'ごみ処理概要'!D15/365*1000000</f>
        <v>242.76053407317497</v>
      </c>
      <c r="M15" s="49">
        <f>'資源化量内訳'!BP15</f>
        <v>0</v>
      </c>
      <c r="N15" s="49">
        <f>'ごみ処理量内訳'!E15</f>
        <v>5735</v>
      </c>
      <c r="O15" s="49">
        <f>'ごみ処理量内訳'!L15</f>
        <v>1044</v>
      </c>
      <c r="P15" s="49">
        <f t="shared" si="2"/>
        <v>422</v>
      </c>
      <c r="Q15" s="49">
        <f>'ごみ処理量内訳'!G15</f>
        <v>0</v>
      </c>
      <c r="R15" s="49">
        <f>'ごみ処理量内訳'!H15</f>
        <v>422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0</v>
      </c>
      <c r="W15" s="49">
        <f>'資源化量内訳'!M15</f>
        <v>0</v>
      </c>
      <c r="X15" s="49">
        <f>'資源化量内訳'!N15</f>
        <v>0</v>
      </c>
      <c r="Y15" s="49">
        <f>'資源化量内訳'!O15</f>
        <v>0</v>
      </c>
      <c r="Z15" s="49">
        <f>'資源化量内訳'!P15</f>
        <v>0</v>
      </c>
      <c r="AA15" s="49">
        <f>'資源化量内訳'!Q15</f>
        <v>0</v>
      </c>
      <c r="AB15" s="49">
        <f>'資源化量内訳'!R15</f>
        <v>0</v>
      </c>
      <c r="AC15" s="49">
        <f>'資源化量内訳'!S15</f>
        <v>0</v>
      </c>
      <c r="AD15" s="49">
        <f t="shared" si="4"/>
        <v>7201</v>
      </c>
      <c r="AE15" s="50">
        <f t="shared" si="5"/>
        <v>85.50201360922094</v>
      </c>
      <c r="AF15" s="49">
        <f>'資源化量内訳'!AB15</f>
        <v>0</v>
      </c>
      <c r="AG15" s="49">
        <f>'資源化量内訳'!AJ15</f>
        <v>0</v>
      </c>
      <c r="AH15" s="49">
        <f>'資源化量内訳'!AR15</f>
        <v>109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109</v>
      </c>
      <c r="AM15" s="50">
        <f t="shared" si="7"/>
        <v>1.513678655742258</v>
      </c>
      <c r="AN15" s="49">
        <f>'ごみ処理量内訳'!AC15</f>
        <v>1044</v>
      </c>
      <c r="AO15" s="49">
        <f>'ごみ処理量内訳'!AD15</f>
        <v>526</v>
      </c>
      <c r="AP15" s="49">
        <f>'ごみ処理量内訳'!AE15</f>
        <v>313</v>
      </c>
      <c r="AQ15" s="49">
        <f t="shared" si="8"/>
        <v>1883</v>
      </c>
    </row>
    <row r="16" spans="1:43" ht="13.5" customHeight="1">
      <c r="A16" s="24" t="s">
        <v>24</v>
      </c>
      <c r="B16" s="47" t="s">
        <v>43</v>
      </c>
      <c r="C16" s="48" t="s">
        <v>44</v>
      </c>
      <c r="D16" s="49">
        <v>3755</v>
      </c>
      <c r="E16" s="49">
        <v>3755</v>
      </c>
      <c r="F16" s="49">
        <f>'ごみ搬入量内訳'!H16</f>
        <v>1057</v>
      </c>
      <c r="G16" s="49">
        <f>'ごみ搬入量内訳'!AG16</f>
        <v>172</v>
      </c>
      <c r="H16" s="49">
        <f>'ごみ搬入量内訳'!AH16</f>
        <v>20</v>
      </c>
      <c r="I16" s="49">
        <f t="shared" si="0"/>
        <v>1249</v>
      </c>
      <c r="J16" s="49">
        <f t="shared" si="1"/>
        <v>911.2963537201539</v>
      </c>
      <c r="K16" s="49">
        <f>('ごみ搬入量内訳'!E16+'ごみ搬入量内訳'!AH16)/'ごみ処理概要'!D16/365*1000000</f>
        <v>785.8015796289878</v>
      </c>
      <c r="L16" s="49">
        <f>'ごみ搬入量内訳'!F16/'ごみ処理概要'!D16/365*1000000</f>
        <v>125.49477409116612</v>
      </c>
      <c r="M16" s="49">
        <f>'資源化量内訳'!BP16</f>
        <v>0</v>
      </c>
      <c r="N16" s="49">
        <f>'ごみ処理量内訳'!E16</f>
        <v>654</v>
      </c>
      <c r="O16" s="49">
        <f>'ごみ処理量内訳'!L16</f>
        <v>82</v>
      </c>
      <c r="P16" s="49">
        <f t="shared" si="2"/>
        <v>493</v>
      </c>
      <c r="Q16" s="49">
        <f>'ごみ処理量内訳'!G16</f>
        <v>0</v>
      </c>
      <c r="R16" s="49">
        <f>'ごみ処理量内訳'!H16</f>
        <v>493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0</v>
      </c>
      <c r="W16" s="49">
        <f>'資源化量内訳'!M16</f>
        <v>0</v>
      </c>
      <c r="X16" s="49">
        <f>'資源化量内訳'!N16</f>
        <v>0</v>
      </c>
      <c r="Y16" s="49">
        <f>'資源化量内訳'!O16</f>
        <v>0</v>
      </c>
      <c r="Z16" s="49">
        <f>'資源化量内訳'!P16</f>
        <v>0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1229</v>
      </c>
      <c r="AE16" s="50">
        <f t="shared" si="5"/>
        <v>93.32790886899919</v>
      </c>
      <c r="AF16" s="49">
        <f>'資源化量内訳'!AB16</f>
        <v>0</v>
      </c>
      <c r="AG16" s="49">
        <f>'資源化量内訳'!AJ16</f>
        <v>0</v>
      </c>
      <c r="AH16" s="49">
        <f>'資源化量内訳'!AR16</f>
        <v>293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293</v>
      </c>
      <c r="AM16" s="50">
        <f t="shared" si="7"/>
        <v>23.840520748576076</v>
      </c>
      <c r="AN16" s="49">
        <f>'ごみ処理量内訳'!AC16</f>
        <v>82</v>
      </c>
      <c r="AO16" s="49">
        <f>'ごみ処理量内訳'!AD16</f>
        <v>91</v>
      </c>
      <c r="AP16" s="49">
        <f>'ごみ処理量内訳'!AE16</f>
        <v>110</v>
      </c>
      <c r="AQ16" s="49">
        <f t="shared" si="8"/>
        <v>283</v>
      </c>
    </row>
    <row r="17" spans="1:43" ht="13.5" customHeight="1">
      <c r="A17" s="24" t="s">
        <v>24</v>
      </c>
      <c r="B17" s="47" t="s">
        <v>45</v>
      </c>
      <c r="C17" s="48" t="s">
        <v>46</v>
      </c>
      <c r="D17" s="49">
        <v>4091</v>
      </c>
      <c r="E17" s="49">
        <v>4091</v>
      </c>
      <c r="F17" s="49">
        <f>'ごみ搬入量内訳'!H17</f>
        <v>1509</v>
      </c>
      <c r="G17" s="49">
        <f>'ごみ搬入量内訳'!AG17</f>
        <v>214</v>
      </c>
      <c r="H17" s="49">
        <f>'ごみ搬入量内訳'!AH17</f>
        <v>0</v>
      </c>
      <c r="I17" s="49">
        <f t="shared" si="0"/>
        <v>1723</v>
      </c>
      <c r="J17" s="49">
        <f t="shared" si="1"/>
        <v>1153.8860780262723</v>
      </c>
      <c r="K17" s="49">
        <f>('ごみ搬入量内訳'!E17+'ごみ搬入量内訳'!AH17)/'ごみ処理概要'!D17/365*1000000</f>
        <v>847.835040499861</v>
      </c>
      <c r="L17" s="49">
        <f>'ごみ搬入量内訳'!F17/'ごみ処理概要'!D17/365*1000000</f>
        <v>306.0510375264111</v>
      </c>
      <c r="M17" s="49">
        <f>'資源化量内訳'!BP17</f>
        <v>0</v>
      </c>
      <c r="N17" s="49">
        <f>'ごみ処理量内訳'!E17</f>
        <v>1015</v>
      </c>
      <c r="O17" s="49">
        <f>'ごみ処理量内訳'!L17</f>
        <v>59</v>
      </c>
      <c r="P17" s="49">
        <f t="shared" si="2"/>
        <v>508</v>
      </c>
      <c r="Q17" s="49">
        <f>'ごみ処理量内訳'!G17</f>
        <v>3</v>
      </c>
      <c r="R17" s="49">
        <f>'ごみ処理量内訳'!H17</f>
        <v>505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0</v>
      </c>
      <c r="V17" s="49">
        <f t="shared" si="3"/>
        <v>177</v>
      </c>
      <c r="W17" s="49">
        <f>'資源化量内訳'!M17</f>
        <v>131</v>
      </c>
      <c r="X17" s="49">
        <f>'資源化量内訳'!N17</f>
        <v>0</v>
      </c>
      <c r="Y17" s="49">
        <f>'資源化量内訳'!O17</f>
        <v>38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8</v>
      </c>
      <c r="AC17" s="49">
        <f>'資源化量内訳'!S17</f>
        <v>0</v>
      </c>
      <c r="AD17" s="49">
        <f t="shared" si="4"/>
        <v>1759</v>
      </c>
      <c r="AE17" s="50">
        <f t="shared" si="5"/>
        <v>96.64582148948267</v>
      </c>
      <c r="AF17" s="49">
        <f>'資源化量内訳'!AB17</f>
        <v>0</v>
      </c>
      <c r="AG17" s="49">
        <f>'資源化量内訳'!AJ17</f>
        <v>2</v>
      </c>
      <c r="AH17" s="49">
        <f>'資源化量内訳'!AR17</f>
        <v>182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184</v>
      </c>
      <c r="AM17" s="50">
        <f t="shared" si="7"/>
        <v>20.523024445707787</v>
      </c>
      <c r="AN17" s="49">
        <f>'ごみ処理量内訳'!AC17</f>
        <v>59</v>
      </c>
      <c r="AO17" s="49">
        <f>'ごみ処理量内訳'!AD17</f>
        <v>179</v>
      </c>
      <c r="AP17" s="49">
        <f>'ごみ処理量内訳'!AE17</f>
        <v>34</v>
      </c>
      <c r="AQ17" s="49">
        <f t="shared" si="8"/>
        <v>272</v>
      </c>
    </row>
    <row r="18" spans="1:43" ht="13.5" customHeight="1">
      <c r="A18" s="24" t="s">
        <v>24</v>
      </c>
      <c r="B18" s="47" t="s">
        <v>47</v>
      </c>
      <c r="C18" s="48" t="s">
        <v>48</v>
      </c>
      <c r="D18" s="49">
        <v>3386</v>
      </c>
      <c r="E18" s="49">
        <v>3386</v>
      </c>
      <c r="F18" s="49">
        <f>'ごみ搬入量内訳'!H18</f>
        <v>1067</v>
      </c>
      <c r="G18" s="49">
        <f>'ごみ搬入量内訳'!AG18</f>
        <v>546</v>
      </c>
      <c r="H18" s="49">
        <f>'ごみ搬入量内訳'!AH18</f>
        <v>0</v>
      </c>
      <c r="I18" s="49">
        <f t="shared" si="0"/>
        <v>1613</v>
      </c>
      <c r="J18" s="49">
        <f t="shared" si="1"/>
        <v>1305.132333783751</v>
      </c>
      <c r="K18" s="49">
        <f>('ごみ搬入量内訳'!E18+'ごみ搬入量内訳'!AH18)/'ごみ処理概要'!D18/365*1000000</f>
        <v>1043.7822136274262</v>
      </c>
      <c r="L18" s="49">
        <f>'ごみ搬入量内訳'!F18/'ごみ処理概要'!D18/365*1000000</f>
        <v>261.3501201563246</v>
      </c>
      <c r="M18" s="49">
        <f>'資源化量内訳'!BP18</f>
        <v>0</v>
      </c>
      <c r="N18" s="49">
        <f>'ごみ処理量内訳'!E18</f>
        <v>913</v>
      </c>
      <c r="O18" s="49">
        <f>'ごみ処理量内訳'!L18</f>
        <v>394</v>
      </c>
      <c r="P18" s="49">
        <f t="shared" si="2"/>
        <v>180</v>
      </c>
      <c r="Q18" s="49">
        <f>'ごみ処理量内訳'!G18</f>
        <v>3</v>
      </c>
      <c r="R18" s="49">
        <f>'ごみ処理量内訳'!H18</f>
        <v>177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0</v>
      </c>
      <c r="V18" s="49">
        <f t="shared" si="3"/>
        <v>144</v>
      </c>
      <c r="W18" s="49">
        <f>'資源化量内訳'!M18</f>
        <v>104</v>
      </c>
      <c r="X18" s="49">
        <f>'資源化量内訳'!N18</f>
        <v>0</v>
      </c>
      <c r="Y18" s="49">
        <f>'資源化量内訳'!O18</f>
        <v>31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9</v>
      </c>
      <c r="AC18" s="49">
        <f>'資源化量内訳'!S18</f>
        <v>0</v>
      </c>
      <c r="AD18" s="49">
        <f t="shared" si="4"/>
        <v>1631</v>
      </c>
      <c r="AE18" s="50">
        <f t="shared" si="5"/>
        <v>75.84304107909257</v>
      </c>
      <c r="AF18" s="49">
        <f>'資源化量内訳'!AB18</f>
        <v>0</v>
      </c>
      <c r="AG18" s="49">
        <f>'資源化量内訳'!AJ18</f>
        <v>2</v>
      </c>
      <c r="AH18" s="49">
        <f>'資源化量内訳'!AR18</f>
        <v>69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71</v>
      </c>
      <c r="AM18" s="50">
        <f t="shared" si="7"/>
        <v>13.182096873083998</v>
      </c>
      <c r="AN18" s="49">
        <f>'ごみ処理量内訳'!AC18</f>
        <v>394</v>
      </c>
      <c r="AO18" s="49">
        <f>'ごみ処理量内訳'!AD18</f>
        <v>159</v>
      </c>
      <c r="AP18" s="49">
        <f>'ごみ処理量内訳'!AE18</f>
        <v>18</v>
      </c>
      <c r="AQ18" s="49">
        <f t="shared" si="8"/>
        <v>571</v>
      </c>
    </row>
    <row r="19" spans="1:43" ht="13.5" customHeight="1">
      <c r="A19" s="24" t="s">
        <v>24</v>
      </c>
      <c r="B19" s="47" t="s">
        <v>49</v>
      </c>
      <c r="C19" s="48" t="s">
        <v>300</v>
      </c>
      <c r="D19" s="49">
        <v>3689</v>
      </c>
      <c r="E19" s="49">
        <v>3689</v>
      </c>
      <c r="F19" s="49">
        <f>'ごみ搬入量内訳'!H19</f>
        <v>852</v>
      </c>
      <c r="G19" s="49">
        <f>'ごみ搬入量内訳'!AG19</f>
        <v>176</v>
      </c>
      <c r="H19" s="49">
        <f>'ごみ搬入量内訳'!AH19</f>
        <v>0</v>
      </c>
      <c r="I19" s="49">
        <f t="shared" si="0"/>
        <v>1028</v>
      </c>
      <c r="J19" s="49">
        <f t="shared" si="1"/>
        <v>763.4693294021099</v>
      </c>
      <c r="K19" s="49">
        <f>('ごみ搬入量内訳'!E19+'ごみ搬入量内訳'!AH19)/'ごみ処理概要'!D19/365*1000000</f>
        <v>704.7980482515586</v>
      </c>
      <c r="L19" s="49">
        <f>'ごみ搬入量内訳'!F19/'ごみ処理概要'!D19/365*1000000</f>
        <v>58.67128115055125</v>
      </c>
      <c r="M19" s="49">
        <f>'資源化量内訳'!BP19</f>
        <v>0</v>
      </c>
      <c r="N19" s="49">
        <f>'ごみ処理量内訳'!E19</f>
        <v>673</v>
      </c>
      <c r="O19" s="49">
        <f>'ごみ処理量内訳'!L19</f>
        <v>49</v>
      </c>
      <c r="P19" s="49">
        <f t="shared" si="2"/>
        <v>0</v>
      </c>
      <c r="Q19" s="49">
        <f>'ごみ処理量内訳'!G19</f>
        <v>0</v>
      </c>
      <c r="R19" s="49">
        <f>'ごみ処理量内訳'!H19</f>
        <v>0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306</v>
      </c>
      <c r="W19" s="49">
        <f>'資源化量内訳'!M19</f>
        <v>38</v>
      </c>
      <c r="X19" s="49">
        <f>'資源化量内訳'!N19</f>
        <v>196</v>
      </c>
      <c r="Y19" s="49">
        <f>'資源化量内訳'!O19</f>
        <v>47</v>
      </c>
      <c r="Z19" s="49">
        <f>'資源化量内訳'!P19</f>
        <v>5</v>
      </c>
      <c r="AA19" s="49">
        <f>'資源化量内訳'!Q19</f>
        <v>17</v>
      </c>
      <c r="AB19" s="49">
        <f>'資源化量内訳'!R19</f>
        <v>0</v>
      </c>
      <c r="AC19" s="49">
        <f>'資源化量内訳'!S19</f>
        <v>3</v>
      </c>
      <c r="AD19" s="49">
        <f t="shared" si="4"/>
        <v>1028</v>
      </c>
      <c r="AE19" s="50">
        <f t="shared" si="5"/>
        <v>95.23346303501945</v>
      </c>
      <c r="AF19" s="49">
        <f>'資源化量内訳'!AB19</f>
        <v>67</v>
      </c>
      <c r="AG19" s="49">
        <f>'資源化量内訳'!AJ19</f>
        <v>0</v>
      </c>
      <c r="AH19" s="49">
        <f>'資源化量内訳'!AR19</f>
        <v>0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67</v>
      </c>
      <c r="AM19" s="50">
        <f t="shared" si="7"/>
        <v>36.284046692607</v>
      </c>
      <c r="AN19" s="49">
        <f>'ごみ処理量内訳'!AC19</f>
        <v>49</v>
      </c>
      <c r="AO19" s="49">
        <f>'ごみ処理量内訳'!AD19</f>
        <v>0</v>
      </c>
      <c r="AP19" s="49">
        <f>'ごみ処理量内訳'!AE19</f>
        <v>0</v>
      </c>
      <c r="AQ19" s="49">
        <f t="shared" si="8"/>
        <v>49</v>
      </c>
    </row>
    <row r="20" spans="1:43" ht="13.5" customHeight="1">
      <c r="A20" s="24" t="s">
        <v>24</v>
      </c>
      <c r="B20" s="47" t="s">
        <v>50</v>
      </c>
      <c r="C20" s="48" t="s">
        <v>51</v>
      </c>
      <c r="D20" s="49">
        <v>1627</v>
      </c>
      <c r="E20" s="49">
        <v>1627</v>
      </c>
      <c r="F20" s="49">
        <f>'ごみ搬入量内訳'!H20</f>
        <v>278</v>
      </c>
      <c r="G20" s="49">
        <f>'ごみ搬入量内訳'!AG20</f>
        <v>89</v>
      </c>
      <c r="H20" s="49">
        <f>'ごみ搬入量内訳'!AH20</f>
        <v>5</v>
      </c>
      <c r="I20" s="49">
        <f t="shared" si="0"/>
        <v>372</v>
      </c>
      <c r="J20" s="49">
        <f t="shared" si="1"/>
        <v>626.4155391467615</v>
      </c>
      <c r="K20" s="49">
        <f>('ごみ搬入量内訳'!E20+'ごみ搬入量内訳'!AH20)/'ごみ処理概要'!D20/365*1000000</f>
        <v>552.3233786025208</v>
      </c>
      <c r="L20" s="49">
        <f>'ごみ搬入量内訳'!F20/'ごみ処理概要'!D20/365*1000000</f>
        <v>74.09216054424058</v>
      </c>
      <c r="M20" s="49">
        <f>'資源化量内訳'!BP20</f>
        <v>0</v>
      </c>
      <c r="N20" s="49">
        <f>'ごみ処理量内訳'!E20</f>
        <v>235</v>
      </c>
      <c r="O20" s="49">
        <f>'ごみ処理量内訳'!L20</f>
        <v>37</v>
      </c>
      <c r="P20" s="49">
        <f t="shared" si="2"/>
        <v>47</v>
      </c>
      <c r="Q20" s="49">
        <f>'ごみ処理量内訳'!G20</f>
        <v>0</v>
      </c>
      <c r="R20" s="49">
        <f>'ごみ処理量内訳'!H20</f>
        <v>47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71</v>
      </c>
      <c r="W20" s="49">
        <f>'資源化量内訳'!M20</f>
        <v>45</v>
      </c>
      <c r="X20" s="49">
        <f>'資源化量内訳'!N20</f>
        <v>23</v>
      </c>
      <c r="Y20" s="49">
        <f>'資源化量内訳'!O20</f>
        <v>0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3</v>
      </c>
      <c r="AC20" s="49">
        <f>'資源化量内訳'!S20</f>
        <v>0</v>
      </c>
      <c r="AD20" s="49">
        <f t="shared" si="4"/>
        <v>390</v>
      </c>
      <c r="AE20" s="50">
        <f t="shared" si="5"/>
        <v>90.51282051282051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15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15</v>
      </c>
      <c r="AM20" s="50">
        <f t="shared" si="7"/>
        <v>22.05128205128205</v>
      </c>
      <c r="AN20" s="49">
        <f>'ごみ処理量内訳'!AC20</f>
        <v>37</v>
      </c>
      <c r="AO20" s="49">
        <f>'ごみ処理量内訳'!AD20</f>
        <v>7</v>
      </c>
      <c r="AP20" s="49">
        <f>'ごみ処理量内訳'!AE20</f>
        <v>0</v>
      </c>
      <c r="AQ20" s="49">
        <f t="shared" si="8"/>
        <v>44</v>
      </c>
    </row>
    <row r="21" spans="1:43" ht="13.5" customHeight="1">
      <c r="A21" s="24" t="s">
        <v>24</v>
      </c>
      <c r="B21" s="47" t="s">
        <v>52</v>
      </c>
      <c r="C21" s="48" t="s">
        <v>53</v>
      </c>
      <c r="D21" s="49">
        <v>1227</v>
      </c>
      <c r="E21" s="49">
        <v>1177</v>
      </c>
      <c r="F21" s="49">
        <f>'ごみ搬入量内訳'!H21</f>
        <v>557</v>
      </c>
      <c r="G21" s="49">
        <f>'ごみ搬入量内訳'!AG21</f>
        <v>30</v>
      </c>
      <c r="H21" s="49">
        <f>'ごみ搬入量内訳'!AH21</f>
        <v>2</v>
      </c>
      <c r="I21" s="49">
        <f t="shared" si="0"/>
        <v>589</v>
      </c>
      <c r="J21" s="49">
        <f t="shared" si="1"/>
        <v>1315.157807772605</v>
      </c>
      <c r="K21" s="49">
        <f>('ごみ搬入量内訳'!E21+'ごみ搬入量内訳'!AH21)/'ごみ処理概要'!D21/365*1000000</f>
        <v>1239.24037914057</v>
      </c>
      <c r="L21" s="49">
        <f>'ごみ搬入量内訳'!F21/'ごみ処理概要'!D21/365*1000000</f>
        <v>75.91742863203493</v>
      </c>
      <c r="M21" s="49">
        <f>'資源化量内訳'!BP21</f>
        <v>0</v>
      </c>
      <c r="N21" s="49">
        <f>'ごみ処理量内訳'!E21</f>
        <v>423</v>
      </c>
      <c r="O21" s="49">
        <f>'ごみ処理量内訳'!L21</f>
        <v>0</v>
      </c>
      <c r="P21" s="49">
        <f t="shared" si="2"/>
        <v>23</v>
      </c>
      <c r="Q21" s="49">
        <f>'ごみ処理量内訳'!G21</f>
        <v>0</v>
      </c>
      <c r="R21" s="49">
        <f>'ごみ処理量内訳'!H21</f>
        <v>23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141</v>
      </c>
      <c r="W21" s="49">
        <f>'資源化量内訳'!M21</f>
        <v>31</v>
      </c>
      <c r="X21" s="49">
        <f>'資源化量内訳'!N21</f>
        <v>109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1</v>
      </c>
      <c r="AC21" s="49">
        <f>'資源化量内訳'!S21</f>
        <v>0</v>
      </c>
      <c r="AD21" s="49">
        <f t="shared" si="4"/>
        <v>587</v>
      </c>
      <c r="AE21" s="50">
        <f t="shared" si="5"/>
        <v>100</v>
      </c>
      <c r="AF21" s="49">
        <f>'資源化量内訳'!AB21</f>
        <v>0</v>
      </c>
      <c r="AG21" s="49">
        <f>'資源化量内訳'!AJ21</f>
        <v>0</v>
      </c>
      <c r="AH21" s="49">
        <f>'資源化量内訳'!AR21</f>
        <v>23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23</v>
      </c>
      <c r="AM21" s="50">
        <f t="shared" si="7"/>
        <v>27.938671209540033</v>
      </c>
      <c r="AN21" s="49">
        <f>'ごみ処理量内訳'!AC21</f>
        <v>0</v>
      </c>
      <c r="AO21" s="49">
        <f>'ごみ処理量内訳'!AD21</f>
        <v>4</v>
      </c>
      <c r="AP21" s="49">
        <f>'ごみ処理量内訳'!AE21</f>
        <v>0</v>
      </c>
      <c r="AQ21" s="49">
        <f t="shared" si="8"/>
        <v>4</v>
      </c>
    </row>
    <row r="22" spans="1:43" ht="13.5" customHeight="1">
      <c r="A22" s="24" t="s">
        <v>24</v>
      </c>
      <c r="B22" s="47" t="s">
        <v>54</v>
      </c>
      <c r="C22" s="48" t="s">
        <v>55</v>
      </c>
      <c r="D22" s="49">
        <v>4310</v>
      </c>
      <c r="E22" s="49">
        <v>4310</v>
      </c>
      <c r="F22" s="49">
        <f>'ごみ搬入量内訳'!H22</f>
        <v>1476</v>
      </c>
      <c r="G22" s="49">
        <f>'ごみ搬入量内訳'!AG22</f>
        <v>144</v>
      </c>
      <c r="H22" s="49">
        <f>'ごみ搬入量内訳'!AH22</f>
        <v>0</v>
      </c>
      <c r="I22" s="49">
        <f t="shared" si="0"/>
        <v>1620</v>
      </c>
      <c r="J22" s="49">
        <f t="shared" si="1"/>
        <v>1029.7810126179959</v>
      </c>
      <c r="K22" s="49">
        <f>('ごみ搬入量内訳'!E22+'ごみ搬入量内訳'!AH22)/'ごみ処理概要'!D22/365*1000000</f>
        <v>938.2449226075073</v>
      </c>
      <c r="L22" s="49">
        <f>'ごみ搬入量内訳'!F22/'ごみ処理概要'!D22/365*1000000</f>
        <v>91.53609001048852</v>
      </c>
      <c r="M22" s="49">
        <f>'資源化量内訳'!BP22</f>
        <v>0</v>
      </c>
      <c r="N22" s="49">
        <f>'ごみ処理量内訳'!E22</f>
        <v>850</v>
      </c>
      <c r="O22" s="49">
        <f>'ごみ処理量内訳'!L22</f>
        <v>10</v>
      </c>
      <c r="P22" s="49">
        <f t="shared" si="2"/>
        <v>678</v>
      </c>
      <c r="Q22" s="49">
        <f>'ごみ処理量内訳'!G22</f>
        <v>65</v>
      </c>
      <c r="R22" s="49">
        <f>'ごみ処理量内訳'!H22</f>
        <v>356</v>
      </c>
      <c r="S22" s="49">
        <f>'ごみ処理量内訳'!I22</f>
        <v>257</v>
      </c>
      <c r="T22" s="49">
        <f>'ごみ処理量内訳'!J22</f>
        <v>0</v>
      </c>
      <c r="U22" s="49">
        <f>'ごみ処理量内訳'!K22</f>
        <v>0</v>
      </c>
      <c r="V22" s="49">
        <f t="shared" si="3"/>
        <v>0</v>
      </c>
      <c r="W22" s="49">
        <f>'資源化量内訳'!M22</f>
        <v>0</v>
      </c>
      <c r="X22" s="49">
        <f>'資源化量内訳'!N22</f>
        <v>0</v>
      </c>
      <c r="Y22" s="49">
        <f>'資源化量内訳'!O22</f>
        <v>0</v>
      </c>
      <c r="Z22" s="49">
        <f>'資源化量内訳'!P22</f>
        <v>0</v>
      </c>
      <c r="AA22" s="49">
        <f>'資源化量内訳'!Q22</f>
        <v>0</v>
      </c>
      <c r="AB22" s="49">
        <f>'資源化量内訳'!R22</f>
        <v>0</v>
      </c>
      <c r="AC22" s="49">
        <f>'資源化量内訳'!S22</f>
        <v>0</v>
      </c>
      <c r="AD22" s="49">
        <f t="shared" si="4"/>
        <v>1538</v>
      </c>
      <c r="AE22" s="50">
        <f t="shared" si="5"/>
        <v>99.34980494148245</v>
      </c>
      <c r="AF22" s="49">
        <f>'資源化量内訳'!AB22</f>
        <v>738</v>
      </c>
      <c r="AG22" s="49">
        <f>'資源化量内訳'!AJ22</f>
        <v>43</v>
      </c>
      <c r="AH22" s="49">
        <f>'資源化量内訳'!AR22</f>
        <v>304</v>
      </c>
      <c r="AI22" s="49">
        <f>'資源化量内訳'!AZ22</f>
        <v>242</v>
      </c>
      <c r="AJ22" s="49">
        <f>'資源化量内訳'!BH22</f>
        <v>0</v>
      </c>
      <c r="AK22" s="49" t="s">
        <v>11</v>
      </c>
      <c r="AL22" s="49">
        <f t="shared" si="6"/>
        <v>1327</v>
      </c>
      <c r="AM22" s="50">
        <f t="shared" si="7"/>
        <v>86.2808842652796</v>
      </c>
      <c r="AN22" s="49">
        <f>'ごみ処理量内訳'!AC22</f>
        <v>10</v>
      </c>
      <c r="AO22" s="49">
        <f>'ごみ処理量内訳'!AD22</f>
        <v>117</v>
      </c>
      <c r="AP22" s="49">
        <f>'ごみ処理量内訳'!AE22</f>
        <v>7</v>
      </c>
      <c r="AQ22" s="49">
        <f t="shared" si="8"/>
        <v>134</v>
      </c>
    </row>
    <row r="23" spans="1:43" ht="13.5" customHeight="1">
      <c r="A23" s="24" t="s">
        <v>24</v>
      </c>
      <c r="B23" s="47" t="s">
        <v>56</v>
      </c>
      <c r="C23" s="48" t="s">
        <v>57</v>
      </c>
      <c r="D23" s="49">
        <v>3571</v>
      </c>
      <c r="E23" s="49">
        <v>3571</v>
      </c>
      <c r="F23" s="49">
        <f>'ごみ搬入量内訳'!H23</f>
        <v>1397</v>
      </c>
      <c r="G23" s="49">
        <f>'ごみ搬入量内訳'!AG23</f>
        <v>61</v>
      </c>
      <c r="H23" s="49">
        <f>'ごみ搬入量内訳'!AH23</f>
        <v>0</v>
      </c>
      <c r="I23" s="49">
        <f t="shared" si="0"/>
        <v>1458</v>
      </c>
      <c r="J23" s="49">
        <f t="shared" si="1"/>
        <v>1118.5999854229083</v>
      </c>
      <c r="K23" s="49">
        <f>('ごみ搬入量内訳'!E23+'ごみ搬入量内訳'!AH23)/'ごみ処理概要'!D23/365*1000000</f>
        <v>836.2647353298835</v>
      </c>
      <c r="L23" s="49">
        <f>'ごみ搬入量内訳'!F23/'ごみ処理概要'!D23/365*1000000</f>
        <v>282.3352500930249</v>
      </c>
      <c r="M23" s="49">
        <f>'資源化量内訳'!BP23</f>
        <v>64</v>
      </c>
      <c r="N23" s="49">
        <f>'ごみ処理量内訳'!E23</f>
        <v>1318</v>
      </c>
      <c r="O23" s="49">
        <f>'ごみ処理量内訳'!L23</f>
        <v>0</v>
      </c>
      <c r="P23" s="49">
        <f t="shared" si="2"/>
        <v>49</v>
      </c>
      <c r="Q23" s="49">
        <f>'ごみ処理量内訳'!G23</f>
        <v>0</v>
      </c>
      <c r="R23" s="49">
        <f>'ごみ処理量内訳'!H23</f>
        <v>49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91</v>
      </c>
      <c r="W23" s="49">
        <f>'資源化量内訳'!M23</f>
        <v>0</v>
      </c>
      <c r="X23" s="49">
        <f>'資源化量内訳'!N23</f>
        <v>45</v>
      </c>
      <c r="Y23" s="49">
        <f>'資源化量内訳'!O23</f>
        <v>46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1458</v>
      </c>
      <c r="AE23" s="50">
        <f t="shared" si="5"/>
        <v>100</v>
      </c>
      <c r="AF23" s="49">
        <f>'資源化量内訳'!AB23</f>
        <v>0</v>
      </c>
      <c r="AG23" s="49">
        <f>'資源化量内訳'!AJ23</f>
        <v>0</v>
      </c>
      <c r="AH23" s="49">
        <f>'資源化量内訳'!AR23</f>
        <v>49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49</v>
      </c>
      <c r="AM23" s="50">
        <f t="shared" si="7"/>
        <v>13.403416557161629</v>
      </c>
      <c r="AN23" s="49">
        <f>'ごみ処理量内訳'!AC23</f>
        <v>0</v>
      </c>
      <c r="AO23" s="49">
        <f>'ごみ処理量内訳'!AD23</f>
        <v>134</v>
      </c>
      <c r="AP23" s="49">
        <f>'ごみ処理量内訳'!AE23</f>
        <v>0</v>
      </c>
      <c r="AQ23" s="49">
        <f t="shared" si="8"/>
        <v>134</v>
      </c>
    </row>
    <row r="24" spans="1:43" ht="13.5" customHeight="1">
      <c r="A24" s="24" t="s">
        <v>24</v>
      </c>
      <c r="B24" s="47" t="s">
        <v>58</v>
      </c>
      <c r="C24" s="48" t="s">
        <v>59</v>
      </c>
      <c r="D24" s="49">
        <v>6450</v>
      </c>
      <c r="E24" s="49">
        <v>6406</v>
      </c>
      <c r="F24" s="49">
        <f>'ごみ搬入量内訳'!H24</f>
        <v>1755</v>
      </c>
      <c r="G24" s="49">
        <f>'ごみ搬入量内訳'!AG24</f>
        <v>533</v>
      </c>
      <c r="H24" s="49">
        <f>'ごみ搬入量内訳'!AH24</f>
        <v>10</v>
      </c>
      <c r="I24" s="49">
        <f t="shared" si="0"/>
        <v>2298</v>
      </c>
      <c r="J24" s="49">
        <f t="shared" si="1"/>
        <v>976.1070404587448</v>
      </c>
      <c r="K24" s="49">
        <f>('ごみ搬入量内訳'!E24+'ごみ搬入量内訳'!AH24)/'ごみ処理概要'!D24/365*1000000</f>
        <v>762.8756504194541</v>
      </c>
      <c r="L24" s="49">
        <f>'ごみ搬入量内訳'!F24/'ごみ処理概要'!D24/365*1000000</f>
        <v>213.23139003929066</v>
      </c>
      <c r="M24" s="49">
        <f>'資源化量内訳'!BP24</f>
        <v>134</v>
      </c>
      <c r="N24" s="49">
        <f>'ごみ処理量内訳'!E24</f>
        <v>2000</v>
      </c>
      <c r="O24" s="49">
        <f>'ごみ処理量内訳'!L24</f>
        <v>47</v>
      </c>
      <c r="P24" s="49">
        <f t="shared" si="2"/>
        <v>176</v>
      </c>
      <c r="Q24" s="49">
        <f>'ごみ処理量内訳'!G24</f>
        <v>105</v>
      </c>
      <c r="R24" s="49">
        <f>'ごみ処理量内訳'!H24</f>
        <v>61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10</v>
      </c>
      <c r="V24" s="49">
        <f t="shared" si="3"/>
        <v>64</v>
      </c>
      <c r="W24" s="49">
        <f>'資源化量内訳'!M24</f>
        <v>0</v>
      </c>
      <c r="X24" s="49">
        <f>'資源化量内訳'!N24</f>
        <v>0</v>
      </c>
      <c r="Y24" s="49">
        <f>'資源化量内訳'!O24</f>
        <v>64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t="shared" si="4"/>
        <v>2287</v>
      </c>
      <c r="AE24" s="50">
        <f t="shared" si="5"/>
        <v>97.94490599038042</v>
      </c>
      <c r="AF24" s="49">
        <f>'資源化量内訳'!AB24</f>
        <v>0</v>
      </c>
      <c r="AG24" s="49">
        <f>'資源化量内訳'!AJ24</f>
        <v>55</v>
      </c>
      <c r="AH24" s="49">
        <f>'資源化量内訳'!AR24</f>
        <v>61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116</v>
      </c>
      <c r="AM24" s="50">
        <f t="shared" si="7"/>
        <v>12.969847170590665</v>
      </c>
      <c r="AN24" s="49">
        <f>'ごみ処理量内訳'!AC24</f>
        <v>47</v>
      </c>
      <c r="AO24" s="49">
        <f>'ごみ処理量内訳'!AD24</f>
        <v>203</v>
      </c>
      <c r="AP24" s="49">
        <f>'ごみ処理量内訳'!AE24</f>
        <v>10</v>
      </c>
      <c r="AQ24" s="49">
        <f t="shared" si="8"/>
        <v>260</v>
      </c>
    </row>
    <row r="25" spans="1:43" ht="13.5" customHeight="1">
      <c r="A25" s="24" t="s">
        <v>24</v>
      </c>
      <c r="B25" s="47" t="s">
        <v>60</v>
      </c>
      <c r="C25" s="48" t="s">
        <v>61</v>
      </c>
      <c r="D25" s="49">
        <v>21843</v>
      </c>
      <c r="E25" s="49">
        <v>21571</v>
      </c>
      <c r="F25" s="49">
        <f>'ごみ搬入量内訳'!H25</f>
        <v>6468</v>
      </c>
      <c r="G25" s="49">
        <f>'ごみ搬入量内訳'!AG25</f>
        <v>861</v>
      </c>
      <c r="H25" s="49">
        <f>'ごみ搬入量内訳'!AH25</f>
        <v>92</v>
      </c>
      <c r="I25" s="49">
        <f t="shared" si="0"/>
        <v>7421</v>
      </c>
      <c r="J25" s="49">
        <f t="shared" si="1"/>
        <v>930.8019433830092</v>
      </c>
      <c r="K25" s="49">
        <f>('ごみ搬入量内訳'!E25+'ごみ搬入量内訳'!AH25)/'ごみ処理概要'!D25/365*1000000</f>
        <v>763.6062836970434</v>
      </c>
      <c r="L25" s="49">
        <f>'ごみ搬入量内訳'!F25/'ごみ処理概要'!D25/365*1000000</f>
        <v>167.19565968596567</v>
      </c>
      <c r="M25" s="49">
        <f>'資源化量内訳'!BP25</f>
        <v>0</v>
      </c>
      <c r="N25" s="49">
        <f>'ごみ処理量内訳'!E25</f>
        <v>5423</v>
      </c>
      <c r="O25" s="49">
        <f>'ごみ処理量内訳'!L25</f>
        <v>0</v>
      </c>
      <c r="P25" s="49">
        <f t="shared" si="2"/>
        <v>1906</v>
      </c>
      <c r="Q25" s="49">
        <f>'ごみ処理量内訳'!G25</f>
        <v>0</v>
      </c>
      <c r="R25" s="49">
        <f>'ごみ処理量内訳'!H25</f>
        <v>1906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0</v>
      </c>
      <c r="W25" s="49">
        <f>'資源化量内訳'!M25</f>
        <v>0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4"/>
        <v>7329</v>
      </c>
      <c r="AE25" s="50">
        <f t="shared" si="5"/>
        <v>100</v>
      </c>
      <c r="AF25" s="49">
        <f>'資源化量内訳'!AB25</f>
        <v>0</v>
      </c>
      <c r="AG25" s="49">
        <f>'資源化量内訳'!AJ25</f>
        <v>0</v>
      </c>
      <c r="AH25" s="49">
        <f>'資源化量内訳'!AR25</f>
        <v>1729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1729</v>
      </c>
      <c r="AM25" s="50">
        <f t="shared" si="7"/>
        <v>23.591212989493794</v>
      </c>
      <c r="AN25" s="49">
        <f>'ごみ処理量内訳'!AC25</f>
        <v>0</v>
      </c>
      <c r="AO25" s="49">
        <f>'ごみ処理量内訳'!AD25</f>
        <v>551</v>
      </c>
      <c r="AP25" s="49">
        <f>'ごみ処理量内訳'!AE25</f>
        <v>0</v>
      </c>
      <c r="AQ25" s="49">
        <f t="shared" si="8"/>
        <v>551</v>
      </c>
    </row>
    <row r="26" spans="1:43" ht="13.5" customHeight="1">
      <c r="A26" s="24" t="s">
        <v>24</v>
      </c>
      <c r="B26" s="47" t="s">
        <v>62</v>
      </c>
      <c r="C26" s="48" t="s">
        <v>63</v>
      </c>
      <c r="D26" s="49">
        <v>17431</v>
      </c>
      <c r="E26" s="49">
        <v>17431</v>
      </c>
      <c r="F26" s="49">
        <f>'ごみ搬入量内訳'!H26</f>
        <v>5016</v>
      </c>
      <c r="G26" s="49">
        <f>'ごみ搬入量内訳'!AG26</f>
        <v>47</v>
      </c>
      <c r="H26" s="49">
        <f>'ごみ搬入量内訳'!AH26</f>
        <v>0</v>
      </c>
      <c r="I26" s="49">
        <f t="shared" si="0"/>
        <v>5063</v>
      </c>
      <c r="J26" s="49">
        <f t="shared" si="1"/>
        <v>795.7795236482319</v>
      </c>
      <c r="K26" s="49">
        <f>('ごみ搬入量内訳'!E26+'ごみ搬入量内訳'!AH26)/'ごみ処理概要'!D26/365*1000000</f>
        <v>569.2896374983005</v>
      </c>
      <c r="L26" s="49">
        <f>'ごみ搬入量内訳'!F26/'ごみ処理概要'!D26/365*1000000</f>
        <v>226.4898861499313</v>
      </c>
      <c r="M26" s="49">
        <f>'資源化量内訳'!BP26</f>
        <v>166</v>
      </c>
      <c r="N26" s="49">
        <f>'ごみ処理量内訳'!E26</f>
        <v>4178</v>
      </c>
      <c r="O26" s="49">
        <f>'ごみ処理量内訳'!L26</f>
        <v>0</v>
      </c>
      <c r="P26" s="49">
        <f t="shared" si="2"/>
        <v>832</v>
      </c>
      <c r="Q26" s="49">
        <f>'ごみ処理量内訳'!G26</f>
        <v>288</v>
      </c>
      <c r="R26" s="49">
        <f>'ごみ処理量内訳'!H26</f>
        <v>544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3"/>
        <v>544</v>
      </c>
      <c r="W26" s="49">
        <f>'資源化量内訳'!M26</f>
        <v>296</v>
      </c>
      <c r="X26" s="49">
        <f>'資源化量内訳'!N26</f>
        <v>0</v>
      </c>
      <c r="Y26" s="49">
        <f>'資源化量内訳'!O26</f>
        <v>0</v>
      </c>
      <c r="Z26" s="49">
        <f>'資源化量内訳'!P26</f>
        <v>31</v>
      </c>
      <c r="AA26" s="49">
        <f>'資源化量内訳'!Q26</f>
        <v>178</v>
      </c>
      <c r="AB26" s="49">
        <f>'資源化量内訳'!R26</f>
        <v>39</v>
      </c>
      <c r="AC26" s="49">
        <f>'資源化量内訳'!S26</f>
        <v>0</v>
      </c>
      <c r="AD26" s="49">
        <f t="shared" si="4"/>
        <v>5554</v>
      </c>
      <c r="AE26" s="50">
        <f t="shared" si="5"/>
        <v>100</v>
      </c>
      <c r="AF26" s="49">
        <f>'資源化量内訳'!AB26</f>
        <v>0</v>
      </c>
      <c r="AG26" s="49">
        <f>'資源化量内訳'!AJ26</f>
        <v>0</v>
      </c>
      <c r="AH26" s="49">
        <f>'資源化量内訳'!AR26</f>
        <v>0</v>
      </c>
      <c r="AI26" s="49">
        <f>'資源化量内訳'!AZ26</f>
        <v>0</v>
      </c>
      <c r="AJ26" s="49">
        <f>'資源化量内訳'!BH26</f>
        <v>0</v>
      </c>
      <c r="AK26" s="49" t="s">
        <v>11</v>
      </c>
      <c r="AL26" s="49">
        <f t="shared" si="6"/>
        <v>0</v>
      </c>
      <c r="AM26" s="50">
        <f t="shared" si="7"/>
        <v>12.412587412587413</v>
      </c>
      <c r="AN26" s="49">
        <f>'ごみ処理量内訳'!AC26</f>
        <v>0</v>
      </c>
      <c r="AO26" s="49">
        <f>'ごみ処理量内訳'!AD26</f>
        <v>418</v>
      </c>
      <c r="AP26" s="49">
        <f>'ごみ処理量内訳'!AE26</f>
        <v>0</v>
      </c>
      <c r="AQ26" s="49">
        <f t="shared" si="8"/>
        <v>418</v>
      </c>
    </row>
    <row r="27" spans="1:43" ht="13.5" customHeight="1">
      <c r="A27" s="24" t="s">
        <v>24</v>
      </c>
      <c r="B27" s="47" t="s">
        <v>64</v>
      </c>
      <c r="C27" s="48" t="s">
        <v>65</v>
      </c>
      <c r="D27" s="49">
        <v>4483</v>
      </c>
      <c r="E27" s="49">
        <v>4483</v>
      </c>
      <c r="F27" s="49">
        <f>'ごみ搬入量内訳'!H27</f>
        <v>1208</v>
      </c>
      <c r="G27" s="49">
        <f>'ごみ搬入量内訳'!AG27</f>
        <v>331</v>
      </c>
      <c r="H27" s="49">
        <f>'ごみ搬入量内訳'!AH27</f>
        <v>0</v>
      </c>
      <c r="I27" s="49">
        <f t="shared" si="0"/>
        <v>1539</v>
      </c>
      <c r="J27" s="49">
        <f t="shared" si="1"/>
        <v>940.5394504047252</v>
      </c>
      <c r="K27" s="49">
        <f>('ごみ搬入量内訳'!E27+'ごみ搬入量内訳'!AH27)/'ごみ処理概要'!D27/365*1000000</f>
        <v>741.9200083114598</v>
      </c>
      <c r="L27" s="49">
        <f>'ごみ搬入量内訳'!F27/'ごみ処理概要'!D27/365*1000000</f>
        <v>198.61944209326558</v>
      </c>
      <c r="M27" s="49">
        <f>'資源化量内訳'!BP27</f>
        <v>20</v>
      </c>
      <c r="N27" s="49">
        <f>'ごみ処理量内訳'!E27</f>
        <v>1331</v>
      </c>
      <c r="O27" s="49">
        <f>'ごみ処理量内訳'!L27</f>
        <v>5</v>
      </c>
      <c r="P27" s="49">
        <f t="shared" si="2"/>
        <v>203</v>
      </c>
      <c r="Q27" s="49">
        <f>'ごみ処理量内訳'!G27</f>
        <v>0</v>
      </c>
      <c r="R27" s="49">
        <f>'ごみ処理量内訳'!H27</f>
        <v>203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0</v>
      </c>
      <c r="W27" s="49">
        <f>'資源化量内訳'!M27</f>
        <v>0</v>
      </c>
      <c r="X27" s="49">
        <f>'資源化量内訳'!N27</f>
        <v>0</v>
      </c>
      <c r="Y27" s="49">
        <f>'資源化量内訳'!O27</f>
        <v>0</v>
      </c>
      <c r="Z27" s="49">
        <f>'資源化量内訳'!P27</f>
        <v>0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0</v>
      </c>
      <c r="AD27" s="49">
        <f t="shared" si="4"/>
        <v>1539</v>
      </c>
      <c r="AE27" s="50">
        <f t="shared" si="5"/>
        <v>99.67511371020143</v>
      </c>
      <c r="AF27" s="49">
        <f>'資源化量内訳'!AB27</f>
        <v>0</v>
      </c>
      <c r="AG27" s="49">
        <f>'資源化量内訳'!AJ27</f>
        <v>0</v>
      </c>
      <c r="AH27" s="49">
        <f>'資源化量内訳'!AR27</f>
        <v>203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203</v>
      </c>
      <c r="AM27" s="50">
        <f t="shared" si="7"/>
        <v>14.304041051956382</v>
      </c>
      <c r="AN27" s="49">
        <f>'ごみ処理量内訳'!AC27</f>
        <v>5</v>
      </c>
      <c r="AO27" s="49">
        <f>'ごみ処理量内訳'!AD27</f>
        <v>136</v>
      </c>
      <c r="AP27" s="49">
        <f>'ごみ処理量内訳'!AE27</f>
        <v>0</v>
      </c>
      <c r="AQ27" s="49">
        <f t="shared" si="8"/>
        <v>141</v>
      </c>
    </row>
    <row r="28" spans="1:43" ht="13.5" customHeight="1">
      <c r="A28" s="24" t="s">
        <v>24</v>
      </c>
      <c r="B28" s="47" t="s">
        <v>66</v>
      </c>
      <c r="C28" s="48" t="s">
        <v>67</v>
      </c>
      <c r="D28" s="49">
        <v>5728</v>
      </c>
      <c r="E28" s="49">
        <v>5728</v>
      </c>
      <c r="F28" s="49">
        <f>'ごみ搬入量内訳'!H28</f>
        <v>1373</v>
      </c>
      <c r="G28" s="49">
        <f>'ごみ搬入量内訳'!AG28</f>
        <v>15</v>
      </c>
      <c r="H28" s="49">
        <f>'ごみ搬入量内訳'!AH28</f>
        <v>0</v>
      </c>
      <c r="I28" s="49">
        <f t="shared" si="0"/>
        <v>1388</v>
      </c>
      <c r="J28" s="49">
        <f t="shared" si="1"/>
        <v>663.886125353945</v>
      </c>
      <c r="K28" s="49">
        <f>('ごみ搬入量内訳'!E28+'ごみ搬入量内訳'!AH28)/'ごみ処理概要'!D28/365*1000000</f>
        <v>640.9275273589959</v>
      </c>
      <c r="L28" s="49">
        <f>'ごみ搬入量内訳'!F28/'ごみ処理概要'!D28/365*1000000</f>
        <v>22.958597994949105</v>
      </c>
      <c r="M28" s="49">
        <f>'資源化量内訳'!BP28</f>
        <v>69</v>
      </c>
      <c r="N28" s="49">
        <f>'ごみ処理量内訳'!E28</f>
        <v>1156</v>
      </c>
      <c r="O28" s="49">
        <f>'ごみ処理量内訳'!L28</f>
        <v>0</v>
      </c>
      <c r="P28" s="49">
        <f t="shared" si="2"/>
        <v>199</v>
      </c>
      <c r="Q28" s="49">
        <f>'ごみ処理量内訳'!G28</f>
        <v>17</v>
      </c>
      <c r="R28" s="49">
        <f>'ごみ処理量内訳'!H28</f>
        <v>182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3"/>
        <v>0</v>
      </c>
      <c r="W28" s="49">
        <f>'資源化量内訳'!M28</f>
        <v>0</v>
      </c>
      <c r="X28" s="49">
        <f>'資源化量内訳'!N28</f>
        <v>0</v>
      </c>
      <c r="Y28" s="49">
        <f>'資源化量内訳'!O28</f>
        <v>0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0</v>
      </c>
      <c r="AD28" s="49">
        <f t="shared" si="4"/>
        <v>1355</v>
      </c>
      <c r="AE28" s="50">
        <f t="shared" si="5"/>
        <v>100</v>
      </c>
      <c r="AF28" s="49">
        <f>'資源化量内訳'!AB28</f>
        <v>0</v>
      </c>
      <c r="AG28" s="49">
        <f>'資源化量内訳'!AJ28</f>
        <v>17</v>
      </c>
      <c r="AH28" s="49">
        <f>'資源化量内訳'!AR28</f>
        <v>182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6"/>
        <v>199</v>
      </c>
      <c r="AM28" s="50">
        <f t="shared" si="7"/>
        <v>18.820224719101123</v>
      </c>
      <c r="AN28" s="49">
        <f>'ごみ処理量内訳'!AC28</f>
        <v>0</v>
      </c>
      <c r="AO28" s="49">
        <f>'ごみ処理量内訳'!AD28</f>
        <v>118</v>
      </c>
      <c r="AP28" s="49">
        <f>'ごみ処理量内訳'!AE28</f>
        <v>0</v>
      </c>
      <c r="AQ28" s="49">
        <f t="shared" si="8"/>
        <v>118</v>
      </c>
    </row>
    <row r="29" spans="1:43" ht="13.5" customHeight="1">
      <c r="A29" s="24" t="s">
        <v>24</v>
      </c>
      <c r="B29" s="47" t="s">
        <v>68</v>
      </c>
      <c r="C29" s="48" t="s">
        <v>69</v>
      </c>
      <c r="D29" s="49">
        <v>2148</v>
      </c>
      <c r="E29" s="49">
        <v>2148</v>
      </c>
      <c r="F29" s="49">
        <f>'ごみ搬入量内訳'!H29</f>
        <v>581</v>
      </c>
      <c r="G29" s="49">
        <f>'ごみ搬入量内訳'!AG29</f>
        <v>63</v>
      </c>
      <c r="H29" s="49">
        <f>'ごみ搬入量内訳'!AH29</f>
        <v>5</v>
      </c>
      <c r="I29" s="49">
        <f t="shared" si="0"/>
        <v>649</v>
      </c>
      <c r="J29" s="49">
        <f t="shared" si="1"/>
        <v>827.785005484554</v>
      </c>
      <c r="K29" s="49">
        <f>('ごみ搬入量内訳'!E29+'ごみ搬入量内訳'!AH29)/'ごみ処理概要'!D29/365*1000000</f>
        <v>747.4299125022321</v>
      </c>
      <c r="L29" s="49">
        <f>'ごみ搬入量内訳'!F29/'ごみ処理概要'!D29/365*1000000</f>
        <v>80.35509298232189</v>
      </c>
      <c r="M29" s="49">
        <f>'資源化量内訳'!BP29</f>
        <v>0</v>
      </c>
      <c r="N29" s="49">
        <f>'ごみ処理量内訳'!E29</f>
        <v>574</v>
      </c>
      <c r="O29" s="49">
        <f>'ごみ処理量内訳'!L29</f>
        <v>58</v>
      </c>
      <c r="P29" s="49">
        <f t="shared" si="2"/>
        <v>0</v>
      </c>
      <c r="Q29" s="49">
        <f>'ごみ処理量内訳'!G29</f>
        <v>0</v>
      </c>
      <c r="R29" s="49">
        <f>'ごみ処理量内訳'!H29</f>
        <v>0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3"/>
        <v>70</v>
      </c>
      <c r="W29" s="49">
        <f>'資源化量内訳'!M29</f>
        <v>0</v>
      </c>
      <c r="X29" s="49">
        <f>'資源化量内訳'!N29</f>
        <v>48</v>
      </c>
      <c r="Y29" s="49">
        <f>'資源化量内訳'!O29</f>
        <v>22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4"/>
        <v>702</v>
      </c>
      <c r="AE29" s="50">
        <f t="shared" si="5"/>
        <v>91.73789173789174</v>
      </c>
      <c r="AF29" s="49">
        <f>'資源化量内訳'!AB29</f>
        <v>0</v>
      </c>
      <c r="AG29" s="49">
        <f>'資源化量内訳'!AJ29</f>
        <v>0</v>
      </c>
      <c r="AH29" s="49">
        <f>'資源化量内訳'!AR29</f>
        <v>0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6"/>
        <v>0</v>
      </c>
      <c r="AM29" s="50">
        <f t="shared" si="7"/>
        <v>9.971509971509972</v>
      </c>
      <c r="AN29" s="49">
        <f>'ごみ処理量内訳'!AC29</f>
        <v>58</v>
      </c>
      <c r="AO29" s="49">
        <f>'ごみ処理量内訳'!AD29</f>
        <v>58</v>
      </c>
      <c r="AP29" s="49">
        <f>'ごみ処理量内訳'!AE29</f>
        <v>0</v>
      </c>
      <c r="AQ29" s="49">
        <f t="shared" si="8"/>
        <v>116</v>
      </c>
    </row>
    <row r="30" spans="1:43" ht="13.5" customHeight="1">
      <c r="A30" s="24" t="s">
        <v>24</v>
      </c>
      <c r="B30" s="47" t="s">
        <v>70</v>
      </c>
      <c r="C30" s="48" t="s">
        <v>71</v>
      </c>
      <c r="D30" s="49">
        <v>3119</v>
      </c>
      <c r="E30" s="49">
        <v>3119</v>
      </c>
      <c r="F30" s="49">
        <f>'ごみ搬入量内訳'!H30</f>
        <v>644</v>
      </c>
      <c r="G30" s="49">
        <f>'ごみ搬入量内訳'!AG30</f>
        <v>12</v>
      </c>
      <c r="H30" s="49">
        <f>'ごみ搬入量内訳'!AH30</f>
        <v>0</v>
      </c>
      <c r="I30" s="49">
        <f t="shared" si="0"/>
        <v>656</v>
      </c>
      <c r="J30" s="49">
        <f t="shared" si="1"/>
        <v>576.2296485965381</v>
      </c>
      <c r="K30" s="49">
        <f>('ごみ搬入量内訳'!E30+'ごみ搬入量内訳'!AH30)/'ごみ処理概要'!D30/365*1000000</f>
        <v>496.2953528308599</v>
      </c>
      <c r="L30" s="49">
        <f>'ごみ搬入量内訳'!F30/'ごみ処理概要'!D30/365*1000000</f>
        <v>79.93429576567831</v>
      </c>
      <c r="M30" s="49">
        <f>'資源化量内訳'!BP30</f>
        <v>0</v>
      </c>
      <c r="N30" s="49">
        <f>'ごみ処理量内訳'!E30</f>
        <v>565</v>
      </c>
      <c r="O30" s="49">
        <f>'ごみ処理量内訳'!L30</f>
        <v>0</v>
      </c>
      <c r="P30" s="49">
        <f t="shared" si="2"/>
        <v>130</v>
      </c>
      <c r="Q30" s="49">
        <f>'ごみ処理量内訳'!G30</f>
        <v>0</v>
      </c>
      <c r="R30" s="49">
        <f>'ごみ処理量内訳'!H30</f>
        <v>73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57</v>
      </c>
      <c r="V30" s="49">
        <f t="shared" si="3"/>
        <v>0</v>
      </c>
      <c r="W30" s="49">
        <f>'資源化量内訳'!M30</f>
        <v>0</v>
      </c>
      <c r="X30" s="49">
        <f>'資源化量内訳'!N30</f>
        <v>0</v>
      </c>
      <c r="Y30" s="49">
        <f>'資源化量内訳'!O30</f>
        <v>0</v>
      </c>
      <c r="Z30" s="49">
        <f>'資源化量内訳'!P30</f>
        <v>0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0</v>
      </c>
      <c r="AD30" s="49">
        <f t="shared" si="4"/>
        <v>695</v>
      </c>
      <c r="AE30" s="50">
        <f t="shared" si="5"/>
        <v>100</v>
      </c>
      <c r="AF30" s="49">
        <f>'資源化量内訳'!AB30</f>
        <v>0</v>
      </c>
      <c r="AG30" s="49">
        <f>'資源化量内訳'!AJ30</f>
        <v>0</v>
      </c>
      <c r="AH30" s="49">
        <f>'資源化量内訳'!AR30</f>
        <v>73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6"/>
        <v>73</v>
      </c>
      <c r="AM30" s="50">
        <f t="shared" si="7"/>
        <v>10.503597122302159</v>
      </c>
      <c r="AN30" s="49">
        <f>'ごみ処理量内訳'!AC30</f>
        <v>0</v>
      </c>
      <c r="AO30" s="49">
        <f>'ごみ処理量内訳'!AD30</f>
        <v>57</v>
      </c>
      <c r="AP30" s="49">
        <f>'ごみ処理量内訳'!AE30</f>
        <v>57</v>
      </c>
      <c r="AQ30" s="49">
        <f t="shared" si="8"/>
        <v>114</v>
      </c>
    </row>
    <row r="31" spans="1:43" ht="13.5" customHeight="1">
      <c r="A31" s="24" t="s">
        <v>24</v>
      </c>
      <c r="B31" s="47" t="s">
        <v>72</v>
      </c>
      <c r="C31" s="48" t="s">
        <v>73</v>
      </c>
      <c r="D31" s="49">
        <v>4513</v>
      </c>
      <c r="E31" s="49">
        <v>4323</v>
      </c>
      <c r="F31" s="49">
        <f>'ごみ搬入量内訳'!H31</f>
        <v>1319</v>
      </c>
      <c r="G31" s="49">
        <f>'ごみ搬入量内訳'!AG31</f>
        <v>289</v>
      </c>
      <c r="H31" s="49">
        <f>'ごみ搬入量内訳'!AH31</f>
        <v>71</v>
      </c>
      <c r="I31" s="49">
        <f t="shared" si="0"/>
        <v>1679</v>
      </c>
      <c r="J31" s="49">
        <f t="shared" si="1"/>
        <v>1019.2776423664968</v>
      </c>
      <c r="K31" s="49">
        <f>('ごみ搬入量内訳'!E31+'ごみ搬入量内訳'!AH31)/'ごみ処理概要'!D31/365*1000000</f>
        <v>823.7997383510042</v>
      </c>
      <c r="L31" s="49">
        <f>'ごみ搬入量内訳'!F31/'ごみ処理概要'!D31/365*1000000</f>
        <v>195.47790401549256</v>
      </c>
      <c r="M31" s="49">
        <f>'資源化量内訳'!BP31</f>
        <v>0</v>
      </c>
      <c r="N31" s="49">
        <f>'ごみ処理量内訳'!E31</f>
        <v>1389</v>
      </c>
      <c r="O31" s="49">
        <f>'ごみ処理量内訳'!L31</f>
        <v>0</v>
      </c>
      <c r="P31" s="49">
        <f t="shared" si="2"/>
        <v>219</v>
      </c>
      <c r="Q31" s="49">
        <f>'ごみ処理量内訳'!G31</f>
        <v>102</v>
      </c>
      <c r="R31" s="49">
        <f>'ごみ処理量内訳'!H31</f>
        <v>117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3"/>
        <v>0</v>
      </c>
      <c r="W31" s="49">
        <f>'資源化量内訳'!M31</f>
        <v>0</v>
      </c>
      <c r="X31" s="49">
        <f>'資源化量内訳'!N31</f>
        <v>0</v>
      </c>
      <c r="Y31" s="49">
        <f>'資源化量内訳'!O31</f>
        <v>0</v>
      </c>
      <c r="Z31" s="49">
        <f>'資源化量内訳'!P31</f>
        <v>0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4"/>
        <v>1608</v>
      </c>
      <c r="AE31" s="50">
        <f t="shared" si="5"/>
        <v>100</v>
      </c>
      <c r="AF31" s="49">
        <f>'資源化量内訳'!AB31</f>
        <v>0</v>
      </c>
      <c r="AG31" s="49">
        <f>'資源化量内訳'!AJ31</f>
        <v>40</v>
      </c>
      <c r="AH31" s="49">
        <f>'資源化量内訳'!AR31</f>
        <v>43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6"/>
        <v>83</v>
      </c>
      <c r="AM31" s="50">
        <f t="shared" si="7"/>
        <v>5.161691542288557</v>
      </c>
      <c r="AN31" s="49">
        <f>'ごみ処理量内訳'!AC31</f>
        <v>0</v>
      </c>
      <c r="AO31" s="49">
        <f>'ごみ処理量内訳'!AD31</f>
        <v>162</v>
      </c>
      <c r="AP31" s="49">
        <f>'ごみ処理量内訳'!AE31</f>
        <v>136</v>
      </c>
      <c r="AQ31" s="49">
        <f t="shared" si="8"/>
        <v>298</v>
      </c>
    </row>
    <row r="32" spans="1:43" ht="13.5" customHeight="1">
      <c r="A32" s="24" t="s">
        <v>24</v>
      </c>
      <c r="B32" s="47" t="s">
        <v>74</v>
      </c>
      <c r="C32" s="48" t="s">
        <v>75</v>
      </c>
      <c r="D32" s="49">
        <v>6310</v>
      </c>
      <c r="E32" s="49">
        <v>6249</v>
      </c>
      <c r="F32" s="49">
        <f>'ごみ搬入量内訳'!H32</f>
        <v>1082</v>
      </c>
      <c r="G32" s="49">
        <f>'ごみ搬入量内訳'!AG32</f>
        <v>172</v>
      </c>
      <c r="H32" s="49">
        <f>'ごみ搬入量内訳'!AH32</f>
        <v>12</v>
      </c>
      <c r="I32" s="49">
        <f t="shared" si="0"/>
        <v>1266</v>
      </c>
      <c r="J32" s="49">
        <f t="shared" si="1"/>
        <v>549.6819573193235</v>
      </c>
      <c r="K32" s="49">
        <f>('ごみ搬入量内訳'!E32+'ごみ搬入量内訳'!AH32)/'ごみ処理概要'!D32/365*1000000</f>
        <v>440.7007793673881</v>
      </c>
      <c r="L32" s="49">
        <f>'ごみ搬入量内訳'!F32/'ごみ処理概要'!D32/365*1000000</f>
        <v>108.98117795193541</v>
      </c>
      <c r="M32" s="49">
        <f>'資源化量内訳'!BP32</f>
        <v>0</v>
      </c>
      <c r="N32" s="49">
        <f>'ごみ処理量内訳'!E32</f>
        <v>1043</v>
      </c>
      <c r="O32" s="49">
        <f>'ごみ処理量内訳'!L32</f>
        <v>0</v>
      </c>
      <c r="P32" s="49">
        <f t="shared" si="2"/>
        <v>211</v>
      </c>
      <c r="Q32" s="49">
        <f>'ごみ処理量内訳'!G32</f>
        <v>93</v>
      </c>
      <c r="R32" s="49">
        <f>'ごみ処理量内訳'!H32</f>
        <v>118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3"/>
        <v>0</v>
      </c>
      <c r="W32" s="49">
        <f>'資源化量内訳'!M32</f>
        <v>0</v>
      </c>
      <c r="X32" s="49">
        <f>'資源化量内訳'!N32</f>
        <v>0</v>
      </c>
      <c r="Y32" s="49">
        <f>'資源化量内訳'!O32</f>
        <v>0</v>
      </c>
      <c r="Z32" s="49">
        <f>'資源化量内訳'!P32</f>
        <v>0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0</v>
      </c>
      <c r="AD32" s="49">
        <f t="shared" si="4"/>
        <v>1254</v>
      </c>
      <c r="AE32" s="50">
        <f t="shared" si="5"/>
        <v>100</v>
      </c>
      <c r="AF32" s="49">
        <f>'資源化量内訳'!AB32</f>
        <v>0</v>
      </c>
      <c r="AG32" s="49">
        <f>'資源化量内訳'!AJ32</f>
        <v>35</v>
      </c>
      <c r="AH32" s="49">
        <f>'資源化量内訳'!AR32</f>
        <v>45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6"/>
        <v>80</v>
      </c>
      <c r="AM32" s="50">
        <f t="shared" si="7"/>
        <v>6.379585326953747</v>
      </c>
      <c r="AN32" s="49">
        <f>'ごみ処理量内訳'!AC32</f>
        <v>0</v>
      </c>
      <c r="AO32" s="49">
        <f>'ごみ処理量内訳'!AD32</f>
        <v>122</v>
      </c>
      <c r="AP32" s="49">
        <f>'ごみ処理量内訳'!AE32</f>
        <v>131</v>
      </c>
      <c r="AQ32" s="49">
        <f t="shared" si="8"/>
        <v>253</v>
      </c>
    </row>
    <row r="33" spans="1:43" ht="13.5" customHeight="1">
      <c r="A33" s="24" t="s">
        <v>24</v>
      </c>
      <c r="B33" s="47" t="s">
        <v>76</v>
      </c>
      <c r="C33" s="48" t="s">
        <v>77</v>
      </c>
      <c r="D33" s="49">
        <v>1708</v>
      </c>
      <c r="E33" s="49">
        <v>1708</v>
      </c>
      <c r="F33" s="49">
        <f>'ごみ搬入量内訳'!H33</f>
        <v>237</v>
      </c>
      <c r="G33" s="49">
        <f>'ごみ搬入量内訳'!AG33</f>
        <v>0</v>
      </c>
      <c r="H33" s="49">
        <f>'ごみ搬入量内訳'!AH33</f>
        <v>0</v>
      </c>
      <c r="I33" s="49">
        <f t="shared" si="0"/>
        <v>237</v>
      </c>
      <c r="J33" s="49">
        <f t="shared" si="1"/>
        <v>380.16104712713735</v>
      </c>
      <c r="K33" s="49">
        <f>('ごみ搬入量内訳'!E33+'ごみ搬入量内訳'!AH33)/'ごみ処理概要'!D33/365*1000000</f>
        <v>380.16104712713735</v>
      </c>
      <c r="L33" s="49">
        <f>'ごみ搬入量内訳'!F33/'ごみ処理概要'!D33/365*1000000</f>
        <v>0</v>
      </c>
      <c r="M33" s="49">
        <f>'資源化量内訳'!BP33</f>
        <v>0</v>
      </c>
      <c r="N33" s="49">
        <f>'ごみ処理量内訳'!E33</f>
        <v>117</v>
      </c>
      <c r="O33" s="49">
        <f>'ごみ処理量内訳'!L33</f>
        <v>0</v>
      </c>
      <c r="P33" s="49">
        <f t="shared" si="2"/>
        <v>119</v>
      </c>
      <c r="Q33" s="49">
        <f>'ごみ処理量内訳'!G33</f>
        <v>43</v>
      </c>
      <c r="R33" s="49">
        <f>'ごみ処理量内訳'!H33</f>
        <v>76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3"/>
        <v>0</v>
      </c>
      <c r="W33" s="49">
        <f>'資源化量内訳'!M33</f>
        <v>0</v>
      </c>
      <c r="X33" s="49">
        <f>'資源化量内訳'!N33</f>
        <v>0</v>
      </c>
      <c r="Y33" s="49">
        <f>'資源化量内訳'!O33</f>
        <v>0</v>
      </c>
      <c r="Z33" s="49">
        <f>'資源化量内訳'!P33</f>
        <v>0</v>
      </c>
      <c r="AA33" s="49">
        <f>'資源化量内訳'!Q33</f>
        <v>0</v>
      </c>
      <c r="AB33" s="49">
        <f>'資源化量内訳'!R33</f>
        <v>0</v>
      </c>
      <c r="AC33" s="49">
        <f>'資源化量内訳'!S33</f>
        <v>0</v>
      </c>
      <c r="AD33" s="49">
        <f t="shared" si="4"/>
        <v>236</v>
      </c>
      <c r="AE33" s="50">
        <f t="shared" si="5"/>
        <v>100</v>
      </c>
      <c r="AF33" s="49">
        <f>'資源化量内訳'!AB33</f>
        <v>0</v>
      </c>
      <c r="AG33" s="49">
        <f>'資源化量内訳'!AJ33</f>
        <v>43</v>
      </c>
      <c r="AH33" s="49">
        <f>'資源化量内訳'!AR33</f>
        <v>76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6"/>
        <v>119</v>
      </c>
      <c r="AM33" s="50">
        <f t="shared" si="7"/>
        <v>50.42372881355932</v>
      </c>
      <c r="AN33" s="49">
        <f>'ごみ処理量内訳'!AC33</f>
        <v>0</v>
      </c>
      <c r="AO33" s="49">
        <f>'ごみ処理量内訳'!AD33</f>
        <v>12</v>
      </c>
      <c r="AP33" s="49">
        <f>'ごみ処理量内訳'!AE33</f>
        <v>0</v>
      </c>
      <c r="AQ33" s="49">
        <f t="shared" si="8"/>
        <v>12</v>
      </c>
    </row>
    <row r="34" spans="1:43" ht="13.5" customHeight="1">
      <c r="A34" s="24" t="s">
        <v>24</v>
      </c>
      <c r="B34" s="47" t="s">
        <v>78</v>
      </c>
      <c r="C34" s="48" t="s">
        <v>79</v>
      </c>
      <c r="D34" s="49">
        <v>1280</v>
      </c>
      <c r="E34" s="49">
        <v>1280</v>
      </c>
      <c r="F34" s="49">
        <f>'ごみ搬入量内訳'!H34</f>
        <v>147</v>
      </c>
      <c r="G34" s="49">
        <f>'ごみ搬入量内訳'!AG34</f>
        <v>24</v>
      </c>
      <c r="H34" s="49">
        <f>'ごみ搬入量内訳'!AH34</f>
        <v>22</v>
      </c>
      <c r="I34" s="49">
        <f aca="true" t="shared" si="9" ref="I34:I59">SUM(F34:H34)</f>
        <v>193</v>
      </c>
      <c r="J34" s="49">
        <f aca="true" t="shared" si="10" ref="J34:J59">I34/D34/365*1000000</f>
        <v>413.0993150684932</v>
      </c>
      <c r="K34" s="49">
        <f>('ごみ搬入量内訳'!E34+'ごみ搬入量内訳'!AH34)/'ごみ処理概要'!D34/365*1000000</f>
        <v>342.4657534246575</v>
      </c>
      <c r="L34" s="49">
        <f>'ごみ搬入量内訳'!F34/'ごみ処理概要'!D34/365*1000000</f>
        <v>70.63356164383562</v>
      </c>
      <c r="M34" s="49">
        <f>'資源化量内訳'!BP34</f>
        <v>0</v>
      </c>
      <c r="N34" s="49">
        <f>'ごみ処理量内訳'!E34</f>
        <v>99</v>
      </c>
      <c r="O34" s="49">
        <f>'ごみ処理量内訳'!L34</f>
        <v>0</v>
      </c>
      <c r="P34" s="49">
        <f aca="true" t="shared" si="11" ref="P34:P59">SUM(Q34:U34)</f>
        <v>0</v>
      </c>
      <c r="Q34" s="49">
        <f>'ごみ処理量内訳'!G34</f>
        <v>0</v>
      </c>
      <c r="R34" s="49">
        <f>'ごみ処理量内訳'!H34</f>
        <v>0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aca="true" t="shared" si="12" ref="V34:V59">SUM(W34:AC34)</f>
        <v>64</v>
      </c>
      <c r="W34" s="49">
        <f>'資源化量内訳'!M34</f>
        <v>35</v>
      </c>
      <c r="X34" s="49">
        <f>'資源化量内訳'!N34</f>
        <v>15</v>
      </c>
      <c r="Y34" s="49">
        <f>'資源化量内訳'!O34</f>
        <v>8</v>
      </c>
      <c r="Z34" s="49">
        <f>'資源化量内訳'!P34</f>
        <v>0</v>
      </c>
      <c r="AA34" s="49">
        <f>'資源化量内訳'!Q34</f>
        <v>4</v>
      </c>
      <c r="AB34" s="49">
        <f>'資源化量内訳'!R34</f>
        <v>1</v>
      </c>
      <c r="AC34" s="49">
        <f>'資源化量内訳'!S34</f>
        <v>1</v>
      </c>
      <c r="AD34" s="49">
        <f aca="true" t="shared" si="13" ref="AD34:AD59">N34+O34+P34+V34</f>
        <v>163</v>
      </c>
      <c r="AE34" s="50">
        <f aca="true" t="shared" si="14" ref="AE34:AE60">(N34+P34+V34)/AD34*100</f>
        <v>100</v>
      </c>
      <c r="AF34" s="49">
        <f>'資源化量内訳'!AB34</f>
        <v>0</v>
      </c>
      <c r="AG34" s="49">
        <f>'資源化量内訳'!AJ34</f>
        <v>0</v>
      </c>
      <c r="AH34" s="49">
        <f>'資源化量内訳'!AR34</f>
        <v>0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aca="true" t="shared" si="15" ref="AL34:AL59">SUM(AF34:AJ34)</f>
        <v>0</v>
      </c>
      <c r="AM34" s="50">
        <f aca="true" t="shared" si="16" ref="AM34:AM59">(V34+AL34+M34)/(M34+AD34)*100</f>
        <v>39.263803680981596</v>
      </c>
      <c r="AN34" s="49">
        <f>'ごみ処理量内訳'!AC34</f>
        <v>0</v>
      </c>
      <c r="AO34" s="49">
        <f>'ごみ処理量内訳'!AD34</f>
        <v>16</v>
      </c>
      <c r="AP34" s="49">
        <f>'ごみ処理量内訳'!AE34</f>
        <v>0</v>
      </c>
      <c r="AQ34" s="49">
        <f aca="true" t="shared" si="17" ref="AQ34:AQ59">SUM(AN34:AP34)</f>
        <v>16</v>
      </c>
    </row>
    <row r="35" spans="1:43" ht="13.5" customHeight="1">
      <c r="A35" s="24" t="s">
        <v>24</v>
      </c>
      <c r="B35" s="47" t="s">
        <v>80</v>
      </c>
      <c r="C35" s="48" t="s">
        <v>81</v>
      </c>
      <c r="D35" s="49">
        <v>5100</v>
      </c>
      <c r="E35" s="49">
        <v>4500</v>
      </c>
      <c r="F35" s="49">
        <f>'ごみ搬入量内訳'!H35</f>
        <v>1198</v>
      </c>
      <c r="G35" s="49">
        <f>'ごみ搬入量内訳'!AG35</f>
        <v>449</v>
      </c>
      <c r="H35" s="49">
        <f>'ごみ搬入量内訳'!AH35</f>
        <v>223</v>
      </c>
      <c r="I35" s="49">
        <f t="shared" si="9"/>
        <v>1870</v>
      </c>
      <c r="J35" s="49">
        <f t="shared" si="10"/>
        <v>1004.566210045662</v>
      </c>
      <c r="K35" s="49">
        <f>('ごみ搬入量内訳'!E35+'ごみ搬入量内訳'!AH35)/'ごみ処理概要'!D35/365*1000000</f>
        <v>827.8270212194467</v>
      </c>
      <c r="L35" s="49">
        <f>'ごみ搬入量内訳'!F35/'ごみ処理概要'!D35/365*1000000</f>
        <v>176.73918882621544</v>
      </c>
      <c r="M35" s="49">
        <f>'資源化量内訳'!BP35</f>
        <v>0</v>
      </c>
      <c r="N35" s="49">
        <f>'ごみ処理量内訳'!E35</f>
        <v>1449</v>
      </c>
      <c r="O35" s="49">
        <f>'ごみ処理量内訳'!L35</f>
        <v>0</v>
      </c>
      <c r="P35" s="49">
        <f t="shared" si="11"/>
        <v>198</v>
      </c>
      <c r="Q35" s="49">
        <f>'ごみ処理量内訳'!G35</f>
        <v>88</v>
      </c>
      <c r="R35" s="49">
        <f>'ごみ処理量内訳'!H35</f>
        <v>110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12"/>
        <v>44</v>
      </c>
      <c r="W35" s="49">
        <f>'資源化量内訳'!M35</f>
        <v>44</v>
      </c>
      <c r="X35" s="49">
        <f>'資源化量内訳'!N35</f>
        <v>0</v>
      </c>
      <c r="Y35" s="49">
        <f>'資源化量内訳'!O35</f>
        <v>0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0</v>
      </c>
      <c r="AC35" s="49">
        <f>'資源化量内訳'!S35</f>
        <v>0</v>
      </c>
      <c r="AD35" s="49">
        <f t="shared" si="13"/>
        <v>1691</v>
      </c>
      <c r="AE35" s="50">
        <f t="shared" si="14"/>
        <v>100</v>
      </c>
      <c r="AF35" s="49">
        <f>'資源化量内訳'!AB35</f>
        <v>0</v>
      </c>
      <c r="AG35" s="49">
        <f>'資源化量内訳'!AJ35</f>
        <v>32</v>
      </c>
      <c r="AH35" s="49">
        <f>'資源化量内訳'!AR35</f>
        <v>44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15"/>
        <v>76</v>
      </c>
      <c r="AM35" s="50">
        <f t="shared" si="16"/>
        <v>7.09639266706091</v>
      </c>
      <c r="AN35" s="49">
        <f>'ごみ処理量内訳'!AC35</f>
        <v>0</v>
      </c>
      <c r="AO35" s="49">
        <f>'ごみ処理量内訳'!AD35</f>
        <v>171</v>
      </c>
      <c r="AP35" s="49">
        <f>'ごみ処理量内訳'!AE35</f>
        <v>104</v>
      </c>
      <c r="AQ35" s="49">
        <f t="shared" si="17"/>
        <v>275</v>
      </c>
    </row>
    <row r="36" spans="1:43" ht="13.5" customHeight="1">
      <c r="A36" s="24" t="s">
        <v>24</v>
      </c>
      <c r="B36" s="47" t="s">
        <v>82</v>
      </c>
      <c r="C36" s="48" t="s">
        <v>83</v>
      </c>
      <c r="D36" s="49">
        <v>570</v>
      </c>
      <c r="E36" s="49">
        <v>570</v>
      </c>
      <c r="F36" s="49">
        <f>'ごみ搬入量内訳'!H36</f>
        <v>76</v>
      </c>
      <c r="G36" s="49">
        <f>'ごみ搬入量内訳'!AG36</f>
        <v>0</v>
      </c>
      <c r="H36" s="49">
        <f>'ごみ搬入量内訳'!AH36</f>
        <v>0</v>
      </c>
      <c r="I36" s="49">
        <f t="shared" si="9"/>
        <v>76</v>
      </c>
      <c r="J36" s="49">
        <f t="shared" si="10"/>
        <v>365.29680365296804</v>
      </c>
      <c r="K36" s="49">
        <f>('ごみ搬入量内訳'!E36+'ごみ搬入量内訳'!AH36)/'ごみ処理概要'!D36/365*1000000</f>
        <v>317.2314347512617</v>
      </c>
      <c r="L36" s="49">
        <f>'ごみ搬入量内訳'!F36/'ごみ処理概要'!D36/365*1000000</f>
        <v>48.065368901706314</v>
      </c>
      <c r="M36" s="49">
        <f>'資源化量内訳'!BP36</f>
        <v>0</v>
      </c>
      <c r="N36" s="49">
        <f>'ごみ処理量内訳'!E36</f>
        <v>63</v>
      </c>
      <c r="O36" s="49">
        <f>'ごみ処理量内訳'!L36</f>
        <v>0</v>
      </c>
      <c r="P36" s="49">
        <f t="shared" si="11"/>
        <v>17</v>
      </c>
      <c r="Q36" s="49">
        <f>'ごみ処理量内訳'!G36</f>
        <v>10</v>
      </c>
      <c r="R36" s="49">
        <f>'ごみ処理量内訳'!H36</f>
        <v>7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12"/>
        <v>1</v>
      </c>
      <c r="W36" s="49">
        <f>'資源化量内訳'!M36</f>
        <v>1</v>
      </c>
      <c r="X36" s="49">
        <f>'資源化量内訳'!N36</f>
        <v>0</v>
      </c>
      <c r="Y36" s="49">
        <f>'資源化量内訳'!O36</f>
        <v>0</v>
      </c>
      <c r="Z36" s="49">
        <f>'資源化量内訳'!P36</f>
        <v>0</v>
      </c>
      <c r="AA36" s="49">
        <f>'資源化量内訳'!Q36</f>
        <v>0</v>
      </c>
      <c r="AB36" s="49">
        <f>'資源化量内訳'!R36</f>
        <v>0</v>
      </c>
      <c r="AC36" s="49">
        <f>'資源化量内訳'!S36</f>
        <v>0</v>
      </c>
      <c r="AD36" s="49">
        <f t="shared" si="13"/>
        <v>81</v>
      </c>
      <c r="AE36" s="50">
        <f t="shared" si="14"/>
        <v>100</v>
      </c>
      <c r="AF36" s="49">
        <f>'資源化量内訳'!AB36</f>
        <v>0</v>
      </c>
      <c r="AG36" s="49">
        <f>'資源化量内訳'!AJ36</f>
        <v>3</v>
      </c>
      <c r="AH36" s="49">
        <f>'資源化量内訳'!AR36</f>
        <v>3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15"/>
        <v>6</v>
      </c>
      <c r="AM36" s="50">
        <f t="shared" si="16"/>
        <v>8.641975308641975</v>
      </c>
      <c r="AN36" s="49">
        <f>'ごみ処理量内訳'!AC36</f>
        <v>0</v>
      </c>
      <c r="AO36" s="49">
        <f>'ごみ処理量内訳'!AD36</f>
        <v>7</v>
      </c>
      <c r="AP36" s="49">
        <f>'ごみ処理量内訳'!AE36</f>
        <v>11</v>
      </c>
      <c r="AQ36" s="49">
        <f t="shared" si="17"/>
        <v>18</v>
      </c>
    </row>
    <row r="37" spans="1:43" ht="13.5" customHeight="1">
      <c r="A37" s="24" t="s">
        <v>24</v>
      </c>
      <c r="B37" s="47" t="s">
        <v>84</v>
      </c>
      <c r="C37" s="48" t="s">
        <v>85</v>
      </c>
      <c r="D37" s="49">
        <v>808</v>
      </c>
      <c r="E37" s="49">
        <v>808</v>
      </c>
      <c r="F37" s="49">
        <f>'ごみ搬入量内訳'!H37</f>
        <v>217</v>
      </c>
      <c r="G37" s="49">
        <f>'ごみ搬入量内訳'!AG37</f>
        <v>21</v>
      </c>
      <c r="H37" s="49">
        <f>'ごみ搬入量内訳'!AH37</f>
        <v>0</v>
      </c>
      <c r="I37" s="49">
        <f t="shared" si="9"/>
        <v>238</v>
      </c>
      <c r="J37" s="49">
        <f t="shared" si="10"/>
        <v>806.9985080699851</v>
      </c>
      <c r="K37" s="49">
        <f>('ごみ搬入量内訳'!E37+'ごみ搬入量内訳'!AH37)/'ごみ処理概要'!D37/365*1000000</f>
        <v>600.1627560016275</v>
      </c>
      <c r="L37" s="49">
        <f>'ごみ搬入量内訳'!F37/'ごみ処理概要'!D37/365*1000000</f>
        <v>206.83575206835752</v>
      </c>
      <c r="M37" s="49">
        <f>'資源化量内訳'!BP37</f>
        <v>10</v>
      </c>
      <c r="N37" s="49">
        <f>'ごみ処理量内訳'!E37</f>
        <v>190</v>
      </c>
      <c r="O37" s="49">
        <f>'ごみ処理量内訳'!L37</f>
        <v>18</v>
      </c>
      <c r="P37" s="49">
        <f t="shared" si="11"/>
        <v>30</v>
      </c>
      <c r="Q37" s="49">
        <f>'ごみ処理量内訳'!G37</f>
        <v>12</v>
      </c>
      <c r="R37" s="49">
        <f>'ごみ処理量内訳'!H37</f>
        <v>18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12"/>
        <v>0</v>
      </c>
      <c r="W37" s="49">
        <f>'資源化量内訳'!M37</f>
        <v>0</v>
      </c>
      <c r="X37" s="49">
        <f>'資源化量内訳'!N37</f>
        <v>0</v>
      </c>
      <c r="Y37" s="49">
        <f>'資源化量内訳'!O37</f>
        <v>0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0</v>
      </c>
      <c r="AC37" s="49">
        <f>'資源化量内訳'!S37</f>
        <v>0</v>
      </c>
      <c r="AD37" s="49">
        <f t="shared" si="13"/>
        <v>238</v>
      </c>
      <c r="AE37" s="50">
        <f t="shared" si="14"/>
        <v>92.43697478991596</v>
      </c>
      <c r="AF37" s="49">
        <f>'資源化量内訳'!AB37</f>
        <v>0</v>
      </c>
      <c r="AG37" s="49">
        <f>'資源化量内訳'!AJ37</f>
        <v>4</v>
      </c>
      <c r="AH37" s="49">
        <f>'資源化量内訳'!AR37</f>
        <v>7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15"/>
        <v>11</v>
      </c>
      <c r="AM37" s="50">
        <f t="shared" si="16"/>
        <v>8.46774193548387</v>
      </c>
      <c r="AN37" s="49">
        <f>'ごみ処理量内訳'!AC37</f>
        <v>18</v>
      </c>
      <c r="AO37" s="49">
        <f>'ごみ処理量内訳'!AD37</f>
        <v>19</v>
      </c>
      <c r="AP37" s="49">
        <f>'ごみ処理量内訳'!AE37</f>
        <v>0</v>
      </c>
      <c r="AQ37" s="49">
        <f t="shared" si="17"/>
        <v>37</v>
      </c>
    </row>
    <row r="38" spans="1:43" ht="13.5" customHeight="1">
      <c r="A38" s="24" t="s">
        <v>24</v>
      </c>
      <c r="B38" s="47" t="s">
        <v>86</v>
      </c>
      <c r="C38" s="48" t="s">
        <v>87</v>
      </c>
      <c r="D38" s="49">
        <v>24895</v>
      </c>
      <c r="E38" s="49">
        <v>24895</v>
      </c>
      <c r="F38" s="49">
        <f>'ごみ搬入量内訳'!H38</f>
        <v>7458</v>
      </c>
      <c r="G38" s="49">
        <f>'ごみ搬入量内訳'!AG38</f>
        <v>80</v>
      </c>
      <c r="H38" s="49">
        <f>'ごみ搬入量内訳'!AH38</f>
        <v>0</v>
      </c>
      <c r="I38" s="49">
        <f t="shared" si="9"/>
        <v>7538</v>
      </c>
      <c r="J38" s="49">
        <f t="shared" si="10"/>
        <v>829.5663705370775</v>
      </c>
      <c r="K38" s="49">
        <f>('ごみ搬入量内訳'!E38+'ごみ搬入量内訳'!AH38)/'ごみ処理概要'!D38/365*1000000</f>
        <v>734.5921362874759</v>
      </c>
      <c r="L38" s="49">
        <f>'ごみ搬入量内訳'!F38/'ごみ処理概要'!D38/365*1000000</f>
        <v>94.97423424960175</v>
      </c>
      <c r="M38" s="49">
        <f>'資源化量内訳'!BP38</f>
        <v>0</v>
      </c>
      <c r="N38" s="49">
        <f>'ごみ処理量内訳'!E38</f>
        <v>4695</v>
      </c>
      <c r="O38" s="49">
        <f>'ごみ処理量内訳'!L38</f>
        <v>236</v>
      </c>
      <c r="P38" s="49">
        <f t="shared" si="11"/>
        <v>876</v>
      </c>
      <c r="Q38" s="49">
        <f>'ごみ処理量内訳'!G38</f>
        <v>456</v>
      </c>
      <c r="R38" s="49">
        <f>'ごみ処理量内訳'!H38</f>
        <v>420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12"/>
        <v>1698</v>
      </c>
      <c r="W38" s="49">
        <f>'資源化量内訳'!M38</f>
        <v>1281</v>
      </c>
      <c r="X38" s="49">
        <f>'資源化量内訳'!N38</f>
        <v>0</v>
      </c>
      <c r="Y38" s="49">
        <f>'資源化量内訳'!O38</f>
        <v>0</v>
      </c>
      <c r="Z38" s="49">
        <f>'資源化量内訳'!P38</f>
        <v>18</v>
      </c>
      <c r="AA38" s="49">
        <f>'資源化量内訳'!Q38</f>
        <v>282</v>
      </c>
      <c r="AB38" s="49">
        <f>'資源化量内訳'!R38</f>
        <v>117</v>
      </c>
      <c r="AC38" s="49">
        <f>'資源化量内訳'!S38</f>
        <v>0</v>
      </c>
      <c r="AD38" s="49">
        <f t="shared" si="13"/>
        <v>7505</v>
      </c>
      <c r="AE38" s="50">
        <f t="shared" si="14"/>
        <v>96.85542971352432</v>
      </c>
      <c r="AF38" s="49">
        <f>'資源化量内訳'!AB38</f>
        <v>0</v>
      </c>
      <c r="AG38" s="49">
        <f>'資源化量内訳'!AJ38</f>
        <v>132</v>
      </c>
      <c r="AH38" s="49">
        <f>'資源化量内訳'!AR38</f>
        <v>342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15"/>
        <v>474</v>
      </c>
      <c r="AM38" s="50">
        <f t="shared" si="16"/>
        <v>28.94070619586942</v>
      </c>
      <c r="AN38" s="49">
        <f>'ごみ処理量内訳'!AC38</f>
        <v>236</v>
      </c>
      <c r="AO38" s="49">
        <f>'ごみ処理量内訳'!AD38</f>
        <v>598</v>
      </c>
      <c r="AP38" s="49">
        <f>'ごみ処理量内訳'!AE38</f>
        <v>189</v>
      </c>
      <c r="AQ38" s="49">
        <f t="shared" si="17"/>
        <v>1023</v>
      </c>
    </row>
    <row r="39" spans="1:43" ht="13.5" customHeight="1">
      <c r="A39" s="24" t="s">
        <v>24</v>
      </c>
      <c r="B39" s="47" t="s">
        <v>88</v>
      </c>
      <c r="C39" s="48" t="s">
        <v>89</v>
      </c>
      <c r="D39" s="49">
        <v>2386</v>
      </c>
      <c r="E39" s="49">
        <v>2386</v>
      </c>
      <c r="F39" s="49">
        <f>'ごみ搬入量内訳'!H39</f>
        <v>487</v>
      </c>
      <c r="G39" s="49">
        <f>'ごみ搬入量内訳'!AG39</f>
        <v>93</v>
      </c>
      <c r="H39" s="49">
        <f>'ごみ搬入量内訳'!AH39</f>
        <v>0</v>
      </c>
      <c r="I39" s="49">
        <f t="shared" si="9"/>
        <v>580</v>
      </c>
      <c r="J39" s="49">
        <f t="shared" si="10"/>
        <v>665.9853712868445</v>
      </c>
      <c r="K39" s="49">
        <f>('ごみ搬入量内訳'!E39+'ごみ搬入量内訳'!AH39)/'ごみ処理概要'!D39/365*1000000</f>
        <v>559.1980617529196</v>
      </c>
      <c r="L39" s="49">
        <f>'ごみ搬入量内訳'!F39/'ごみ処理概要'!D39/365*1000000</f>
        <v>106.78730953392505</v>
      </c>
      <c r="M39" s="49">
        <f>'資源化量内訳'!BP39</f>
        <v>0</v>
      </c>
      <c r="N39" s="49">
        <f>'ごみ処理量内訳'!E39</f>
        <v>404</v>
      </c>
      <c r="O39" s="49">
        <f>'ごみ処理量内訳'!L39</f>
        <v>0</v>
      </c>
      <c r="P39" s="49">
        <f t="shared" si="11"/>
        <v>164</v>
      </c>
      <c r="Q39" s="49">
        <f>'ごみ処理量内訳'!G39</f>
        <v>79</v>
      </c>
      <c r="R39" s="49">
        <f>'ごみ処理量内訳'!H39</f>
        <v>85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12"/>
        <v>0</v>
      </c>
      <c r="W39" s="49">
        <f>'資源化量内訳'!M39</f>
        <v>0</v>
      </c>
      <c r="X39" s="49">
        <f>'資源化量内訳'!N39</f>
        <v>0</v>
      </c>
      <c r="Y39" s="49">
        <f>'資源化量内訳'!O39</f>
        <v>0</v>
      </c>
      <c r="Z39" s="49">
        <f>'資源化量内訳'!P39</f>
        <v>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0</v>
      </c>
      <c r="AD39" s="49">
        <f t="shared" si="13"/>
        <v>568</v>
      </c>
      <c r="AE39" s="50">
        <f t="shared" si="14"/>
        <v>100</v>
      </c>
      <c r="AF39" s="49">
        <f>'資源化量内訳'!AB39</f>
        <v>0</v>
      </c>
      <c r="AG39" s="49">
        <f>'資源化量内訳'!AJ39</f>
        <v>32</v>
      </c>
      <c r="AH39" s="49">
        <f>'資源化量内訳'!AR39</f>
        <v>85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15"/>
        <v>117</v>
      </c>
      <c r="AM39" s="50">
        <f t="shared" si="16"/>
        <v>20.598591549295776</v>
      </c>
      <c r="AN39" s="49">
        <f>'ごみ処理量内訳'!AC39</f>
        <v>0</v>
      </c>
      <c r="AO39" s="49">
        <f>'ごみ処理量内訳'!AD39</f>
        <v>39</v>
      </c>
      <c r="AP39" s="49">
        <f>'ごみ処理量内訳'!AE39</f>
        <v>29</v>
      </c>
      <c r="AQ39" s="49">
        <f t="shared" si="17"/>
        <v>68</v>
      </c>
    </row>
    <row r="40" spans="1:43" ht="13.5" customHeight="1">
      <c r="A40" s="24" t="s">
        <v>24</v>
      </c>
      <c r="B40" s="47" t="s">
        <v>90</v>
      </c>
      <c r="C40" s="48" t="s">
        <v>335</v>
      </c>
      <c r="D40" s="49">
        <v>16254</v>
      </c>
      <c r="E40" s="49">
        <v>16254</v>
      </c>
      <c r="F40" s="49">
        <f>'ごみ搬入量内訳'!H40</f>
        <v>3861</v>
      </c>
      <c r="G40" s="49">
        <f>'ごみ搬入量内訳'!AG40</f>
        <v>567</v>
      </c>
      <c r="H40" s="49">
        <f>'ごみ搬入量内訳'!AH40</f>
        <v>524</v>
      </c>
      <c r="I40" s="49">
        <f t="shared" si="9"/>
        <v>4952</v>
      </c>
      <c r="J40" s="49">
        <f t="shared" si="10"/>
        <v>834.6944313812743</v>
      </c>
      <c r="K40" s="49">
        <f>('ごみ搬入量内訳'!E40+'ごみ搬入量内訳'!AH40)/'ごみ処理概要'!D40/365*1000000</f>
        <v>775.3623554834131</v>
      </c>
      <c r="L40" s="49">
        <f>'ごみ搬入量内訳'!F40/'ごみ処理概要'!D40/365*1000000</f>
        <v>59.33207589786118</v>
      </c>
      <c r="M40" s="49">
        <f>'資源化量内訳'!BP40</f>
        <v>0</v>
      </c>
      <c r="N40" s="49">
        <f>'ごみ処理量内訳'!E40</f>
        <v>2566</v>
      </c>
      <c r="O40" s="49">
        <f>'ごみ処理量内訳'!L40</f>
        <v>0</v>
      </c>
      <c r="P40" s="49">
        <f t="shared" si="11"/>
        <v>1862</v>
      </c>
      <c r="Q40" s="49">
        <f>'ごみ処理量内訳'!G40</f>
        <v>511</v>
      </c>
      <c r="R40" s="49">
        <f>'ごみ処理量内訳'!H40</f>
        <v>1351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12"/>
        <v>0</v>
      </c>
      <c r="W40" s="49">
        <f>'資源化量内訳'!M40</f>
        <v>0</v>
      </c>
      <c r="X40" s="49">
        <f>'資源化量内訳'!N40</f>
        <v>0</v>
      </c>
      <c r="Y40" s="49">
        <f>'資源化量内訳'!O40</f>
        <v>0</v>
      </c>
      <c r="Z40" s="49">
        <f>'資源化量内訳'!P40</f>
        <v>0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0</v>
      </c>
      <c r="AD40" s="49">
        <f t="shared" si="13"/>
        <v>4428</v>
      </c>
      <c r="AE40" s="50">
        <f t="shared" si="14"/>
        <v>100</v>
      </c>
      <c r="AF40" s="49">
        <f>'資源化量内訳'!AB40</f>
        <v>0</v>
      </c>
      <c r="AG40" s="49">
        <f>'資源化量内訳'!AJ40</f>
        <v>29</v>
      </c>
      <c r="AH40" s="49">
        <f>'資源化量内訳'!AR40</f>
        <v>1284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15"/>
        <v>1313</v>
      </c>
      <c r="AM40" s="50">
        <f t="shared" si="16"/>
        <v>29.652213188798555</v>
      </c>
      <c r="AN40" s="49">
        <f>'ごみ処理量内訳'!AC40</f>
        <v>0</v>
      </c>
      <c r="AO40" s="49">
        <f>'ごみ処理量内訳'!AD40</f>
        <v>350</v>
      </c>
      <c r="AP40" s="49">
        <f>'ごみ処理量内訳'!AE40</f>
        <v>549</v>
      </c>
      <c r="AQ40" s="49">
        <f t="shared" si="17"/>
        <v>899</v>
      </c>
    </row>
    <row r="41" spans="1:43" ht="13.5" customHeight="1">
      <c r="A41" s="24" t="s">
        <v>24</v>
      </c>
      <c r="B41" s="47" t="s">
        <v>91</v>
      </c>
      <c r="C41" s="48" t="s">
        <v>92</v>
      </c>
      <c r="D41" s="49">
        <v>3212</v>
      </c>
      <c r="E41" s="49">
        <v>2949</v>
      </c>
      <c r="F41" s="49">
        <f>'ごみ搬入量内訳'!H41</f>
        <v>707</v>
      </c>
      <c r="G41" s="49">
        <f>'ごみ搬入量内訳'!AG41</f>
        <v>89</v>
      </c>
      <c r="H41" s="49">
        <f>'ごみ搬入量内訳'!AH41</f>
        <v>58</v>
      </c>
      <c r="I41" s="49">
        <f t="shared" si="9"/>
        <v>854</v>
      </c>
      <c r="J41" s="49">
        <f t="shared" si="10"/>
        <v>728.4327607089851</v>
      </c>
      <c r="K41" s="49">
        <f>('ごみ搬入量内訳'!E41+'ごみ搬入量内訳'!AH41)/'ごみ処理概要'!D41/365*1000000</f>
        <v>652.5188078950512</v>
      </c>
      <c r="L41" s="49">
        <f>'ごみ搬入量内訳'!F41/'ごみ処理概要'!D41/365*1000000</f>
        <v>75.91395281393405</v>
      </c>
      <c r="M41" s="49">
        <f>'資源化量内訳'!BP41</f>
        <v>0</v>
      </c>
      <c r="N41" s="49">
        <f>'ごみ処理量内訳'!E41</f>
        <v>566</v>
      </c>
      <c r="O41" s="49">
        <f>'ごみ処理量内訳'!L41</f>
        <v>0</v>
      </c>
      <c r="P41" s="49">
        <f t="shared" si="11"/>
        <v>216</v>
      </c>
      <c r="Q41" s="49">
        <f>'ごみ処理量内訳'!G41</f>
        <v>88</v>
      </c>
      <c r="R41" s="49">
        <f>'ごみ処理量内訳'!H41</f>
        <v>128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12"/>
        <v>0</v>
      </c>
      <c r="W41" s="49">
        <f>'資源化量内訳'!M41</f>
        <v>0</v>
      </c>
      <c r="X41" s="49">
        <f>'資源化量内訳'!N41</f>
        <v>0</v>
      </c>
      <c r="Y41" s="49">
        <f>'資源化量内訳'!O41</f>
        <v>0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0</v>
      </c>
      <c r="AD41" s="49">
        <f t="shared" si="13"/>
        <v>782</v>
      </c>
      <c r="AE41" s="50">
        <f t="shared" si="14"/>
        <v>100</v>
      </c>
      <c r="AF41" s="49">
        <f>'資源化量内訳'!AB41</f>
        <v>0</v>
      </c>
      <c r="AG41" s="49">
        <f>'資源化量内訳'!AJ41</f>
        <v>57</v>
      </c>
      <c r="AH41" s="49">
        <f>'資源化量内訳'!AR41</f>
        <v>128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15"/>
        <v>185</v>
      </c>
      <c r="AM41" s="50">
        <f t="shared" si="16"/>
        <v>23.657289002557544</v>
      </c>
      <c r="AN41" s="49">
        <f>'ごみ処理量内訳'!AC41</f>
        <v>0</v>
      </c>
      <c r="AO41" s="49">
        <f>'ごみ処理量内訳'!AD41</f>
        <v>77</v>
      </c>
      <c r="AP41" s="49">
        <f>'ごみ処理量内訳'!AE41</f>
        <v>20</v>
      </c>
      <c r="AQ41" s="49">
        <f t="shared" si="17"/>
        <v>97</v>
      </c>
    </row>
    <row r="42" spans="1:43" ht="13.5" customHeight="1">
      <c r="A42" s="24" t="s">
        <v>24</v>
      </c>
      <c r="B42" s="47" t="s">
        <v>93</v>
      </c>
      <c r="C42" s="48" t="s">
        <v>94</v>
      </c>
      <c r="D42" s="49">
        <v>3538</v>
      </c>
      <c r="E42" s="49">
        <v>3249</v>
      </c>
      <c r="F42" s="49">
        <f>'ごみ搬入量内訳'!H42</f>
        <v>379</v>
      </c>
      <c r="G42" s="49">
        <f>'ごみ搬入量内訳'!AG42</f>
        <v>0</v>
      </c>
      <c r="H42" s="49">
        <f>'ごみ搬入量内訳'!AH42</f>
        <v>34</v>
      </c>
      <c r="I42" s="49">
        <f t="shared" si="9"/>
        <v>413</v>
      </c>
      <c r="J42" s="49">
        <f t="shared" si="10"/>
        <v>319.8153898572833</v>
      </c>
      <c r="K42" s="49">
        <f>('ごみ搬入量内訳'!E42+'ごみ搬入量内訳'!AH42)/'ごみ処理概要'!D42/365*1000000</f>
        <v>319.8153898572833</v>
      </c>
      <c r="L42" s="49">
        <f>'ごみ搬入量内訳'!F42/'ごみ処理概要'!D42/365*1000000</f>
        <v>0</v>
      </c>
      <c r="M42" s="49">
        <f>'資源化量内訳'!BP42</f>
        <v>0</v>
      </c>
      <c r="N42" s="49">
        <f>'ごみ処理量内訳'!E42</f>
        <v>274</v>
      </c>
      <c r="O42" s="49">
        <f>'ごみ処理量内訳'!L42</f>
        <v>0</v>
      </c>
      <c r="P42" s="49">
        <f t="shared" si="11"/>
        <v>0</v>
      </c>
      <c r="Q42" s="49">
        <f>'ごみ処理量内訳'!G42</f>
        <v>0</v>
      </c>
      <c r="R42" s="49">
        <f>'ごみ処理量内訳'!H42</f>
        <v>0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12"/>
        <v>105</v>
      </c>
      <c r="W42" s="49">
        <f>'資源化量内訳'!M42</f>
        <v>47</v>
      </c>
      <c r="X42" s="49">
        <f>'資源化量内訳'!N42</f>
        <v>19</v>
      </c>
      <c r="Y42" s="49">
        <f>'資源化量内訳'!O42</f>
        <v>21</v>
      </c>
      <c r="Z42" s="49">
        <f>'資源化量内訳'!P42</f>
        <v>3</v>
      </c>
      <c r="AA42" s="49">
        <f>'資源化量内訳'!Q42</f>
        <v>8</v>
      </c>
      <c r="AB42" s="49">
        <f>'資源化量内訳'!R42</f>
        <v>6</v>
      </c>
      <c r="AC42" s="49">
        <f>'資源化量内訳'!S42</f>
        <v>1</v>
      </c>
      <c r="AD42" s="49">
        <f t="shared" si="13"/>
        <v>379</v>
      </c>
      <c r="AE42" s="50">
        <f t="shared" si="14"/>
        <v>100</v>
      </c>
      <c r="AF42" s="49">
        <f>'資源化量内訳'!AB42</f>
        <v>0</v>
      </c>
      <c r="AG42" s="49">
        <f>'資源化量内訳'!AJ42</f>
        <v>0</v>
      </c>
      <c r="AH42" s="49">
        <f>'資源化量内訳'!AR42</f>
        <v>0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15"/>
        <v>0</v>
      </c>
      <c r="AM42" s="50">
        <f t="shared" si="16"/>
        <v>27.70448548812665</v>
      </c>
      <c r="AN42" s="49">
        <f>'ごみ処理量内訳'!AC42</f>
        <v>0</v>
      </c>
      <c r="AO42" s="49">
        <f>'ごみ処理量内訳'!AD42</f>
        <v>35</v>
      </c>
      <c r="AP42" s="49">
        <f>'ごみ処理量内訳'!AE42</f>
        <v>0</v>
      </c>
      <c r="AQ42" s="49">
        <f t="shared" si="17"/>
        <v>35</v>
      </c>
    </row>
    <row r="43" spans="1:43" ht="13.5" customHeight="1">
      <c r="A43" s="24" t="s">
        <v>24</v>
      </c>
      <c r="B43" s="47" t="s">
        <v>95</v>
      </c>
      <c r="C43" s="48" t="s">
        <v>96</v>
      </c>
      <c r="D43" s="49">
        <v>7370</v>
      </c>
      <c r="E43" s="49">
        <v>7370</v>
      </c>
      <c r="F43" s="49">
        <f>'ごみ搬入量内訳'!H43</f>
        <v>1968</v>
      </c>
      <c r="G43" s="49">
        <f>'ごみ搬入量内訳'!AG43</f>
        <v>347</v>
      </c>
      <c r="H43" s="49">
        <f>'ごみ搬入量内訳'!AH43</f>
        <v>0</v>
      </c>
      <c r="I43" s="49">
        <f t="shared" si="9"/>
        <v>2315</v>
      </c>
      <c r="J43" s="49">
        <f t="shared" si="10"/>
        <v>860.5787996505642</v>
      </c>
      <c r="K43" s="49">
        <f>('ごみ搬入量内訳'!E43+'ごみ搬入量内訳'!AH43)/'ごみ処理概要'!D43/365*1000000</f>
        <v>745.3393059608558</v>
      </c>
      <c r="L43" s="49">
        <f>'ごみ搬入量内訳'!F43/'ごみ処理概要'!D43/365*1000000</f>
        <v>115.23949368970838</v>
      </c>
      <c r="M43" s="49">
        <f>'資源化量内訳'!BP43</f>
        <v>0</v>
      </c>
      <c r="N43" s="49">
        <f>'ごみ処理量内訳'!E43</f>
        <v>0</v>
      </c>
      <c r="O43" s="49">
        <f>'ごみ処理量内訳'!L43</f>
        <v>0</v>
      </c>
      <c r="P43" s="49">
        <f t="shared" si="11"/>
        <v>2219</v>
      </c>
      <c r="Q43" s="49">
        <f>'ごみ処理量内訳'!G43</f>
        <v>0</v>
      </c>
      <c r="R43" s="49">
        <f>'ごみ処理量内訳'!H43</f>
        <v>393</v>
      </c>
      <c r="S43" s="49">
        <f>'ごみ処理量内訳'!I43</f>
        <v>0</v>
      </c>
      <c r="T43" s="49">
        <f>'ごみ処理量内訳'!J43</f>
        <v>1824</v>
      </c>
      <c r="U43" s="49">
        <f>'ごみ処理量内訳'!K43</f>
        <v>2</v>
      </c>
      <c r="V43" s="49">
        <f t="shared" si="12"/>
        <v>95</v>
      </c>
      <c r="W43" s="49">
        <f>'資源化量内訳'!M43</f>
        <v>38</v>
      </c>
      <c r="X43" s="49">
        <f>'資源化量内訳'!N43</f>
        <v>0</v>
      </c>
      <c r="Y43" s="49">
        <f>'資源化量内訳'!O43</f>
        <v>56</v>
      </c>
      <c r="Z43" s="49">
        <f>'資源化量内訳'!P43</f>
        <v>0</v>
      </c>
      <c r="AA43" s="49">
        <f>'資源化量内訳'!Q43</f>
        <v>0</v>
      </c>
      <c r="AB43" s="49">
        <f>'資源化量内訳'!R43</f>
        <v>1</v>
      </c>
      <c r="AC43" s="49">
        <f>'資源化量内訳'!S43</f>
        <v>0</v>
      </c>
      <c r="AD43" s="49">
        <f t="shared" si="13"/>
        <v>2314</v>
      </c>
      <c r="AE43" s="50">
        <f t="shared" si="14"/>
        <v>100</v>
      </c>
      <c r="AF43" s="49">
        <f>'資源化量内訳'!AB43</f>
        <v>0</v>
      </c>
      <c r="AG43" s="49">
        <f>'資源化量内訳'!AJ43</f>
        <v>0</v>
      </c>
      <c r="AH43" s="49">
        <f>'資源化量内訳'!AR43</f>
        <v>391</v>
      </c>
      <c r="AI43" s="49">
        <f>'資源化量内訳'!AZ43</f>
        <v>0</v>
      </c>
      <c r="AJ43" s="49">
        <f>'資源化量内訳'!BH43</f>
        <v>1012</v>
      </c>
      <c r="AK43" s="49" t="s">
        <v>11</v>
      </c>
      <c r="AL43" s="49">
        <f t="shared" si="15"/>
        <v>1403</v>
      </c>
      <c r="AM43" s="50">
        <f t="shared" si="16"/>
        <v>64.73638720829732</v>
      </c>
      <c r="AN43" s="49">
        <f>'ごみ処理量内訳'!AC43</f>
        <v>0</v>
      </c>
      <c r="AO43" s="49">
        <f>'ごみ処理量内訳'!AD43</f>
        <v>0</v>
      </c>
      <c r="AP43" s="49">
        <f>'ごみ処理量内訳'!AE43</f>
        <v>4</v>
      </c>
      <c r="AQ43" s="49">
        <f t="shared" si="17"/>
        <v>4</v>
      </c>
    </row>
    <row r="44" spans="1:43" ht="13.5" customHeight="1">
      <c r="A44" s="24" t="s">
        <v>24</v>
      </c>
      <c r="B44" s="47" t="s">
        <v>97</v>
      </c>
      <c r="C44" s="48" t="s">
        <v>98</v>
      </c>
      <c r="D44" s="49">
        <v>15039</v>
      </c>
      <c r="E44" s="49">
        <v>15039</v>
      </c>
      <c r="F44" s="49">
        <f>'ごみ搬入量内訳'!H44</f>
        <v>3670</v>
      </c>
      <c r="G44" s="49">
        <f>'ごみ搬入量内訳'!AG44</f>
        <v>1426</v>
      </c>
      <c r="H44" s="49">
        <f>'ごみ搬入量内訳'!AH44</f>
        <v>0</v>
      </c>
      <c r="I44" s="49">
        <f t="shared" si="9"/>
        <v>5096</v>
      </c>
      <c r="J44" s="49">
        <f t="shared" si="10"/>
        <v>928.3625131735114</v>
      </c>
      <c r="K44" s="49">
        <f>('ごみ搬入量内訳'!E44+'ごみ搬入量内訳'!AH44)/'ごみ処理概要'!D44/365*1000000</f>
        <v>668.5813232627132</v>
      </c>
      <c r="L44" s="49">
        <f>'ごみ搬入量内訳'!F44/'ごみ処理概要'!D44/365*1000000</f>
        <v>259.7811899107981</v>
      </c>
      <c r="M44" s="49">
        <f>'資源化量内訳'!BP44</f>
        <v>0</v>
      </c>
      <c r="N44" s="49">
        <f>'ごみ処理量内訳'!E44</f>
        <v>3643</v>
      </c>
      <c r="O44" s="49">
        <f>'ごみ処理量内訳'!L44</f>
        <v>0</v>
      </c>
      <c r="P44" s="49">
        <f t="shared" si="11"/>
        <v>1453</v>
      </c>
      <c r="Q44" s="49">
        <f>'ごみ処理量内訳'!G44</f>
        <v>664</v>
      </c>
      <c r="R44" s="49">
        <f>'ごみ処理量内訳'!H44</f>
        <v>789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12"/>
        <v>0</v>
      </c>
      <c r="W44" s="49">
        <f>'資源化量内訳'!M44</f>
        <v>0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13"/>
        <v>5096</v>
      </c>
      <c r="AE44" s="50">
        <f t="shared" si="14"/>
        <v>100</v>
      </c>
      <c r="AF44" s="49">
        <f>'資源化量内訳'!AB44</f>
        <v>0</v>
      </c>
      <c r="AG44" s="49">
        <f>'資源化量内訳'!AJ44</f>
        <v>299</v>
      </c>
      <c r="AH44" s="49">
        <f>'資源化量内訳'!AR44</f>
        <v>789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15"/>
        <v>1088</v>
      </c>
      <c r="AM44" s="50">
        <f t="shared" si="16"/>
        <v>21.350078492935637</v>
      </c>
      <c r="AN44" s="49">
        <f>'ごみ処理量内訳'!AC44</f>
        <v>0</v>
      </c>
      <c r="AO44" s="49">
        <f>'ごみ処理量内訳'!AD44</f>
        <v>413</v>
      </c>
      <c r="AP44" s="49">
        <f>'ごみ処理量内訳'!AE44</f>
        <v>152</v>
      </c>
      <c r="AQ44" s="49">
        <f t="shared" si="17"/>
        <v>565</v>
      </c>
    </row>
    <row r="45" spans="1:43" ht="13.5" customHeight="1">
      <c r="A45" s="24" t="s">
        <v>24</v>
      </c>
      <c r="B45" s="47" t="s">
        <v>99</v>
      </c>
      <c r="C45" s="48" t="s">
        <v>100</v>
      </c>
      <c r="D45" s="49">
        <v>7443</v>
      </c>
      <c r="E45" s="49">
        <v>7443</v>
      </c>
      <c r="F45" s="49">
        <f>'ごみ搬入量内訳'!H45</f>
        <v>1906</v>
      </c>
      <c r="G45" s="49">
        <f>'ごみ搬入量内訳'!AG45</f>
        <v>851</v>
      </c>
      <c r="H45" s="49">
        <f>'ごみ搬入量内訳'!AH45</f>
        <v>0</v>
      </c>
      <c r="I45" s="49">
        <f t="shared" si="9"/>
        <v>2757</v>
      </c>
      <c r="J45" s="49">
        <f t="shared" si="10"/>
        <v>1014.8360415872964</v>
      </c>
      <c r="K45" s="49">
        <f>('ごみ搬入量内訳'!E45+'ごみ搬入量内訳'!AH45)/'ごみ処理概要'!D45/365*1000000</f>
        <v>701.587774851428</v>
      </c>
      <c r="L45" s="49">
        <f>'ごみ搬入量内訳'!F45/'ごみ処理概要'!D45/365*1000000</f>
        <v>313.2482667358684</v>
      </c>
      <c r="M45" s="49">
        <f>'資源化量内訳'!BP45</f>
        <v>0</v>
      </c>
      <c r="N45" s="49">
        <f>'ごみ処理量内訳'!E45</f>
        <v>1930</v>
      </c>
      <c r="O45" s="49">
        <f>'ごみ処理量内訳'!L45</f>
        <v>0</v>
      </c>
      <c r="P45" s="49">
        <f t="shared" si="11"/>
        <v>827</v>
      </c>
      <c r="Q45" s="49">
        <f>'ごみ処理量内訳'!G45</f>
        <v>326</v>
      </c>
      <c r="R45" s="49">
        <f>'ごみ処理量内訳'!H45</f>
        <v>501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12"/>
        <v>0</v>
      </c>
      <c r="W45" s="49">
        <f>'資源化量内訳'!M45</f>
        <v>0</v>
      </c>
      <c r="X45" s="49">
        <f>'資源化量内訳'!N45</f>
        <v>0</v>
      </c>
      <c r="Y45" s="49">
        <f>'資源化量内訳'!O45</f>
        <v>0</v>
      </c>
      <c r="Z45" s="49">
        <f>'資源化量内訳'!P45</f>
        <v>0</v>
      </c>
      <c r="AA45" s="49">
        <f>'資源化量内訳'!Q45</f>
        <v>0</v>
      </c>
      <c r="AB45" s="49">
        <f>'資源化量内訳'!R45</f>
        <v>0</v>
      </c>
      <c r="AC45" s="49">
        <f>'資源化量内訳'!S45</f>
        <v>0</v>
      </c>
      <c r="AD45" s="49">
        <f t="shared" si="13"/>
        <v>2757</v>
      </c>
      <c r="AE45" s="50">
        <f t="shared" si="14"/>
        <v>100</v>
      </c>
      <c r="AF45" s="49">
        <f>'資源化量内訳'!AB45</f>
        <v>0</v>
      </c>
      <c r="AG45" s="49">
        <f>'資源化量内訳'!AJ45</f>
        <v>204</v>
      </c>
      <c r="AH45" s="49">
        <f>'資源化量内訳'!AR45</f>
        <v>501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15"/>
        <v>705</v>
      </c>
      <c r="AM45" s="50">
        <f t="shared" si="16"/>
        <v>25.571273122959738</v>
      </c>
      <c r="AN45" s="49">
        <f>'ごみ処理量内訳'!AC45</f>
        <v>0</v>
      </c>
      <c r="AO45" s="49">
        <f>'ごみ処理量内訳'!AD45</f>
        <v>189</v>
      </c>
      <c r="AP45" s="49">
        <f>'ごみ処理量内訳'!AE45</f>
        <v>79</v>
      </c>
      <c r="AQ45" s="49">
        <f t="shared" si="17"/>
        <v>268</v>
      </c>
    </row>
    <row r="46" spans="1:43" ht="13.5" customHeight="1">
      <c r="A46" s="24" t="s">
        <v>24</v>
      </c>
      <c r="B46" s="47" t="s">
        <v>101</v>
      </c>
      <c r="C46" s="48" t="s">
        <v>102</v>
      </c>
      <c r="D46" s="49">
        <v>14981</v>
      </c>
      <c r="E46" s="49">
        <v>14967</v>
      </c>
      <c r="F46" s="49">
        <f>'ごみ搬入量内訳'!H46</f>
        <v>3652</v>
      </c>
      <c r="G46" s="49">
        <f>'ごみ搬入量内訳'!AG46</f>
        <v>972</v>
      </c>
      <c r="H46" s="49">
        <f>'ごみ搬入量内訳'!AH46</f>
        <v>4</v>
      </c>
      <c r="I46" s="49">
        <f t="shared" si="9"/>
        <v>4628</v>
      </c>
      <c r="J46" s="49">
        <f t="shared" si="10"/>
        <v>846.368870889428</v>
      </c>
      <c r="K46" s="49">
        <f>('ごみ搬入量内訳'!E46+'ごみ搬入量内訳'!AH46)/'ごみ処理概要'!D46/365*1000000</f>
        <v>705.0025923247073</v>
      </c>
      <c r="L46" s="49">
        <f>'ごみ搬入量内訳'!F46/'ごみ処理概要'!D46/365*1000000</f>
        <v>141.3662785647208</v>
      </c>
      <c r="M46" s="49">
        <f>'資源化量内訳'!BP46</f>
        <v>0</v>
      </c>
      <c r="N46" s="49">
        <f>'ごみ処理量内訳'!E46</f>
        <v>3979</v>
      </c>
      <c r="O46" s="49">
        <f>'ごみ処理量内訳'!L46</f>
        <v>0</v>
      </c>
      <c r="P46" s="49">
        <f t="shared" si="11"/>
        <v>645</v>
      </c>
      <c r="Q46" s="49">
        <f>'ごみ処理量内訳'!G46</f>
        <v>0</v>
      </c>
      <c r="R46" s="49">
        <f>'ごみ処理量内訳'!H46</f>
        <v>645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t="shared" si="12"/>
        <v>0</v>
      </c>
      <c r="W46" s="49">
        <f>'資源化量内訳'!M46</f>
        <v>0</v>
      </c>
      <c r="X46" s="49">
        <f>'資源化量内訳'!N46</f>
        <v>0</v>
      </c>
      <c r="Y46" s="49">
        <f>'資源化量内訳'!O46</f>
        <v>0</v>
      </c>
      <c r="Z46" s="49">
        <f>'資源化量内訳'!P46</f>
        <v>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 t="shared" si="13"/>
        <v>4624</v>
      </c>
      <c r="AE46" s="50">
        <f t="shared" si="14"/>
        <v>100</v>
      </c>
      <c r="AF46" s="49">
        <f>'資源化量内訳'!AB46</f>
        <v>0</v>
      </c>
      <c r="AG46" s="49">
        <f>'資源化量内訳'!AJ46</f>
        <v>0</v>
      </c>
      <c r="AH46" s="49">
        <f>'資源化量内訳'!AR46</f>
        <v>645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 t="shared" si="15"/>
        <v>645</v>
      </c>
      <c r="AM46" s="50">
        <f t="shared" si="16"/>
        <v>13.948961937716264</v>
      </c>
      <c r="AN46" s="49">
        <f>'ごみ処理量内訳'!AC46</f>
        <v>0</v>
      </c>
      <c r="AO46" s="49">
        <f>'ごみ処理量内訳'!AD46</f>
        <v>443</v>
      </c>
      <c r="AP46" s="49">
        <f>'ごみ処理量内訳'!AE46</f>
        <v>0</v>
      </c>
      <c r="AQ46" s="49">
        <f t="shared" si="17"/>
        <v>443</v>
      </c>
    </row>
    <row r="47" spans="1:43" ht="13.5" customHeight="1">
      <c r="A47" s="24" t="s">
        <v>24</v>
      </c>
      <c r="B47" s="47" t="s">
        <v>103</v>
      </c>
      <c r="C47" s="48" t="s">
        <v>234</v>
      </c>
      <c r="D47" s="49">
        <v>4455</v>
      </c>
      <c r="E47" s="49">
        <v>4455</v>
      </c>
      <c r="F47" s="49">
        <f>'ごみ搬入量内訳'!H47</f>
        <v>873</v>
      </c>
      <c r="G47" s="49">
        <f>'ごみ搬入量内訳'!AG47</f>
        <v>0</v>
      </c>
      <c r="H47" s="49">
        <f>'ごみ搬入量内訳'!AH47</f>
        <v>0</v>
      </c>
      <c r="I47" s="49">
        <f t="shared" si="9"/>
        <v>873</v>
      </c>
      <c r="J47" s="49">
        <f t="shared" si="10"/>
        <v>536.8756053687562</v>
      </c>
      <c r="K47" s="49">
        <f>('ごみ搬入量内訳'!E47+'ごみ搬入量内訳'!AH47)/'ごみ処理概要'!D47/365*1000000</f>
        <v>536.8756053687562</v>
      </c>
      <c r="L47" s="49">
        <f>'ごみ搬入量内訳'!F47/'ごみ処理概要'!D47/365*1000000</f>
        <v>0</v>
      </c>
      <c r="M47" s="49">
        <f>'資源化量内訳'!BP47</f>
        <v>0</v>
      </c>
      <c r="N47" s="49">
        <f>'ごみ処理量内訳'!E47</f>
        <v>0</v>
      </c>
      <c r="O47" s="49">
        <f>'ごみ処理量内訳'!L47</f>
        <v>83</v>
      </c>
      <c r="P47" s="49">
        <f t="shared" si="11"/>
        <v>754</v>
      </c>
      <c r="Q47" s="49">
        <f>'ごみ処理量内訳'!G47</f>
        <v>0</v>
      </c>
      <c r="R47" s="49">
        <f>'ごみ処理量内訳'!H47</f>
        <v>25</v>
      </c>
      <c r="S47" s="49">
        <f>'ごみ処理量内訳'!I47</f>
        <v>0</v>
      </c>
      <c r="T47" s="49">
        <f>'ごみ処理量内訳'!J47</f>
        <v>729</v>
      </c>
      <c r="U47" s="49">
        <f>'ごみ処理量内訳'!K47</f>
        <v>0</v>
      </c>
      <c r="V47" s="49">
        <f t="shared" si="12"/>
        <v>36</v>
      </c>
      <c r="W47" s="49">
        <f>'資源化量内訳'!M47</f>
        <v>36</v>
      </c>
      <c r="X47" s="49">
        <f>'資源化量内訳'!N47</f>
        <v>0</v>
      </c>
      <c r="Y47" s="49">
        <f>'資源化量内訳'!O47</f>
        <v>0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0</v>
      </c>
      <c r="AD47" s="49">
        <f t="shared" si="13"/>
        <v>873</v>
      </c>
      <c r="AE47" s="50">
        <f t="shared" si="14"/>
        <v>90.49255441008019</v>
      </c>
      <c r="AF47" s="49">
        <f>'資源化量内訳'!AB47</f>
        <v>0</v>
      </c>
      <c r="AG47" s="49">
        <f>'資源化量内訳'!AJ47</f>
        <v>0</v>
      </c>
      <c r="AH47" s="49">
        <f>'資源化量内訳'!AR47</f>
        <v>25</v>
      </c>
      <c r="AI47" s="49">
        <f>'資源化量内訳'!AZ47</f>
        <v>0</v>
      </c>
      <c r="AJ47" s="49">
        <f>'資源化量内訳'!BH47</f>
        <v>729</v>
      </c>
      <c r="AK47" s="49" t="s">
        <v>11</v>
      </c>
      <c r="AL47" s="49">
        <f t="shared" si="15"/>
        <v>754</v>
      </c>
      <c r="AM47" s="50">
        <f t="shared" si="16"/>
        <v>90.49255441008019</v>
      </c>
      <c r="AN47" s="49">
        <f>'ごみ処理量内訳'!AC47</f>
        <v>83</v>
      </c>
      <c r="AO47" s="49">
        <f>'ごみ処理量内訳'!AD47</f>
        <v>0</v>
      </c>
      <c r="AP47" s="49">
        <f>'ごみ処理量内訳'!AE47</f>
        <v>0</v>
      </c>
      <c r="AQ47" s="49">
        <f t="shared" si="17"/>
        <v>83</v>
      </c>
    </row>
    <row r="48" spans="1:43" ht="13.5" customHeight="1">
      <c r="A48" s="24" t="s">
        <v>24</v>
      </c>
      <c r="B48" s="47" t="s">
        <v>104</v>
      </c>
      <c r="C48" s="48" t="s">
        <v>105</v>
      </c>
      <c r="D48" s="49">
        <v>1720</v>
      </c>
      <c r="E48" s="49">
        <v>1710</v>
      </c>
      <c r="F48" s="49">
        <f>'ごみ搬入量内訳'!H48</f>
        <v>330</v>
      </c>
      <c r="G48" s="49">
        <f>'ごみ搬入量内訳'!AG48</f>
        <v>28</v>
      </c>
      <c r="H48" s="49">
        <f>'ごみ搬入量内訳'!AH48</f>
        <v>3</v>
      </c>
      <c r="I48" s="49">
        <f t="shared" si="9"/>
        <v>361</v>
      </c>
      <c r="J48" s="49">
        <f t="shared" si="10"/>
        <v>575.0238929595412</v>
      </c>
      <c r="K48" s="49">
        <f>('ごみ搬入量内訳'!E48+'ごみ搬入量内訳'!AH48)/'ごみ処理概要'!D48/365*1000000</f>
        <v>530.4237018158649</v>
      </c>
      <c r="L48" s="49">
        <f>'ごみ搬入量内訳'!F48/'ごみ処理概要'!D48/365*1000000</f>
        <v>44.60019114367633</v>
      </c>
      <c r="M48" s="49">
        <f>'資源化量内訳'!BP48</f>
        <v>6</v>
      </c>
      <c r="N48" s="49">
        <f>'ごみ処理量内訳'!E48</f>
        <v>0</v>
      </c>
      <c r="O48" s="49">
        <f>'ごみ処理量内訳'!L48</f>
        <v>10</v>
      </c>
      <c r="P48" s="49">
        <f t="shared" si="11"/>
        <v>330</v>
      </c>
      <c r="Q48" s="49">
        <f>'ごみ処理量内訳'!G48</f>
        <v>0</v>
      </c>
      <c r="R48" s="49">
        <f>'ごみ処理量内訳'!H48</f>
        <v>60</v>
      </c>
      <c r="S48" s="49">
        <f>'ごみ処理量内訳'!I48</f>
        <v>0</v>
      </c>
      <c r="T48" s="49">
        <f>'ごみ処理量内訳'!J48</f>
        <v>270</v>
      </c>
      <c r="U48" s="49">
        <f>'ごみ処理量内訳'!K48</f>
        <v>0</v>
      </c>
      <c r="V48" s="49">
        <f t="shared" si="12"/>
        <v>0</v>
      </c>
      <c r="W48" s="49">
        <f>'資源化量内訳'!M48</f>
        <v>0</v>
      </c>
      <c r="X48" s="49">
        <f>'資源化量内訳'!N48</f>
        <v>0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 t="shared" si="13"/>
        <v>340</v>
      </c>
      <c r="AE48" s="50">
        <f t="shared" si="14"/>
        <v>97.05882352941177</v>
      </c>
      <c r="AF48" s="49">
        <f>'資源化量内訳'!AB48</f>
        <v>0</v>
      </c>
      <c r="AG48" s="49">
        <f>'資源化量内訳'!AJ48</f>
        <v>0</v>
      </c>
      <c r="AH48" s="49">
        <f>'資源化量内訳'!AR48</f>
        <v>60</v>
      </c>
      <c r="AI48" s="49">
        <f>'資源化量内訳'!AZ48</f>
        <v>0</v>
      </c>
      <c r="AJ48" s="49">
        <f>'資源化量内訳'!BH48</f>
        <v>150</v>
      </c>
      <c r="AK48" s="49" t="s">
        <v>11</v>
      </c>
      <c r="AL48" s="49">
        <f t="shared" si="15"/>
        <v>210</v>
      </c>
      <c r="AM48" s="50">
        <f t="shared" si="16"/>
        <v>62.42774566473989</v>
      </c>
      <c r="AN48" s="49">
        <f>'ごみ処理量内訳'!AC48</f>
        <v>10</v>
      </c>
      <c r="AO48" s="49">
        <f>'ごみ処理量内訳'!AD48</f>
        <v>0</v>
      </c>
      <c r="AP48" s="49">
        <f>'ごみ処理量内訳'!AE48</f>
        <v>46</v>
      </c>
      <c r="AQ48" s="49">
        <f t="shared" si="17"/>
        <v>56</v>
      </c>
    </row>
    <row r="49" spans="1:43" ht="13.5" customHeight="1">
      <c r="A49" s="24" t="s">
        <v>24</v>
      </c>
      <c r="B49" s="47" t="s">
        <v>106</v>
      </c>
      <c r="C49" s="48" t="s">
        <v>107</v>
      </c>
      <c r="D49" s="49">
        <v>2913</v>
      </c>
      <c r="E49" s="49">
        <v>2622</v>
      </c>
      <c r="F49" s="49">
        <f>'ごみ搬入量内訳'!H49</f>
        <v>610</v>
      </c>
      <c r="G49" s="49">
        <f>'ごみ搬入量内訳'!AG49</f>
        <v>0</v>
      </c>
      <c r="H49" s="49">
        <f>'ごみ搬入量内訳'!AH49</f>
        <v>40</v>
      </c>
      <c r="I49" s="49">
        <f t="shared" si="9"/>
        <v>650</v>
      </c>
      <c r="J49" s="49">
        <f t="shared" si="10"/>
        <v>611.3360514274697</v>
      </c>
      <c r="K49" s="49">
        <f>('ごみ搬入量内訳'!E49+'ごみ搬入量内訳'!AH49)/'ごみ処理概要'!D49/365*1000000</f>
        <v>442.04299103217033</v>
      </c>
      <c r="L49" s="49">
        <f>'ごみ搬入量内訳'!F49/'ごみ処理概要'!D49/365*1000000</f>
        <v>169.2930603952993</v>
      </c>
      <c r="M49" s="49">
        <f>'資源化量内訳'!BP49</f>
        <v>0</v>
      </c>
      <c r="N49" s="49">
        <f>'ごみ処理量内訳'!E49</f>
        <v>0</v>
      </c>
      <c r="O49" s="49">
        <f>'ごみ処理量内訳'!L49</f>
        <v>0</v>
      </c>
      <c r="P49" s="49">
        <f t="shared" si="11"/>
        <v>400</v>
      </c>
      <c r="Q49" s="49">
        <f>'ごみ処理量内訳'!G49</f>
        <v>0</v>
      </c>
      <c r="R49" s="49">
        <f>'ごみ処理量内訳'!H49</f>
        <v>92</v>
      </c>
      <c r="S49" s="49">
        <f>'ごみ処理量内訳'!I49</f>
        <v>0</v>
      </c>
      <c r="T49" s="49">
        <f>'ごみ処理量内訳'!J49</f>
        <v>308</v>
      </c>
      <c r="U49" s="49">
        <f>'ごみ処理量内訳'!K49</f>
        <v>0</v>
      </c>
      <c r="V49" s="49">
        <f t="shared" si="12"/>
        <v>207</v>
      </c>
      <c r="W49" s="49">
        <f>'資源化量内訳'!M49</f>
        <v>42</v>
      </c>
      <c r="X49" s="49">
        <f>'資源化量内訳'!N49</f>
        <v>62</v>
      </c>
      <c r="Y49" s="49">
        <f>'資源化量内訳'!O49</f>
        <v>103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0</v>
      </c>
      <c r="AD49" s="49">
        <f t="shared" si="13"/>
        <v>607</v>
      </c>
      <c r="AE49" s="50">
        <f t="shared" si="14"/>
        <v>100</v>
      </c>
      <c r="AF49" s="49">
        <f>'資源化量内訳'!AB49</f>
        <v>0</v>
      </c>
      <c r="AG49" s="49">
        <f>'資源化量内訳'!AJ49</f>
        <v>0</v>
      </c>
      <c r="AH49" s="49">
        <f>'資源化量内訳'!AR49</f>
        <v>92</v>
      </c>
      <c r="AI49" s="49">
        <f>'資源化量内訳'!AZ49</f>
        <v>0</v>
      </c>
      <c r="AJ49" s="49">
        <f>'資源化量内訳'!BH49</f>
        <v>308</v>
      </c>
      <c r="AK49" s="49" t="s">
        <v>11</v>
      </c>
      <c r="AL49" s="49">
        <f t="shared" si="15"/>
        <v>400</v>
      </c>
      <c r="AM49" s="50">
        <f t="shared" si="16"/>
        <v>100</v>
      </c>
      <c r="AN49" s="49">
        <f>'ごみ処理量内訳'!AC49</f>
        <v>0</v>
      </c>
      <c r="AO49" s="49">
        <f>'ごみ処理量内訳'!AD49</f>
        <v>0</v>
      </c>
      <c r="AP49" s="49">
        <f>'ごみ処理量内訳'!AE49</f>
        <v>0</v>
      </c>
      <c r="AQ49" s="49">
        <f t="shared" si="17"/>
        <v>0</v>
      </c>
    </row>
    <row r="50" spans="1:43" ht="13.5" customHeight="1">
      <c r="A50" s="24" t="s">
        <v>24</v>
      </c>
      <c r="B50" s="47" t="s">
        <v>108</v>
      </c>
      <c r="C50" s="48" t="s">
        <v>109</v>
      </c>
      <c r="D50" s="49">
        <v>4530</v>
      </c>
      <c r="E50" s="49">
        <v>4530</v>
      </c>
      <c r="F50" s="49">
        <f>'ごみ搬入量内訳'!H50</f>
        <v>893</v>
      </c>
      <c r="G50" s="49">
        <f>'ごみ搬入量内訳'!AG50</f>
        <v>55</v>
      </c>
      <c r="H50" s="49">
        <f>'ごみ搬入量内訳'!AH50</f>
        <v>0</v>
      </c>
      <c r="I50" s="49">
        <f t="shared" si="9"/>
        <v>948</v>
      </c>
      <c r="J50" s="49">
        <f t="shared" si="10"/>
        <v>573.3466388460491</v>
      </c>
      <c r="K50" s="49">
        <f>('ごみ搬入量内訳'!E50+'ごみ搬入量内訳'!AH50)/'ごみ処理概要'!D50/365*1000000</f>
        <v>540.0828570564577</v>
      </c>
      <c r="L50" s="49">
        <f>'ごみ搬入量内訳'!F50/'ごみ処理概要'!D50/365*1000000</f>
        <v>33.26378178959146</v>
      </c>
      <c r="M50" s="49">
        <f>'資源化量内訳'!BP50</f>
        <v>0</v>
      </c>
      <c r="N50" s="49">
        <f>'ごみ処理量内訳'!E50</f>
        <v>0</v>
      </c>
      <c r="O50" s="49">
        <f>'ごみ処理量内訳'!L50</f>
        <v>0</v>
      </c>
      <c r="P50" s="49">
        <f t="shared" si="11"/>
        <v>893</v>
      </c>
      <c r="Q50" s="49">
        <f>'ごみ処理量内訳'!G50</f>
        <v>102</v>
      </c>
      <c r="R50" s="49">
        <f>'ごみ処理量内訳'!H50</f>
        <v>59</v>
      </c>
      <c r="S50" s="49">
        <f>'ごみ処理量内訳'!I50</f>
        <v>0</v>
      </c>
      <c r="T50" s="49">
        <f>'ごみ処理量内訳'!J50</f>
        <v>732</v>
      </c>
      <c r="U50" s="49">
        <f>'ごみ処理量内訳'!K50</f>
        <v>0</v>
      </c>
      <c r="V50" s="49">
        <f t="shared" si="12"/>
        <v>0</v>
      </c>
      <c r="W50" s="49">
        <f>'資源化量内訳'!M50</f>
        <v>0</v>
      </c>
      <c r="X50" s="49">
        <f>'資源化量内訳'!N50</f>
        <v>0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0</v>
      </c>
      <c r="AD50" s="49">
        <f t="shared" si="13"/>
        <v>893</v>
      </c>
      <c r="AE50" s="50">
        <f t="shared" si="14"/>
        <v>100</v>
      </c>
      <c r="AF50" s="49">
        <f>'資源化量内訳'!AB50</f>
        <v>0</v>
      </c>
      <c r="AG50" s="49">
        <f>'資源化量内訳'!AJ50</f>
        <v>102</v>
      </c>
      <c r="AH50" s="49">
        <f>'資源化量内訳'!AR50</f>
        <v>59</v>
      </c>
      <c r="AI50" s="49">
        <f>'資源化量内訳'!AZ50</f>
        <v>0</v>
      </c>
      <c r="AJ50" s="49">
        <f>'資源化量内訳'!BH50</f>
        <v>403</v>
      </c>
      <c r="AK50" s="49" t="s">
        <v>11</v>
      </c>
      <c r="AL50" s="49">
        <f t="shared" si="15"/>
        <v>564</v>
      </c>
      <c r="AM50" s="50">
        <f t="shared" si="16"/>
        <v>63.1578947368421</v>
      </c>
      <c r="AN50" s="49">
        <f>'ごみ処理量内訳'!AC50</f>
        <v>0</v>
      </c>
      <c r="AO50" s="49">
        <f>'ごみ処理量内訳'!AD50</f>
        <v>0</v>
      </c>
      <c r="AP50" s="49">
        <f>'ごみ処理量内訳'!AE50</f>
        <v>1</v>
      </c>
      <c r="AQ50" s="49">
        <f t="shared" si="17"/>
        <v>1</v>
      </c>
    </row>
    <row r="51" spans="1:43" ht="13.5" customHeight="1">
      <c r="A51" s="24" t="s">
        <v>24</v>
      </c>
      <c r="B51" s="47" t="s">
        <v>110</v>
      </c>
      <c r="C51" s="48" t="s">
        <v>111</v>
      </c>
      <c r="D51" s="49">
        <v>2605</v>
      </c>
      <c r="E51" s="49">
        <v>2605</v>
      </c>
      <c r="F51" s="49">
        <f>'ごみ搬入量内訳'!H51</f>
        <v>593</v>
      </c>
      <c r="G51" s="49">
        <f>'ごみ搬入量内訳'!AG51</f>
        <v>75</v>
      </c>
      <c r="H51" s="49">
        <f>'ごみ搬入量内訳'!AH51</f>
        <v>0</v>
      </c>
      <c r="I51" s="49">
        <f t="shared" si="9"/>
        <v>668</v>
      </c>
      <c r="J51" s="49">
        <f t="shared" si="10"/>
        <v>702.5477874477427</v>
      </c>
      <c r="K51" s="49">
        <f>('ごみ搬入量内訳'!E51+'ごみ搬入量内訳'!AH51)/'ごみ処理概要'!D51/365*1000000</f>
        <v>623.668919096574</v>
      </c>
      <c r="L51" s="49">
        <f>'ごみ搬入量内訳'!F51/'ごみ処理概要'!D51/365*1000000</f>
        <v>78.87886835116872</v>
      </c>
      <c r="M51" s="49">
        <f>'資源化量内訳'!BP51</f>
        <v>0</v>
      </c>
      <c r="N51" s="49">
        <f>'ごみ処理量内訳'!E51</f>
        <v>463</v>
      </c>
      <c r="O51" s="49">
        <f>'ごみ処理量内訳'!L51</f>
        <v>0</v>
      </c>
      <c r="P51" s="49">
        <f t="shared" si="11"/>
        <v>189</v>
      </c>
      <c r="Q51" s="49">
        <f>'ごみ処理量内訳'!G51</f>
        <v>83</v>
      </c>
      <c r="R51" s="49">
        <f>'ごみ処理量内訳'!H51</f>
        <v>106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12"/>
        <v>0</v>
      </c>
      <c r="W51" s="49">
        <f>'資源化量内訳'!M51</f>
        <v>0</v>
      </c>
      <c r="X51" s="49">
        <f>'資源化量内訳'!N51</f>
        <v>0</v>
      </c>
      <c r="Y51" s="49">
        <f>'資源化量内訳'!O51</f>
        <v>0</v>
      </c>
      <c r="Z51" s="49">
        <f>'資源化量内訳'!P51</f>
        <v>0</v>
      </c>
      <c r="AA51" s="49">
        <f>'資源化量内訳'!Q51</f>
        <v>0</v>
      </c>
      <c r="AB51" s="49">
        <f>'資源化量内訳'!R51</f>
        <v>0</v>
      </c>
      <c r="AC51" s="49">
        <f>'資源化量内訳'!S51</f>
        <v>0</v>
      </c>
      <c r="AD51" s="49">
        <f t="shared" si="13"/>
        <v>652</v>
      </c>
      <c r="AE51" s="50">
        <f t="shared" si="14"/>
        <v>100</v>
      </c>
      <c r="AF51" s="49">
        <f>'資源化量内訳'!AB51</f>
        <v>0</v>
      </c>
      <c r="AG51" s="49">
        <f>'資源化量内訳'!AJ51</f>
        <v>42</v>
      </c>
      <c r="AH51" s="49">
        <f>'資源化量内訳'!AR51</f>
        <v>106</v>
      </c>
      <c r="AI51" s="49">
        <f>'資源化量内訳'!AZ51</f>
        <v>0</v>
      </c>
      <c r="AJ51" s="49">
        <f>'資源化量内訳'!BH51</f>
        <v>0</v>
      </c>
      <c r="AK51" s="49" t="s">
        <v>11</v>
      </c>
      <c r="AL51" s="49">
        <f t="shared" si="15"/>
        <v>148</v>
      </c>
      <c r="AM51" s="50">
        <f t="shared" si="16"/>
        <v>22.699386503067483</v>
      </c>
      <c r="AN51" s="49">
        <f>'ごみ処理量内訳'!AC51</f>
        <v>0</v>
      </c>
      <c r="AO51" s="49">
        <f>'ごみ処理量内訳'!AD51</f>
        <v>45</v>
      </c>
      <c r="AP51" s="49">
        <f>'ごみ処理量内訳'!AE51</f>
        <v>27</v>
      </c>
      <c r="AQ51" s="49">
        <f t="shared" si="17"/>
        <v>72</v>
      </c>
    </row>
    <row r="52" spans="1:43" ht="13.5" customHeight="1">
      <c r="A52" s="24" t="s">
        <v>24</v>
      </c>
      <c r="B52" s="47" t="s">
        <v>112</v>
      </c>
      <c r="C52" s="48" t="s">
        <v>113</v>
      </c>
      <c r="D52" s="49">
        <v>6284</v>
      </c>
      <c r="E52" s="49">
        <v>6284</v>
      </c>
      <c r="F52" s="49">
        <f>'ごみ搬入量内訳'!H52</f>
        <v>1397</v>
      </c>
      <c r="G52" s="49">
        <f>'ごみ搬入量内訳'!AG52</f>
        <v>103</v>
      </c>
      <c r="H52" s="49">
        <f>'ごみ搬入量内訳'!AH52</f>
        <v>0</v>
      </c>
      <c r="I52" s="49">
        <f t="shared" si="9"/>
        <v>1500</v>
      </c>
      <c r="J52" s="49">
        <f t="shared" si="10"/>
        <v>653.9766137962906</v>
      </c>
      <c r="K52" s="49">
        <f>('ごみ搬入量内訳'!E52+'ごみ搬入量内訳'!AH52)/'ごみ処理概要'!D52/365*1000000</f>
        <v>615.1740013777106</v>
      </c>
      <c r="L52" s="49">
        <f>'ごみ搬入量内訳'!F52/'ごみ処理概要'!D52/365*1000000</f>
        <v>38.80261241857991</v>
      </c>
      <c r="M52" s="49">
        <f>'資源化量内訳'!BP52</f>
        <v>0</v>
      </c>
      <c r="N52" s="49">
        <f>'ごみ処理量内訳'!E52</f>
        <v>992</v>
      </c>
      <c r="O52" s="49">
        <f>'ごみ処理量内訳'!L52</f>
        <v>0</v>
      </c>
      <c r="P52" s="49">
        <f t="shared" si="11"/>
        <v>239</v>
      </c>
      <c r="Q52" s="49">
        <f>'ごみ処理量内訳'!G52</f>
        <v>0</v>
      </c>
      <c r="R52" s="49">
        <f>'ごみ処理量内訳'!H52</f>
        <v>168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71</v>
      </c>
      <c r="V52" s="49">
        <f t="shared" si="12"/>
        <v>269</v>
      </c>
      <c r="W52" s="49">
        <f>'資源化量内訳'!M52</f>
        <v>143</v>
      </c>
      <c r="X52" s="49">
        <f>'資源化量内訳'!N52</f>
        <v>0</v>
      </c>
      <c r="Y52" s="49">
        <f>'資源化量内訳'!O52</f>
        <v>0</v>
      </c>
      <c r="Z52" s="49">
        <f>'資源化量内訳'!P52</f>
        <v>0</v>
      </c>
      <c r="AA52" s="49">
        <f>'資源化量内訳'!Q52</f>
        <v>0</v>
      </c>
      <c r="AB52" s="49">
        <f>'資源化量内訳'!R52</f>
        <v>24</v>
      </c>
      <c r="AC52" s="49">
        <f>'資源化量内訳'!S52</f>
        <v>102</v>
      </c>
      <c r="AD52" s="49">
        <f t="shared" si="13"/>
        <v>1500</v>
      </c>
      <c r="AE52" s="50">
        <f t="shared" si="14"/>
        <v>100</v>
      </c>
      <c r="AF52" s="49">
        <f>'資源化量内訳'!AB52</f>
        <v>0</v>
      </c>
      <c r="AG52" s="49">
        <f>'資源化量内訳'!AJ52</f>
        <v>0</v>
      </c>
      <c r="AH52" s="49">
        <f>'資源化量内訳'!AR52</f>
        <v>144</v>
      </c>
      <c r="AI52" s="49">
        <f>'資源化量内訳'!AZ52</f>
        <v>0</v>
      </c>
      <c r="AJ52" s="49">
        <f>'資源化量内訳'!BH52</f>
        <v>0</v>
      </c>
      <c r="AK52" s="49" t="s">
        <v>11</v>
      </c>
      <c r="AL52" s="49">
        <f t="shared" si="15"/>
        <v>144</v>
      </c>
      <c r="AM52" s="50">
        <f t="shared" si="16"/>
        <v>27.53333333333333</v>
      </c>
      <c r="AN52" s="49">
        <f>'ごみ処理量内訳'!AC52</f>
        <v>0</v>
      </c>
      <c r="AO52" s="49">
        <f>'ごみ処理量内訳'!AD52</f>
        <v>0</v>
      </c>
      <c r="AP52" s="49">
        <f>'ごみ処理量内訳'!AE52</f>
        <v>0</v>
      </c>
      <c r="AQ52" s="49">
        <f t="shared" si="17"/>
        <v>0</v>
      </c>
    </row>
    <row r="53" spans="1:43" ht="13.5" customHeight="1">
      <c r="A53" s="24" t="s">
        <v>24</v>
      </c>
      <c r="B53" s="47" t="s">
        <v>114</v>
      </c>
      <c r="C53" s="48" t="s">
        <v>115</v>
      </c>
      <c r="D53" s="49">
        <v>4393</v>
      </c>
      <c r="E53" s="49">
        <v>4263</v>
      </c>
      <c r="F53" s="49">
        <f>'ごみ搬入量内訳'!H53</f>
        <v>1042</v>
      </c>
      <c r="G53" s="49">
        <f>'ごみ搬入量内訳'!AG53</f>
        <v>1182</v>
      </c>
      <c r="H53" s="49">
        <f>'ごみ搬入量内訳'!AH53</f>
        <v>31</v>
      </c>
      <c r="I53" s="49">
        <f t="shared" si="9"/>
        <v>2255</v>
      </c>
      <c r="J53" s="49">
        <f t="shared" si="10"/>
        <v>1406.3469592034648</v>
      </c>
      <c r="K53" s="49">
        <f>('ごみ搬入量内訳'!E53+'ごみ搬入量内訳'!AH53)/'ごみ処理概要'!D53/365*1000000</f>
        <v>742.7757110471515</v>
      </c>
      <c r="L53" s="49">
        <f>'ごみ搬入量内訳'!F53/'ごみ処理概要'!D53/365*1000000</f>
        <v>663.5712481563135</v>
      </c>
      <c r="M53" s="49">
        <f>'資源化量内訳'!BP53</f>
        <v>0</v>
      </c>
      <c r="N53" s="49">
        <f>'ごみ処理量内訳'!E53</f>
        <v>666</v>
      </c>
      <c r="O53" s="49">
        <f>'ごみ処理量内訳'!L53</f>
        <v>1182</v>
      </c>
      <c r="P53" s="49">
        <f t="shared" si="11"/>
        <v>2</v>
      </c>
      <c r="Q53" s="49">
        <f>'ごみ処理量内訳'!G53</f>
        <v>0</v>
      </c>
      <c r="R53" s="49">
        <f>'ごみ処理量内訳'!H53</f>
        <v>0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2</v>
      </c>
      <c r="V53" s="49">
        <f t="shared" si="12"/>
        <v>32</v>
      </c>
      <c r="W53" s="49">
        <f>'資源化量内訳'!M53</f>
        <v>0</v>
      </c>
      <c r="X53" s="49">
        <f>'資源化量内訳'!N53</f>
        <v>6</v>
      </c>
      <c r="Y53" s="49">
        <f>'資源化量内訳'!O53</f>
        <v>26</v>
      </c>
      <c r="Z53" s="49">
        <f>'資源化量内訳'!P53</f>
        <v>0</v>
      </c>
      <c r="AA53" s="49">
        <f>'資源化量内訳'!Q53</f>
        <v>0</v>
      </c>
      <c r="AB53" s="49">
        <f>'資源化量内訳'!R53</f>
        <v>0</v>
      </c>
      <c r="AC53" s="49">
        <f>'資源化量内訳'!S53</f>
        <v>0</v>
      </c>
      <c r="AD53" s="49">
        <f t="shared" si="13"/>
        <v>1882</v>
      </c>
      <c r="AE53" s="50">
        <f t="shared" si="14"/>
        <v>37.19447396386823</v>
      </c>
      <c r="AF53" s="49">
        <f>'資源化量内訳'!AB53</f>
        <v>0</v>
      </c>
      <c r="AG53" s="49">
        <f>'資源化量内訳'!AJ53</f>
        <v>0</v>
      </c>
      <c r="AH53" s="49">
        <f>'資源化量内訳'!AR53</f>
        <v>0</v>
      </c>
      <c r="AI53" s="49">
        <f>'資源化量内訳'!AZ53</f>
        <v>0</v>
      </c>
      <c r="AJ53" s="49">
        <f>'資源化量内訳'!BH53</f>
        <v>0</v>
      </c>
      <c r="AK53" s="49" t="s">
        <v>11</v>
      </c>
      <c r="AL53" s="49">
        <f t="shared" si="15"/>
        <v>0</v>
      </c>
      <c r="AM53" s="50">
        <f t="shared" si="16"/>
        <v>1.7003188097768331</v>
      </c>
      <c r="AN53" s="49">
        <f>'ごみ処理量内訳'!AC53</f>
        <v>1182</v>
      </c>
      <c r="AO53" s="49">
        <f>'ごみ処理量内訳'!AD53</f>
        <v>30</v>
      </c>
      <c r="AP53" s="49">
        <f>'ごみ処理量内訳'!AE53</f>
        <v>2</v>
      </c>
      <c r="AQ53" s="49">
        <f t="shared" si="17"/>
        <v>1214</v>
      </c>
    </row>
    <row r="54" spans="1:43" ht="13.5" customHeight="1">
      <c r="A54" s="24" t="s">
        <v>24</v>
      </c>
      <c r="B54" s="47" t="s">
        <v>116</v>
      </c>
      <c r="C54" s="48" t="s">
        <v>117</v>
      </c>
      <c r="D54" s="49">
        <v>3400</v>
      </c>
      <c r="E54" s="49">
        <v>3400</v>
      </c>
      <c r="F54" s="49">
        <f>'ごみ搬入量内訳'!H54</f>
        <v>765</v>
      </c>
      <c r="G54" s="49">
        <f>'ごみ搬入量内訳'!AG54</f>
        <v>14</v>
      </c>
      <c r="H54" s="49">
        <f>'ごみ搬入量内訳'!AH54</f>
        <v>45</v>
      </c>
      <c r="I54" s="49">
        <f t="shared" si="9"/>
        <v>824</v>
      </c>
      <c r="J54" s="49">
        <f t="shared" si="10"/>
        <v>663.9806607574536</v>
      </c>
      <c r="K54" s="49">
        <f>('ごみ搬入量内訳'!E54+'ごみ搬入量内訳'!AH54)/'ごみ処理概要'!D54/365*1000000</f>
        <v>506.8493150684932</v>
      </c>
      <c r="L54" s="49">
        <f>'ごみ搬入量内訳'!F54/'ごみ処理概要'!D54/365*1000000</f>
        <v>157.1313456889605</v>
      </c>
      <c r="M54" s="49">
        <f>'資源化量内訳'!BP54</f>
        <v>0</v>
      </c>
      <c r="N54" s="49">
        <f>'ごみ処理量内訳'!E54</f>
        <v>597</v>
      </c>
      <c r="O54" s="49">
        <f>'ごみ処理量内訳'!L54</f>
        <v>0</v>
      </c>
      <c r="P54" s="49">
        <f t="shared" si="11"/>
        <v>127</v>
      </c>
      <c r="Q54" s="49">
        <f>'ごみ処理量内訳'!G54</f>
        <v>34</v>
      </c>
      <c r="R54" s="49">
        <f>'ごみ処理量内訳'!H54</f>
        <v>0</v>
      </c>
      <c r="S54" s="49">
        <f>'ごみ処理量内訳'!I54</f>
        <v>0</v>
      </c>
      <c r="T54" s="49">
        <f>'ごみ処理量内訳'!J54</f>
        <v>0</v>
      </c>
      <c r="U54" s="49">
        <f>'ごみ処理量内訳'!K54</f>
        <v>93</v>
      </c>
      <c r="V54" s="49">
        <f t="shared" si="12"/>
        <v>35</v>
      </c>
      <c r="W54" s="49">
        <f>'資源化量内訳'!M54</f>
        <v>35</v>
      </c>
      <c r="X54" s="49">
        <f>'資源化量内訳'!N54</f>
        <v>0</v>
      </c>
      <c r="Y54" s="49">
        <f>'資源化量内訳'!O54</f>
        <v>0</v>
      </c>
      <c r="Z54" s="49">
        <f>'資源化量内訳'!P54</f>
        <v>0</v>
      </c>
      <c r="AA54" s="49">
        <f>'資源化量内訳'!Q54</f>
        <v>0</v>
      </c>
      <c r="AB54" s="49">
        <f>'資源化量内訳'!R54</f>
        <v>0</v>
      </c>
      <c r="AC54" s="49">
        <f>'資源化量内訳'!S54</f>
        <v>0</v>
      </c>
      <c r="AD54" s="49">
        <f t="shared" si="13"/>
        <v>759</v>
      </c>
      <c r="AE54" s="50">
        <f t="shared" si="14"/>
        <v>100</v>
      </c>
      <c r="AF54" s="49">
        <f>'資源化量内訳'!AB54</f>
        <v>0</v>
      </c>
      <c r="AG54" s="49">
        <f>'資源化量内訳'!AJ54</f>
        <v>34</v>
      </c>
      <c r="AH54" s="49">
        <f>'資源化量内訳'!AR54</f>
        <v>0</v>
      </c>
      <c r="AI54" s="49">
        <f>'資源化量内訳'!AZ54</f>
        <v>0</v>
      </c>
      <c r="AJ54" s="49">
        <f>'資源化量内訳'!BH54</f>
        <v>0</v>
      </c>
      <c r="AK54" s="49" t="s">
        <v>11</v>
      </c>
      <c r="AL54" s="49">
        <f t="shared" si="15"/>
        <v>34</v>
      </c>
      <c r="AM54" s="50">
        <f t="shared" si="16"/>
        <v>9.090909090909092</v>
      </c>
      <c r="AN54" s="49">
        <f>'ごみ処理量内訳'!AC54</f>
        <v>0</v>
      </c>
      <c r="AO54" s="49">
        <f>'ごみ処理量内訳'!AD54</f>
        <v>48</v>
      </c>
      <c r="AP54" s="49">
        <f>'ごみ処理量内訳'!AE54</f>
        <v>93</v>
      </c>
      <c r="AQ54" s="49">
        <f t="shared" si="17"/>
        <v>141</v>
      </c>
    </row>
    <row r="55" spans="1:43" ht="13.5" customHeight="1">
      <c r="A55" s="24" t="s">
        <v>24</v>
      </c>
      <c r="B55" s="47" t="s">
        <v>118</v>
      </c>
      <c r="C55" s="48" t="s">
        <v>119</v>
      </c>
      <c r="D55" s="49">
        <v>10339</v>
      </c>
      <c r="E55" s="49">
        <v>10339</v>
      </c>
      <c r="F55" s="49">
        <f>'ごみ搬入量内訳'!H55</f>
        <v>2590</v>
      </c>
      <c r="G55" s="49">
        <f>'ごみ搬入量内訳'!AG55</f>
        <v>315</v>
      </c>
      <c r="H55" s="49">
        <f>'ごみ搬入量内訳'!AH55</f>
        <v>0</v>
      </c>
      <c r="I55" s="49">
        <f t="shared" si="9"/>
        <v>2905</v>
      </c>
      <c r="J55" s="49">
        <f t="shared" si="10"/>
        <v>769.7943814284786</v>
      </c>
      <c r="K55" s="49">
        <f>('ごみ搬入量内訳'!E55+'ごみ搬入量内訳'!AH55)/'ごみ処理概要'!D55/365*1000000</f>
        <v>671.4832917520706</v>
      </c>
      <c r="L55" s="49">
        <f>'ごみ搬入量内訳'!F55/'ごみ処理概要'!D55/365*1000000</f>
        <v>98.3110896764081</v>
      </c>
      <c r="M55" s="49">
        <f>'資源化量内訳'!BP55</f>
        <v>0</v>
      </c>
      <c r="N55" s="49">
        <f>'ごみ処理量内訳'!E55</f>
        <v>2339</v>
      </c>
      <c r="O55" s="49">
        <f>'ごみ処理量内訳'!L55</f>
        <v>107</v>
      </c>
      <c r="P55" s="49">
        <f t="shared" si="11"/>
        <v>262</v>
      </c>
      <c r="Q55" s="49">
        <f>'ごみ処理量内訳'!G55</f>
        <v>262</v>
      </c>
      <c r="R55" s="49">
        <f>'ごみ処理量内訳'!H55</f>
        <v>0</v>
      </c>
      <c r="S55" s="49">
        <f>'ごみ処理量内訳'!I55</f>
        <v>0</v>
      </c>
      <c r="T55" s="49">
        <f>'ごみ処理量内訳'!J55</f>
        <v>0</v>
      </c>
      <c r="U55" s="49">
        <f>'ごみ処理量内訳'!K55</f>
        <v>0</v>
      </c>
      <c r="V55" s="49">
        <f t="shared" si="12"/>
        <v>73</v>
      </c>
      <c r="W55" s="49">
        <f>'資源化量内訳'!M55</f>
        <v>0</v>
      </c>
      <c r="X55" s="49">
        <f>'資源化量内訳'!N55</f>
        <v>0</v>
      </c>
      <c r="Y55" s="49">
        <f>'資源化量内訳'!O55</f>
        <v>66</v>
      </c>
      <c r="Z55" s="49">
        <f>'資源化量内訳'!P55</f>
        <v>7</v>
      </c>
      <c r="AA55" s="49">
        <f>'資源化量内訳'!Q55</f>
        <v>0</v>
      </c>
      <c r="AB55" s="49">
        <f>'資源化量内訳'!R55</f>
        <v>0</v>
      </c>
      <c r="AC55" s="49">
        <f>'資源化量内訳'!S55</f>
        <v>0</v>
      </c>
      <c r="AD55" s="49">
        <f t="shared" si="13"/>
        <v>2781</v>
      </c>
      <c r="AE55" s="50">
        <f t="shared" si="14"/>
        <v>96.15246314275441</v>
      </c>
      <c r="AF55" s="49">
        <f>'資源化量内訳'!AB55</f>
        <v>0</v>
      </c>
      <c r="AG55" s="49">
        <f>'資源化量内訳'!AJ55</f>
        <v>32</v>
      </c>
      <c r="AH55" s="49">
        <f>'資源化量内訳'!AR55</f>
        <v>0</v>
      </c>
      <c r="AI55" s="49">
        <f>'資源化量内訳'!AZ55</f>
        <v>0</v>
      </c>
      <c r="AJ55" s="49">
        <f>'資源化量内訳'!BH55</f>
        <v>0</v>
      </c>
      <c r="AK55" s="49" t="s">
        <v>11</v>
      </c>
      <c r="AL55" s="49">
        <f t="shared" si="15"/>
        <v>32</v>
      </c>
      <c r="AM55" s="50">
        <f t="shared" si="16"/>
        <v>3.7756202804746493</v>
      </c>
      <c r="AN55" s="49">
        <f>'ごみ処理量内訳'!AC55</f>
        <v>107</v>
      </c>
      <c r="AO55" s="49">
        <f>'ごみ処理量内訳'!AD55</f>
        <v>251</v>
      </c>
      <c r="AP55" s="49">
        <f>'ごみ処理量内訳'!AE55</f>
        <v>188</v>
      </c>
      <c r="AQ55" s="49">
        <f t="shared" si="17"/>
        <v>546</v>
      </c>
    </row>
    <row r="56" spans="1:43" ht="13.5" customHeight="1">
      <c r="A56" s="24" t="s">
        <v>24</v>
      </c>
      <c r="B56" s="47" t="s">
        <v>120</v>
      </c>
      <c r="C56" s="48" t="s">
        <v>121</v>
      </c>
      <c r="D56" s="49">
        <v>7262</v>
      </c>
      <c r="E56" s="49">
        <v>7199</v>
      </c>
      <c r="F56" s="49">
        <f>'ごみ搬入量内訳'!H56</f>
        <v>1584</v>
      </c>
      <c r="G56" s="49">
        <f>'ごみ搬入量内訳'!AG56</f>
        <v>106</v>
      </c>
      <c r="H56" s="49">
        <f>'ごみ搬入量内訳'!AH56</f>
        <v>14</v>
      </c>
      <c r="I56" s="49">
        <f t="shared" si="9"/>
        <v>1704</v>
      </c>
      <c r="J56" s="49">
        <f t="shared" si="10"/>
        <v>642.8660356217201</v>
      </c>
      <c r="K56" s="49">
        <f>('ごみ搬入量内訳'!E56+'ごみ搬入量内訳'!AH56)/'ごみ処理概要'!D56/365*1000000</f>
        <v>625.5116708103355</v>
      </c>
      <c r="L56" s="49">
        <f>'ごみ搬入量内訳'!F56/'ごみ処理概要'!D56/365*1000000</f>
        <v>17.354364811384464</v>
      </c>
      <c r="M56" s="49">
        <f>'資源化量内訳'!BP56</f>
        <v>0</v>
      </c>
      <c r="N56" s="49">
        <f>'ごみ処理量内訳'!E56</f>
        <v>1531</v>
      </c>
      <c r="O56" s="49">
        <f>'ごみ処理量内訳'!L56</f>
        <v>74</v>
      </c>
      <c r="P56" s="49">
        <f t="shared" si="11"/>
        <v>159</v>
      </c>
      <c r="Q56" s="49">
        <f>'ごみ処理量内訳'!G56</f>
        <v>82</v>
      </c>
      <c r="R56" s="49">
        <f>'ごみ処理量内訳'!H56</f>
        <v>77</v>
      </c>
      <c r="S56" s="49">
        <f>'ごみ処理量内訳'!I56</f>
        <v>0</v>
      </c>
      <c r="T56" s="49">
        <f>'ごみ処理量内訳'!J56</f>
        <v>0</v>
      </c>
      <c r="U56" s="49">
        <f>'ごみ処理量内訳'!K56</f>
        <v>0</v>
      </c>
      <c r="V56" s="49">
        <f t="shared" si="12"/>
        <v>0</v>
      </c>
      <c r="W56" s="49">
        <f>'資源化量内訳'!M56</f>
        <v>0</v>
      </c>
      <c r="X56" s="49">
        <f>'資源化量内訳'!N56</f>
        <v>0</v>
      </c>
      <c r="Y56" s="49">
        <f>'資源化量内訳'!O56</f>
        <v>0</v>
      </c>
      <c r="Z56" s="49">
        <f>'資源化量内訳'!P56</f>
        <v>0</v>
      </c>
      <c r="AA56" s="49">
        <f>'資源化量内訳'!Q56</f>
        <v>0</v>
      </c>
      <c r="AB56" s="49">
        <f>'資源化量内訳'!R56</f>
        <v>0</v>
      </c>
      <c r="AC56" s="49">
        <f>'資源化量内訳'!S56</f>
        <v>0</v>
      </c>
      <c r="AD56" s="49">
        <f t="shared" si="13"/>
        <v>1764</v>
      </c>
      <c r="AE56" s="50">
        <f t="shared" si="14"/>
        <v>95.80498866213152</v>
      </c>
      <c r="AF56" s="49">
        <f>'資源化量内訳'!AB56</f>
        <v>0</v>
      </c>
      <c r="AG56" s="49">
        <f>'資源化量内訳'!AJ56</f>
        <v>0</v>
      </c>
      <c r="AH56" s="49">
        <f>'資源化量内訳'!AR56</f>
        <v>77</v>
      </c>
      <c r="AI56" s="49">
        <f>'資源化量内訳'!AZ56</f>
        <v>0</v>
      </c>
      <c r="AJ56" s="49">
        <f>'資源化量内訳'!BH56</f>
        <v>0</v>
      </c>
      <c r="AK56" s="49" t="s">
        <v>11</v>
      </c>
      <c r="AL56" s="49">
        <f t="shared" si="15"/>
        <v>77</v>
      </c>
      <c r="AM56" s="50">
        <f t="shared" si="16"/>
        <v>4.365079365079365</v>
      </c>
      <c r="AN56" s="49">
        <f>'ごみ処理量内訳'!AC56</f>
        <v>74</v>
      </c>
      <c r="AO56" s="49">
        <f>'ごみ処理量内訳'!AD56</f>
        <v>412</v>
      </c>
      <c r="AP56" s="49">
        <f>'ごみ処理量内訳'!AE56</f>
        <v>74</v>
      </c>
      <c r="AQ56" s="49">
        <f t="shared" si="17"/>
        <v>560</v>
      </c>
    </row>
    <row r="57" spans="1:43" ht="13.5" customHeight="1">
      <c r="A57" s="24" t="s">
        <v>24</v>
      </c>
      <c r="B57" s="47" t="s">
        <v>122</v>
      </c>
      <c r="C57" s="48" t="s">
        <v>123</v>
      </c>
      <c r="D57" s="49">
        <v>3686</v>
      </c>
      <c r="E57" s="49">
        <v>3686</v>
      </c>
      <c r="F57" s="49">
        <f>'ごみ搬入量内訳'!H57</f>
        <v>1028</v>
      </c>
      <c r="G57" s="49">
        <f>'ごみ搬入量内訳'!AG57</f>
        <v>58</v>
      </c>
      <c r="H57" s="49">
        <f>'ごみ搬入量内訳'!AH57</f>
        <v>0</v>
      </c>
      <c r="I57" s="49">
        <f t="shared" si="9"/>
        <v>1086</v>
      </c>
      <c r="J57" s="49">
        <f t="shared" si="10"/>
        <v>807.2008859884494</v>
      </c>
      <c r="K57" s="49">
        <f>('ごみ搬入量内訳'!E57+'ごみ搬入量内訳'!AH57)/'ごみ処理概要'!D57/365*1000000</f>
        <v>764.0907097570222</v>
      </c>
      <c r="L57" s="49">
        <f>'ごみ搬入量内訳'!F57/'ごみ処理概要'!D57/365*1000000</f>
        <v>43.11017623142732</v>
      </c>
      <c r="M57" s="49">
        <f>'資源化量内訳'!BP57</f>
        <v>0</v>
      </c>
      <c r="N57" s="49">
        <f>'ごみ処理量内訳'!E57</f>
        <v>883</v>
      </c>
      <c r="O57" s="49">
        <f>'ごみ処理量内訳'!L57</f>
        <v>0</v>
      </c>
      <c r="P57" s="49">
        <f t="shared" si="11"/>
        <v>0</v>
      </c>
      <c r="Q57" s="49">
        <f>'ごみ処理量内訳'!G57</f>
        <v>0</v>
      </c>
      <c r="R57" s="49">
        <f>'ごみ処理量内訳'!H57</f>
        <v>0</v>
      </c>
      <c r="S57" s="49">
        <f>'ごみ処理量内訳'!I57</f>
        <v>0</v>
      </c>
      <c r="T57" s="49">
        <f>'ごみ処理量内訳'!J57</f>
        <v>0</v>
      </c>
      <c r="U57" s="49">
        <f>'ごみ処理量内訳'!K57</f>
        <v>0</v>
      </c>
      <c r="V57" s="49">
        <f t="shared" si="12"/>
        <v>138</v>
      </c>
      <c r="W57" s="49">
        <f>'資源化量内訳'!M57</f>
        <v>51</v>
      </c>
      <c r="X57" s="49">
        <f>'資源化量内訳'!N57</f>
        <v>0</v>
      </c>
      <c r="Y57" s="49">
        <f>'資源化量内訳'!O57</f>
        <v>42</v>
      </c>
      <c r="Z57" s="49">
        <f>'資源化量内訳'!P57</f>
        <v>44</v>
      </c>
      <c r="AA57" s="49">
        <f>'資源化量内訳'!Q57</f>
        <v>0</v>
      </c>
      <c r="AB57" s="49">
        <f>'資源化量内訳'!R57</f>
        <v>0</v>
      </c>
      <c r="AC57" s="49">
        <f>'資源化量内訳'!S57</f>
        <v>1</v>
      </c>
      <c r="AD57" s="49">
        <f t="shared" si="13"/>
        <v>1021</v>
      </c>
      <c r="AE57" s="50">
        <f t="shared" si="14"/>
        <v>100</v>
      </c>
      <c r="AF57" s="49">
        <f>'資源化量内訳'!AB57</f>
        <v>0</v>
      </c>
      <c r="AG57" s="49">
        <f>'資源化量内訳'!AJ57</f>
        <v>0</v>
      </c>
      <c r="AH57" s="49">
        <f>'資源化量内訳'!AR57</f>
        <v>0</v>
      </c>
      <c r="AI57" s="49">
        <f>'資源化量内訳'!AZ57</f>
        <v>0</v>
      </c>
      <c r="AJ57" s="49">
        <f>'資源化量内訳'!BH57</f>
        <v>0</v>
      </c>
      <c r="AK57" s="49" t="s">
        <v>11</v>
      </c>
      <c r="AL57" s="49">
        <f t="shared" si="15"/>
        <v>0</v>
      </c>
      <c r="AM57" s="50">
        <f t="shared" si="16"/>
        <v>13.516160626836434</v>
      </c>
      <c r="AN57" s="49">
        <f>'ごみ処理量内訳'!AC57</f>
        <v>0</v>
      </c>
      <c r="AO57" s="49">
        <f>'ごみ処理量内訳'!AD57</f>
        <v>43</v>
      </c>
      <c r="AP57" s="49">
        <f>'ごみ処理量内訳'!AE57</f>
        <v>0</v>
      </c>
      <c r="AQ57" s="49">
        <f t="shared" si="17"/>
        <v>43</v>
      </c>
    </row>
    <row r="58" spans="1:43" ht="13.5" customHeight="1">
      <c r="A58" s="24" t="s">
        <v>24</v>
      </c>
      <c r="B58" s="47" t="s">
        <v>124</v>
      </c>
      <c r="C58" s="48" t="s">
        <v>125</v>
      </c>
      <c r="D58" s="49">
        <v>3878</v>
      </c>
      <c r="E58" s="49">
        <v>3801</v>
      </c>
      <c r="F58" s="49">
        <f>'ごみ搬入量内訳'!H58</f>
        <v>1060</v>
      </c>
      <c r="G58" s="49">
        <f>'ごみ搬入量内訳'!AG58</f>
        <v>30</v>
      </c>
      <c r="H58" s="49">
        <f>'ごみ搬入量内訳'!AH58</f>
        <v>22</v>
      </c>
      <c r="I58" s="49">
        <f t="shared" si="9"/>
        <v>1112</v>
      </c>
      <c r="J58" s="49">
        <f t="shared" si="10"/>
        <v>785.6047814506843</v>
      </c>
      <c r="K58" s="49">
        <f>('ごみ搬入量内訳'!E58+'ごみ搬入量内訳'!AH58)/'ごみ処理概要'!D58/365*1000000</f>
        <v>592.7359816880612</v>
      </c>
      <c r="L58" s="49">
        <f>'ごみ搬入量内訳'!F58/'ごみ処理概要'!D58/365*1000000</f>
        <v>192.86879976262304</v>
      </c>
      <c r="M58" s="49">
        <f>'資源化量内訳'!BP58</f>
        <v>0</v>
      </c>
      <c r="N58" s="49">
        <f>'ごみ処理量内訳'!E58</f>
        <v>875</v>
      </c>
      <c r="O58" s="49">
        <f>'ごみ処理量内訳'!L58</f>
        <v>0</v>
      </c>
      <c r="P58" s="49">
        <f t="shared" si="11"/>
        <v>182</v>
      </c>
      <c r="Q58" s="49">
        <f>'ごみ処理量内訳'!G58</f>
        <v>41</v>
      </c>
      <c r="R58" s="49">
        <f>'ごみ処理量内訳'!H58</f>
        <v>141</v>
      </c>
      <c r="S58" s="49">
        <f>'ごみ処理量内訳'!I58</f>
        <v>0</v>
      </c>
      <c r="T58" s="49">
        <f>'ごみ処理量内訳'!J58</f>
        <v>0</v>
      </c>
      <c r="U58" s="49">
        <f>'ごみ処理量内訳'!K58</f>
        <v>0</v>
      </c>
      <c r="V58" s="49">
        <f t="shared" si="12"/>
        <v>41</v>
      </c>
      <c r="W58" s="49">
        <f>'資源化量内訳'!M58</f>
        <v>15</v>
      </c>
      <c r="X58" s="49">
        <f>'資源化量内訳'!N58</f>
        <v>0</v>
      </c>
      <c r="Y58" s="49">
        <f>'資源化量内訳'!O58</f>
        <v>25</v>
      </c>
      <c r="Z58" s="49">
        <f>'資源化量内訳'!P58</f>
        <v>1</v>
      </c>
      <c r="AA58" s="49">
        <f>'資源化量内訳'!Q58</f>
        <v>0</v>
      </c>
      <c r="AB58" s="49">
        <f>'資源化量内訳'!R58</f>
        <v>0</v>
      </c>
      <c r="AC58" s="49">
        <f>'資源化量内訳'!S58</f>
        <v>0</v>
      </c>
      <c r="AD58" s="49">
        <f t="shared" si="13"/>
        <v>1098</v>
      </c>
      <c r="AE58" s="50">
        <f t="shared" si="14"/>
        <v>100</v>
      </c>
      <c r="AF58" s="49">
        <f>'資源化量内訳'!AB58</f>
        <v>0</v>
      </c>
      <c r="AG58" s="49">
        <f>'資源化量内訳'!AJ58</f>
        <v>41</v>
      </c>
      <c r="AH58" s="49">
        <f>'資源化量内訳'!AR58</f>
        <v>141</v>
      </c>
      <c r="AI58" s="49">
        <f>'資源化量内訳'!AZ58</f>
        <v>0</v>
      </c>
      <c r="AJ58" s="49">
        <f>'資源化量内訳'!BH58</f>
        <v>0</v>
      </c>
      <c r="AK58" s="49" t="s">
        <v>11</v>
      </c>
      <c r="AL58" s="49">
        <f t="shared" si="15"/>
        <v>182</v>
      </c>
      <c r="AM58" s="50">
        <f t="shared" si="16"/>
        <v>20.309653916211293</v>
      </c>
      <c r="AN58" s="49">
        <f>'ごみ処理量内訳'!AC58</f>
        <v>0</v>
      </c>
      <c r="AO58" s="49">
        <f>'ごみ処理量内訳'!AD58</f>
        <v>75</v>
      </c>
      <c r="AP58" s="49">
        <f>'ごみ処理量内訳'!AE58</f>
        <v>0</v>
      </c>
      <c r="AQ58" s="49">
        <f t="shared" si="17"/>
        <v>75</v>
      </c>
    </row>
    <row r="59" spans="1:43" ht="13.5" customHeight="1">
      <c r="A59" s="24" t="s">
        <v>24</v>
      </c>
      <c r="B59" s="47" t="s">
        <v>126</v>
      </c>
      <c r="C59" s="48" t="s">
        <v>127</v>
      </c>
      <c r="D59" s="49">
        <v>1902</v>
      </c>
      <c r="E59" s="49">
        <v>1902</v>
      </c>
      <c r="F59" s="49">
        <f>'ごみ搬入量内訳'!H59</f>
        <v>228</v>
      </c>
      <c r="G59" s="49">
        <f>'ごみ搬入量内訳'!AG59</f>
        <v>0</v>
      </c>
      <c r="H59" s="49">
        <f>'ごみ搬入量内訳'!AH59</f>
        <v>0</v>
      </c>
      <c r="I59" s="49">
        <f t="shared" si="9"/>
        <v>228</v>
      </c>
      <c r="J59" s="49">
        <f t="shared" si="10"/>
        <v>328.42141653342554</v>
      </c>
      <c r="K59" s="49">
        <f>('ごみ搬入量内訳'!E59+'ごみ搬入量内訳'!AH59)/'ごみ処理概要'!D59/365*1000000</f>
        <v>328.42141653342554</v>
      </c>
      <c r="L59" s="49">
        <f>'ごみ搬入量内訳'!F59/'ごみ処理概要'!D59/365*1000000</f>
        <v>0</v>
      </c>
      <c r="M59" s="49">
        <f>'資源化量内訳'!BP59</f>
        <v>0</v>
      </c>
      <c r="N59" s="49">
        <f>'ごみ処理量内訳'!E59</f>
        <v>128</v>
      </c>
      <c r="O59" s="49">
        <f>'ごみ処理量内訳'!L59</f>
        <v>0</v>
      </c>
      <c r="P59" s="49">
        <f t="shared" si="11"/>
        <v>100</v>
      </c>
      <c r="Q59" s="49">
        <f>'ごみ処理量内訳'!G59</f>
        <v>0</v>
      </c>
      <c r="R59" s="49">
        <f>'ごみ処理量内訳'!H59</f>
        <v>18</v>
      </c>
      <c r="S59" s="49">
        <f>'ごみ処理量内訳'!I59</f>
        <v>0</v>
      </c>
      <c r="T59" s="49">
        <f>'ごみ処理量内訳'!J59</f>
        <v>0</v>
      </c>
      <c r="U59" s="49">
        <f>'ごみ処理量内訳'!K59</f>
        <v>82</v>
      </c>
      <c r="V59" s="49">
        <f t="shared" si="12"/>
        <v>0</v>
      </c>
      <c r="W59" s="49">
        <f>'資源化量内訳'!M59</f>
        <v>0</v>
      </c>
      <c r="X59" s="49">
        <f>'資源化量内訳'!N59</f>
        <v>0</v>
      </c>
      <c r="Y59" s="49">
        <f>'資源化量内訳'!O59</f>
        <v>0</v>
      </c>
      <c r="Z59" s="49">
        <f>'資源化量内訳'!P59</f>
        <v>0</v>
      </c>
      <c r="AA59" s="49">
        <f>'資源化量内訳'!Q59</f>
        <v>0</v>
      </c>
      <c r="AB59" s="49">
        <f>'資源化量内訳'!R59</f>
        <v>0</v>
      </c>
      <c r="AC59" s="49">
        <f>'資源化量内訳'!S59</f>
        <v>0</v>
      </c>
      <c r="AD59" s="49">
        <f t="shared" si="13"/>
        <v>228</v>
      </c>
      <c r="AE59" s="50">
        <f t="shared" si="14"/>
        <v>100</v>
      </c>
      <c r="AF59" s="49">
        <f>'資源化量内訳'!AB59</f>
        <v>0</v>
      </c>
      <c r="AG59" s="49">
        <f>'資源化量内訳'!AJ59</f>
        <v>0</v>
      </c>
      <c r="AH59" s="49">
        <f>'資源化量内訳'!AR59</f>
        <v>18</v>
      </c>
      <c r="AI59" s="49">
        <f>'資源化量内訳'!AZ59</f>
        <v>0</v>
      </c>
      <c r="AJ59" s="49">
        <f>'資源化量内訳'!BH59</f>
        <v>0</v>
      </c>
      <c r="AK59" s="49" t="s">
        <v>11</v>
      </c>
      <c r="AL59" s="49">
        <f t="shared" si="15"/>
        <v>18</v>
      </c>
      <c r="AM59" s="50">
        <f t="shared" si="16"/>
        <v>7.894736842105263</v>
      </c>
      <c r="AN59" s="49">
        <f>'ごみ処理量内訳'!AC59</f>
        <v>0</v>
      </c>
      <c r="AO59" s="49">
        <f>'ごみ処理量内訳'!AD59</f>
        <v>128</v>
      </c>
      <c r="AP59" s="49">
        <f>'ごみ処理量内訳'!AE59</f>
        <v>82</v>
      </c>
      <c r="AQ59" s="49">
        <f t="shared" si="17"/>
        <v>210</v>
      </c>
    </row>
    <row r="60" spans="1:43" ht="13.5">
      <c r="A60" s="193" t="s">
        <v>299</v>
      </c>
      <c r="B60" s="188"/>
      <c r="C60" s="189"/>
      <c r="D60" s="49">
        <f>SUM(D7:D59)</f>
        <v>817708</v>
      </c>
      <c r="E60" s="49">
        <f>SUM(E7:E59)</f>
        <v>815066</v>
      </c>
      <c r="F60" s="49">
        <f>'ごみ搬入量内訳'!H60</f>
        <v>278888</v>
      </c>
      <c r="G60" s="49">
        <f>'ごみ搬入量内訳'!AG60</f>
        <v>35601</v>
      </c>
      <c r="H60" s="49">
        <f>'ごみ搬入量内訳'!AH60</f>
        <v>3377</v>
      </c>
      <c r="I60" s="49">
        <f>SUM(F60:H60)</f>
        <v>317866</v>
      </c>
      <c r="J60" s="49">
        <f>I60/D60/365*1000000</f>
        <v>1065.0082345099443</v>
      </c>
      <c r="K60" s="49">
        <f>('ごみ搬入量内訳'!E60+'ごみ搬入量内訳'!AH60)/'ごみ処理概要'!D60/365*1000000</f>
        <v>779.3752413612361</v>
      </c>
      <c r="L60" s="49">
        <f>'ごみ搬入量内訳'!F60/'ごみ処理概要'!D60/365*1000000</f>
        <v>285.6329931487081</v>
      </c>
      <c r="M60" s="49">
        <f>'資源化量内訳'!BP60</f>
        <v>785</v>
      </c>
      <c r="N60" s="49">
        <f>'ごみ処理量内訳'!E60</f>
        <v>221444</v>
      </c>
      <c r="O60" s="49">
        <f>'ごみ処理量内訳'!L60</f>
        <v>21819</v>
      </c>
      <c r="P60" s="49">
        <f>SUM(Q60:U60)</f>
        <v>50861</v>
      </c>
      <c r="Q60" s="49">
        <f>'ごみ処理量内訳'!G60</f>
        <v>8617</v>
      </c>
      <c r="R60" s="49">
        <f>'ごみ処理量内訳'!H60</f>
        <v>30352</v>
      </c>
      <c r="S60" s="49">
        <f>'ごみ処理量内訳'!I60</f>
        <v>257</v>
      </c>
      <c r="T60" s="49">
        <f>'ごみ処理量内訳'!J60</f>
        <v>11318</v>
      </c>
      <c r="U60" s="49">
        <f>'ごみ処理量内訳'!K60</f>
        <v>317</v>
      </c>
      <c r="V60" s="49">
        <f>SUM(W60:AC60)</f>
        <v>19797</v>
      </c>
      <c r="W60" s="49">
        <f>'資源化量内訳'!M60</f>
        <v>17052</v>
      </c>
      <c r="X60" s="49">
        <f>'資源化量内訳'!N60</f>
        <v>523</v>
      </c>
      <c r="Y60" s="49">
        <f>'資源化量内訳'!O60</f>
        <v>878</v>
      </c>
      <c r="Z60" s="49">
        <f>'資源化量内訳'!P60</f>
        <v>159</v>
      </c>
      <c r="AA60" s="49">
        <f>'資源化量内訳'!Q60</f>
        <v>489</v>
      </c>
      <c r="AB60" s="49">
        <f>'資源化量内訳'!R60</f>
        <v>588</v>
      </c>
      <c r="AC60" s="49">
        <f>'資源化量内訳'!S60</f>
        <v>108</v>
      </c>
      <c r="AD60" s="49">
        <f>N60+O60+P60+V60</f>
        <v>313921</v>
      </c>
      <c r="AE60" s="50">
        <f t="shared" si="14"/>
        <v>93.04952519901504</v>
      </c>
      <c r="AF60" s="49">
        <f>'資源化量内訳'!AB60</f>
        <v>1855</v>
      </c>
      <c r="AG60" s="49">
        <f>'資源化量内訳'!AJ60</f>
        <v>1722</v>
      </c>
      <c r="AH60" s="49">
        <f>'資源化量内訳'!AR60</f>
        <v>25989</v>
      </c>
      <c r="AI60" s="49">
        <f>'資源化量内訳'!AZ60</f>
        <v>242</v>
      </c>
      <c r="AJ60" s="49">
        <f>'資源化量内訳'!BH60</f>
        <v>10023</v>
      </c>
      <c r="AK60" s="49" t="s">
        <v>11</v>
      </c>
      <c r="AL60" s="49">
        <f>SUM(AF60:AJ60)</f>
        <v>39831</v>
      </c>
      <c r="AM60" s="50">
        <f>(V60+AL60+M60)/(M60+AD60)*100</f>
        <v>19.19664702929083</v>
      </c>
      <c r="AN60" s="49">
        <f>'ごみ処理量内訳'!AC60</f>
        <v>21819</v>
      </c>
      <c r="AO60" s="49">
        <f>'ごみ処理量内訳'!AD60</f>
        <v>14493</v>
      </c>
      <c r="AP60" s="49">
        <f>'ごみ処理量内訳'!AE60</f>
        <v>5137</v>
      </c>
      <c r="AQ60" s="49">
        <f>SUM(AN60:AP60)</f>
        <v>41449</v>
      </c>
    </row>
  </sheetData>
  <mergeCells count="31">
    <mergeCell ref="A60:C60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241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210</v>
      </c>
      <c r="B2" s="196" t="s">
        <v>260</v>
      </c>
      <c r="C2" s="201" t="s">
        <v>263</v>
      </c>
      <c r="D2" s="204" t="s">
        <v>9</v>
      </c>
      <c r="E2" s="191"/>
      <c r="F2" s="220"/>
      <c r="G2" s="27" t="s">
        <v>259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211</v>
      </c>
    </row>
    <row r="3" spans="1:34" s="28" customFormat="1" ht="22.5" customHeight="1">
      <c r="A3" s="197"/>
      <c r="B3" s="197"/>
      <c r="C3" s="218"/>
      <c r="D3" s="36"/>
      <c r="E3" s="45"/>
      <c r="F3" s="46" t="s">
        <v>212</v>
      </c>
      <c r="G3" s="10" t="s">
        <v>225</v>
      </c>
      <c r="H3" s="14" t="s">
        <v>270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271</v>
      </c>
      <c r="AH3" s="218"/>
    </row>
    <row r="4" spans="1:34" s="28" customFormat="1" ht="22.5" customHeight="1">
      <c r="A4" s="197"/>
      <c r="B4" s="197"/>
      <c r="C4" s="218"/>
      <c r="D4" s="10" t="s">
        <v>225</v>
      </c>
      <c r="E4" s="201" t="s">
        <v>272</v>
      </c>
      <c r="F4" s="201" t="s">
        <v>273</v>
      </c>
      <c r="G4" s="13"/>
      <c r="H4" s="10" t="s">
        <v>225</v>
      </c>
      <c r="I4" s="194" t="s">
        <v>274</v>
      </c>
      <c r="J4" s="222"/>
      <c r="K4" s="222"/>
      <c r="L4" s="223"/>
      <c r="M4" s="194" t="s">
        <v>213</v>
      </c>
      <c r="N4" s="222"/>
      <c r="O4" s="222"/>
      <c r="P4" s="223"/>
      <c r="Q4" s="194" t="s">
        <v>214</v>
      </c>
      <c r="R4" s="222"/>
      <c r="S4" s="222"/>
      <c r="T4" s="223"/>
      <c r="U4" s="194" t="s">
        <v>215</v>
      </c>
      <c r="V4" s="222"/>
      <c r="W4" s="222"/>
      <c r="X4" s="223"/>
      <c r="Y4" s="194" t="s">
        <v>216</v>
      </c>
      <c r="Z4" s="222"/>
      <c r="AA4" s="222"/>
      <c r="AB4" s="223"/>
      <c r="AC4" s="194" t="s">
        <v>217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225</v>
      </c>
      <c r="J5" s="6" t="s">
        <v>275</v>
      </c>
      <c r="K5" s="6" t="s">
        <v>276</v>
      </c>
      <c r="L5" s="6" t="s">
        <v>277</v>
      </c>
      <c r="M5" s="10" t="s">
        <v>225</v>
      </c>
      <c r="N5" s="6" t="s">
        <v>275</v>
      </c>
      <c r="O5" s="6" t="s">
        <v>276</v>
      </c>
      <c r="P5" s="6" t="s">
        <v>277</v>
      </c>
      <c r="Q5" s="10" t="s">
        <v>225</v>
      </c>
      <c r="R5" s="6" t="s">
        <v>275</v>
      </c>
      <c r="S5" s="6" t="s">
        <v>276</v>
      </c>
      <c r="T5" s="6" t="s">
        <v>277</v>
      </c>
      <c r="U5" s="10" t="s">
        <v>225</v>
      </c>
      <c r="V5" s="6" t="s">
        <v>275</v>
      </c>
      <c r="W5" s="6" t="s">
        <v>276</v>
      </c>
      <c r="X5" s="6" t="s">
        <v>277</v>
      </c>
      <c r="Y5" s="10" t="s">
        <v>225</v>
      </c>
      <c r="Z5" s="6" t="s">
        <v>275</v>
      </c>
      <c r="AA5" s="6" t="s">
        <v>276</v>
      </c>
      <c r="AB5" s="6" t="s">
        <v>277</v>
      </c>
      <c r="AC5" s="10" t="s">
        <v>225</v>
      </c>
      <c r="AD5" s="6" t="s">
        <v>275</v>
      </c>
      <c r="AE5" s="6" t="s">
        <v>276</v>
      </c>
      <c r="AF5" s="6" t="s">
        <v>277</v>
      </c>
      <c r="AG5" s="13"/>
      <c r="AH5" s="206"/>
    </row>
    <row r="6" spans="1:34" s="28" customFormat="1" ht="22.5" customHeight="1">
      <c r="A6" s="198"/>
      <c r="B6" s="217"/>
      <c r="C6" s="219"/>
      <c r="D6" s="21" t="s">
        <v>269</v>
      </c>
      <c r="E6" s="22" t="s">
        <v>218</v>
      </c>
      <c r="F6" s="22" t="s">
        <v>218</v>
      </c>
      <c r="G6" s="22" t="s">
        <v>218</v>
      </c>
      <c r="H6" s="21" t="s">
        <v>218</v>
      </c>
      <c r="I6" s="21" t="s">
        <v>218</v>
      </c>
      <c r="J6" s="23" t="s">
        <v>218</v>
      </c>
      <c r="K6" s="23" t="s">
        <v>218</v>
      </c>
      <c r="L6" s="23" t="s">
        <v>218</v>
      </c>
      <c r="M6" s="21" t="s">
        <v>218</v>
      </c>
      <c r="N6" s="23" t="s">
        <v>218</v>
      </c>
      <c r="O6" s="23" t="s">
        <v>218</v>
      </c>
      <c r="P6" s="23" t="s">
        <v>218</v>
      </c>
      <c r="Q6" s="21" t="s">
        <v>218</v>
      </c>
      <c r="R6" s="23" t="s">
        <v>218</v>
      </c>
      <c r="S6" s="23" t="s">
        <v>218</v>
      </c>
      <c r="T6" s="23" t="s">
        <v>218</v>
      </c>
      <c r="U6" s="21" t="s">
        <v>218</v>
      </c>
      <c r="V6" s="23" t="s">
        <v>218</v>
      </c>
      <c r="W6" s="23" t="s">
        <v>218</v>
      </c>
      <c r="X6" s="23" t="s">
        <v>218</v>
      </c>
      <c r="Y6" s="21" t="s">
        <v>218</v>
      </c>
      <c r="Z6" s="23" t="s">
        <v>218</v>
      </c>
      <c r="AA6" s="23" t="s">
        <v>218</v>
      </c>
      <c r="AB6" s="23" t="s">
        <v>218</v>
      </c>
      <c r="AC6" s="21" t="s">
        <v>218</v>
      </c>
      <c r="AD6" s="23" t="s">
        <v>218</v>
      </c>
      <c r="AE6" s="23" t="s">
        <v>218</v>
      </c>
      <c r="AF6" s="23" t="s">
        <v>218</v>
      </c>
      <c r="AG6" s="22" t="s">
        <v>218</v>
      </c>
      <c r="AH6" s="22" t="s">
        <v>218</v>
      </c>
    </row>
    <row r="7" spans="1:34" ht="13.5">
      <c r="A7" s="24" t="s">
        <v>24</v>
      </c>
      <c r="B7" s="47" t="s">
        <v>25</v>
      </c>
      <c r="C7" s="48" t="s">
        <v>26</v>
      </c>
      <c r="D7" s="49">
        <f aca="true" t="shared" si="0" ref="D7:D38">E7+F7</f>
        <v>149335</v>
      </c>
      <c r="E7" s="49">
        <v>98564</v>
      </c>
      <c r="F7" s="49">
        <v>50771</v>
      </c>
      <c r="G7" s="49">
        <f aca="true" t="shared" si="1" ref="G7:G33">H7+AG7</f>
        <v>149335</v>
      </c>
      <c r="H7" s="49">
        <f aca="true" t="shared" si="2" ref="H7:H33">I7+M7+Q7+U7+Y7+AC7</f>
        <v>136615</v>
      </c>
      <c r="I7" s="49">
        <f aca="true" t="shared" si="3" ref="I7:I33">SUM(J7:L7)</f>
        <v>0</v>
      </c>
      <c r="J7" s="49">
        <v>0</v>
      </c>
      <c r="K7" s="49">
        <v>0</v>
      </c>
      <c r="L7" s="49">
        <v>0</v>
      </c>
      <c r="M7" s="49">
        <f aca="true" t="shared" si="4" ref="M7:M33">SUM(N7:P7)</f>
        <v>102447</v>
      </c>
      <c r="N7" s="49">
        <v>63660</v>
      </c>
      <c r="O7" s="49">
        <v>0</v>
      </c>
      <c r="P7" s="49">
        <v>38787</v>
      </c>
      <c r="Q7" s="49">
        <f aca="true" t="shared" si="5" ref="Q7:Q33">SUM(R7:T7)</f>
        <v>6978</v>
      </c>
      <c r="R7" s="49">
        <v>6978</v>
      </c>
      <c r="S7" s="49">
        <v>0</v>
      </c>
      <c r="T7" s="49">
        <v>0</v>
      </c>
      <c r="U7" s="49">
        <f aca="true" t="shared" si="6" ref="U7:U33">SUM(V7:X7)</f>
        <v>24151</v>
      </c>
      <c r="V7" s="49">
        <v>6130</v>
      </c>
      <c r="W7" s="49">
        <v>18021</v>
      </c>
      <c r="X7" s="49">
        <v>0</v>
      </c>
      <c r="Y7" s="49">
        <f aca="true" t="shared" si="7" ref="Y7:Y33">SUM(Z7:AB7)</f>
        <v>145</v>
      </c>
      <c r="Z7" s="49">
        <v>0</v>
      </c>
      <c r="AA7" s="49">
        <v>145</v>
      </c>
      <c r="AB7" s="49">
        <v>0</v>
      </c>
      <c r="AC7" s="49">
        <f aca="true" t="shared" si="8" ref="AC7:AC33">SUM(AD7:AF7)</f>
        <v>2894</v>
      </c>
      <c r="AD7" s="49">
        <v>2894</v>
      </c>
      <c r="AE7" s="49">
        <v>0</v>
      </c>
      <c r="AF7" s="49">
        <v>0</v>
      </c>
      <c r="AG7" s="49">
        <v>12720</v>
      </c>
      <c r="AH7" s="49">
        <v>0</v>
      </c>
    </row>
    <row r="8" spans="1:34" ht="13.5">
      <c r="A8" s="24" t="s">
        <v>24</v>
      </c>
      <c r="B8" s="47" t="s">
        <v>27</v>
      </c>
      <c r="C8" s="48" t="s">
        <v>28</v>
      </c>
      <c r="D8" s="49">
        <f t="shared" si="0"/>
        <v>8243</v>
      </c>
      <c r="E8" s="49">
        <v>6035</v>
      </c>
      <c r="F8" s="49">
        <v>2208</v>
      </c>
      <c r="G8" s="49">
        <f t="shared" si="1"/>
        <v>8243</v>
      </c>
      <c r="H8" s="49">
        <f t="shared" si="2"/>
        <v>6035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3822</v>
      </c>
      <c r="N8" s="49">
        <v>0</v>
      </c>
      <c r="O8" s="49">
        <v>3822</v>
      </c>
      <c r="P8" s="49">
        <v>0</v>
      </c>
      <c r="Q8" s="49">
        <f t="shared" si="5"/>
        <v>220</v>
      </c>
      <c r="R8" s="49">
        <v>0</v>
      </c>
      <c r="S8" s="49">
        <v>220</v>
      </c>
      <c r="T8" s="49">
        <v>0</v>
      </c>
      <c r="U8" s="49">
        <f t="shared" si="6"/>
        <v>1318</v>
      </c>
      <c r="V8" s="49">
        <v>0</v>
      </c>
      <c r="W8" s="49">
        <v>1318</v>
      </c>
      <c r="X8" s="49">
        <v>0</v>
      </c>
      <c r="Y8" s="49">
        <f t="shared" si="7"/>
        <v>425</v>
      </c>
      <c r="Z8" s="49">
        <v>0</v>
      </c>
      <c r="AA8" s="49">
        <v>425</v>
      </c>
      <c r="AB8" s="49">
        <v>0</v>
      </c>
      <c r="AC8" s="49">
        <f t="shared" si="8"/>
        <v>250</v>
      </c>
      <c r="AD8" s="49">
        <v>0</v>
      </c>
      <c r="AE8" s="49">
        <v>250</v>
      </c>
      <c r="AF8" s="49">
        <v>0</v>
      </c>
      <c r="AG8" s="49">
        <v>2208</v>
      </c>
      <c r="AH8" s="49">
        <v>10</v>
      </c>
    </row>
    <row r="9" spans="1:34" ht="13.5">
      <c r="A9" s="24" t="s">
        <v>24</v>
      </c>
      <c r="B9" s="47" t="s">
        <v>29</v>
      </c>
      <c r="C9" s="48" t="s">
        <v>30</v>
      </c>
      <c r="D9" s="49">
        <f t="shared" si="0"/>
        <v>7315</v>
      </c>
      <c r="E9" s="49">
        <v>6175</v>
      </c>
      <c r="F9" s="49">
        <v>1140</v>
      </c>
      <c r="G9" s="49">
        <f t="shared" si="1"/>
        <v>7315</v>
      </c>
      <c r="H9" s="49">
        <f t="shared" si="2"/>
        <v>5879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3666</v>
      </c>
      <c r="N9" s="49">
        <v>3405</v>
      </c>
      <c r="O9" s="49">
        <v>0</v>
      </c>
      <c r="P9" s="49">
        <v>261</v>
      </c>
      <c r="Q9" s="49">
        <f t="shared" si="5"/>
        <v>507</v>
      </c>
      <c r="R9" s="49">
        <v>445</v>
      </c>
      <c r="S9" s="49">
        <v>0</v>
      </c>
      <c r="T9" s="49">
        <v>62</v>
      </c>
      <c r="U9" s="49">
        <f t="shared" si="6"/>
        <v>1706</v>
      </c>
      <c r="V9" s="49">
        <v>1706</v>
      </c>
      <c r="W9" s="49">
        <v>0</v>
      </c>
      <c r="X9" s="49">
        <v>0</v>
      </c>
      <c r="Y9" s="49">
        <f t="shared" si="7"/>
        <v>0</v>
      </c>
      <c r="Z9" s="49">
        <v>0</v>
      </c>
      <c r="AA9" s="49">
        <v>0</v>
      </c>
      <c r="AB9" s="49">
        <v>0</v>
      </c>
      <c r="AC9" s="49">
        <f t="shared" si="8"/>
        <v>0</v>
      </c>
      <c r="AD9" s="49">
        <v>0</v>
      </c>
      <c r="AE9" s="49">
        <v>0</v>
      </c>
      <c r="AF9" s="49">
        <v>0</v>
      </c>
      <c r="AG9" s="49">
        <v>1436</v>
      </c>
      <c r="AH9" s="49">
        <v>0</v>
      </c>
    </row>
    <row r="10" spans="1:34" ht="13.5">
      <c r="A10" s="24" t="s">
        <v>24</v>
      </c>
      <c r="B10" s="47" t="s">
        <v>31</v>
      </c>
      <c r="C10" s="48" t="s">
        <v>32</v>
      </c>
      <c r="D10" s="49">
        <f t="shared" si="0"/>
        <v>17651</v>
      </c>
      <c r="E10" s="49">
        <v>13409</v>
      </c>
      <c r="F10" s="49">
        <v>4242</v>
      </c>
      <c r="G10" s="49">
        <f t="shared" si="1"/>
        <v>17651</v>
      </c>
      <c r="H10" s="49">
        <f t="shared" si="2"/>
        <v>16589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12680</v>
      </c>
      <c r="N10" s="49">
        <v>0</v>
      </c>
      <c r="O10" s="49">
        <v>9757</v>
      </c>
      <c r="P10" s="49">
        <v>2923</v>
      </c>
      <c r="Q10" s="49">
        <f t="shared" si="5"/>
        <v>626</v>
      </c>
      <c r="R10" s="49">
        <v>0</v>
      </c>
      <c r="S10" s="49">
        <v>409</v>
      </c>
      <c r="T10" s="49">
        <v>217</v>
      </c>
      <c r="U10" s="49">
        <f t="shared" si="6"/>
        <v>3193</v>
      </c>
      <c r="V10" s="49">
        <v>0</v>
      </c>
      <c r="W10" s="49">
        <v>3153</v>
      </c>
      <c r="X10" s="49">
        <v>40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90</v>
      </c>
      <c r="AD10" s="49">
        <v>0</v>
      </c>
      <c r="AE10" s="49">
        <v>0</v>
      </c>
      <c r="AF10" s="49">
        <v>90</v>
      </c>
      <c r="AG10" s="49">
        <v>1062</v>
      </c>
      <c r="AH10" s="49">
        <v>345</v>
      </c>
    </row>
    <row r="11" spans="1:34" ht="13.5">
      <c r="A11" s="24" t="s">
        <v>24</v>
      </c>
      <c r="B11" s="47" t="s">
        <v>33</v>
      </c>
      <c r="C11" s="48" t="s">
        <v>34</v>
      </c>
      <c r="D11" s="49">
        <f t="shared" si="0"/>
        <v>10695</v>
      </c>
      <c r="E11" s="49">
        <v>8344</v>
      </c>
      <c r="F11" s="49">
        <v>2351</v>
      </c>
      <c r="G11" s="49">
        <f t="shared" si="1"/>
        <v>10695</v>
      </c>
      <c r="H11" s="49">
        <f t="shared" si="2"/>
        <v>7462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5512</v>
      </c>
      <c r="N11" s="49">
        <v>0</v>
      </c>
      <c r="O11" s="49">
        <v>5512</v>
      </c>
      <c r="P11" s="49">
        <v>0</v>
      </c>
      <c r="Q11" s="49">
        <f t="shared" si="5"/>
        <v>508</v>
      </c>
      <c r="R11" s="49">
        <v>0</v>
      </c>
      <c r="S11" s="49">
        <v>508</v>
      </c>
      <c r="T11" s="49">
        <v>0</v>
      </c>
      <c r="U11" s="49">
        <f t="shared" si="6"/>
        <v>1442</v>
      </c>
      <c r="V11" s="49">
        <v>0</v>
      </c>
      <c r="W11" s="49">
        <v>1442</v>
      </c>
      <c r="X11" s="49">
        <v>0</v>
      </c>
      <c r="Y11" s="49">
        <f t="shared" si="7"/>
        <v>0</v>
      </c>
      <c r="Z11" s="49">
        <v>0</v>
      </c>
      <c r="AA11" s="49">
        <v>0</v>
      </c>
      <c r="AB11" s="49">
        <v>0</v>
      </c>
      <c r="AC11" s="49">
        <f t="shared" si="8"/>
        <v>0</v>
      </c>
      <c r="AD11" s="49">
        <v>0</v>
      </c>
      <c r="AE11" s="49">
        <v>0</v>
      </c>
      <c r="AF11" s="49">
        <v>0</v>
      </c>
      <c r="AG11" s="49">
        <v>3233</v>
      </c>
      <c r="AH11" s="49">
        <v>0</v>
      </c>
    </row>
    <row r="12" spans="1:34" ht="13.5">
      <c r="A12" s="24" t="s">
        <v>24</v>
      </c>
      <c r="B12" s="47" t="s">
        <v>35</v>
      </c>
      <c r="C12" s="48" t="s">
        <v>36</v>
      </c>
      <c r="D12" s="49">
        <f t="shared" si="0"/>
        <v>14156</v>
      </c>
      <c r="E12" s="49">
        <v>12064</v>
      </c>
      <c r="F12" s="49">
        <v>2092</v>
      </c>
      <c r="G12" s="49">
        <f t="shared" si="1"/>
        <v>14156</v>
      </c>
      <c r="H12" s="49">
        <f t="shared" si="2"/>
        <v>13129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6751</v>
      </c>
      <c r="N12" s="49">
        <v>0</v>
      </c>
      <c r="O12" s="49">
        <v>5305</v>
      </c>
      <c r="P12" s="49">
        <v>1446</v>
      </c>
      <c r="Q12" s="49">
        <f t="shared" si="5"/>
        <v>4893</v>
      </c>
      <c r="R12" s="49">
        <v>0</v>
      </c>
      <c r="S12" s="49">
        <v>4409</v>
      </c>
      <c r="T12" s="49">
        <v>484</v>
      </c>
      <c r="U12" s="49">
        <f t="shared" si="6"/>
        <v>1485</v>
      </c>
      <c r="V12" s="49">
        <v>1379</v>
      </c>
      <c r="W12" s="49">
        <v>106</v>
      </c>
      <c r="X12" s="49">
        <v>0</v>
      </c>
      <c r="Y12" s="49">
        <f t="shared" si="7"/>
        <v>0</v>
      </c>
      <c r="Z12" s="49">
        <v>0</v>
      </c>
      <c r="AA12" s="49">
        <v>0</v>
      </c>
      <c r="AB12" s="49">
        <v>0</v>
      </c>
      <c r="AC12" s="49">
        <f t="shared" si="8"/>
        <v>0</v>
      </c>
      <c r="AD12" s="49">
        <v>0</v>
      </c>
      <c r="AE12" s="49">
        <v>0</v>
      </c>
      <c r="AF12" s="49">
        <v>0</v>
      </c>
      <c r="AG12" s="49">
        <v>1027</v>
      </c>
      <c r="AH12" s="49">
        <v>0</v>
      </c>
    </row>
    <row r="13" spans="1:34" ht="13.5">
      <c r="A13" s="24" t="s">
        <v>24</v>
      </c>
      <c r="B13" s="47" t="s">
        <v>37</v>
      </c>
      <c r="C13" s="48" t="s">
        <v>38</v>
      </c>
      <c r="D13" s="49">
        <f t="shared" si="0"/>
        <v>13196</v>
      </c>
      <c r="E13" s="49">
        <v>9485</v>
      </c>
      <c r="F13" s="49">
        <v>3711</v>
      </c>
      <c r="G13" s="49">
        <f t="shared" si="1"/>
        <v>13196</v>
      </c>
      <c r="H13" s="49">
        <f t="shared" si="2"/>
        <v>11869</v>
      </c>
      <c r="I13" s="49">
        <f t="shared" si="3"/>
        <v>645</v>
      </c>
      <c r="J13" s="49">
        <v>0</v>
      </c>
      <c r="K13" s="49">
        <v>0</v>
      </c>
      <c r="L13" s="49">
        <v>645</v>
      </c>
      <c r="M13" s="49">
        <f t="shared" si="4"/>
        <v>9382</v>
      </c>
      <c r="N13" s="49">
        <v>5</v>
      </c>
      <c r="O13" s="49">
        <v>7070</v>
      </c>
      <c r="P13" s="49">
        <v>2307</v>
      </c>
      <c r="Q13" s="49">
        <f t="shared" si="5"/>
        <v>1338</v>
      </c>
      <c r="R13" s="49">
        <v>1333</v>
      </c>
      <c r="S13" s="49">
        <v>0</v>
      </c>
      <c r="T13" s="49">
        <v>5</v>
      </c>
      <c r="U13" s="49">
        <f t="shared" si="6"/>
        <v>124</v>
      </c>
      <c r="V13" s="49">
        <v>124</v>
      </c>
      <c r="W13" s="49">
        <v>0</v>
      </c>
      <c r="X13" s="49">
        <v>0</v>
      </c>
      <c r="Y13" s="49">
        <f t="shared" si="7"/>
        <v>10</v>
      </c>
      <c r="Z13" s="49">
        <v>10</v>
      </c>
      <c r="AA13" s="49">
        <v>0</v>
      </c>
      <c r="AB13" s="49">
        <v>0</v>
      </c>
      <c r="AC13" s="49">
        <f t="shared" si="8"/>
        <v>370</v>
      </c>
      <c r="AD13" s="49">
        <v>357</v>
      </c>
      <c r="AE13" s="49">
        <v>0</v>
      </c>
      <c r="AF13" s="49">
        <v>13</v>
      </c>
      <c r="AG13" s="49">
        <v>1327</v>
      </c>
      <c r="AH13" s="49">
        <v>0</v>
      </c>
    </row>
    <row r="14" spans="1:34" ht="13.5">
      <c r="A14" s="24" t="s">
        <v>24</v>
      </c>
      <c r="B14" s="47" t="s">
        <v>39</v>
      </c>
      <c r="C14" s="48" t="s">
        <v>40</v>
      </c>
      <c r="D14" s="49">
        <f t="shared" si="0"/>
        <v>8935</v>
      </c>
      <c r="E14" s="49">
        <v>5493</v>
      </c>
      <c r="F14" s="49">
        <v>3442</v>
      </c>
      <c r="G14" s="49">
        <f t="shared" si="1"/>
        <v>8935</v>
      </c>
      <c r="H14" s="49">
        <f t="shared" si="2"/>
        <v>7214</v>
      </c>
      <c r="I14" s="49">
        <f t="shared" si="3"/>
        <v>2222</v>
      </c>
      <c r="J14" s="49">
        <v>0</v>
      </c>
      <c r="K14" s="49">
        <v>1713</v>
      </c>
      <c r="L14" s="49">
        <v>509</v>
      </c>
      <c r="M14" s="49">
        <f t="shared" si="4"/>
        <v>3914</v>
      </c>
      <c r="N14" s="49">
        <v>0</v>
      </c>
      <c r="O14" s="49">
        <v>3213</v>
      </c>
      <c r="P14" s="49">
        <v>701</v>
      </c>
      <c r="Q14" s="49">
        <f t="shared" si="5"/>
        <v>611</v>
      </c>
      <c r="R14" s="49">
        <v>0</v>
      </c>
      <c r="S14" s="49">
        <v>180</v>
      </c>
      <c r="T14" s="49">
        <v>431</v>
      </c>
      <c r="U14" s="49">
        <f t="shared" si="6"/>
        <v>360</v>
      </c>
      <c r="V14" s="49">
        <v>0</v>
      </c>
      <c r="W14" s="49">
        <v>353</v>
      </c>
      <c r="X14" s="49">
        <v>7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107</v>
      </c>
      <c r="AD14" s="49">
        <v>0</v>
      </c>
      <c r="AE14" s="49">
        <v>34</v>
      </c>
      <c r="AF14" s="49">
        <v>73</v>
      </c>
      <c r="AG14" s="49">
        <v>1721</v>
      </c>
      <c r="AH14" s="49">
        <v>1722</v>
      </c>
    </row>
    <row r="15" spans="1:34" ht="13.5">
      <c r="A15" s="24" t="s">
        <v>24</v>
      </c>
      <c r="B15" s="47" t="s">
        <v>41</v>
      </c>
      <c r="C15" s="48" t="s">
        <v>42</v>
      </c>
      <c r="D15" s="49">
        <f t="shared" si="0"/>
        <v>7728</v>
      </c>
      <c r="E15" s="49">
        <v>6055</v>
      </c>
      <c r="F15" s="49">
        <v>1673</v>
      </c>
      <c r="G15" s="49">
        <f t="shared" si="1"/>
        <v>7728</v>
      </c>
      <c r="H15" s="49">
        <f t="shared" si="2"/>
        <v>7501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5570</v>
      </c>
      <c r="N15" s="49">
        <v>0</v>
      </c>
      <c r="O15" s="49">
        <v>5570</v>
      </c>
      <c r="P15" s="49">
        <v>0</v>
      </c>
      <c r="Q15" s="49">
        <f t="shared" si="5"/>
        <v>925</v>
      </c>
      <c r="R15" s="49">
        <v>0</v>
      </c>
      <c r="S15" s="49">
        <v>399</v>
      </c>
      <c r="T15" s="49">
        <v>526</v>
      </c>
      <c r="U15" s="49">
        <f t="shared" si="6"/>
        <v>422</v>
      </c>
      <c r="V15" s="49">
        <v>0</v>
      </c>
      <c r="W15" s="49">
        <v>422</v>
      </c>
      <c r="X15" s="49">
        <v>0</v>
      </c>
      <c r="Y15" s="49">
        <f t="shared" si="7"/>
        <v>156</v>
      </c>
      <c r="Z15" s="49">
        <v>0</v>
      </c>
      <c r="AA15" s="49">
        <v>23</v>
      </c>
      <c r="AB15" s="49">
        <v>133</v>
      </c>
      <c r="AC15" s="49">
        <f t="shared" si="8"/>
        <v>428</v>
      </c>
      <c r="AD15" s="49">
        <v>0</v>
      </c>
      <c r="AE15" s="49">
        <v>428</v>
      </c>
      <c r="AF15" s="49">
        <v>0</v>
      </c>
      <c r="AG15" s="49">
        <v>227</v>
      </c>
      <c r="AH15" s="49">
        <v>63</v>
      </c>
    </row>
    <row r="16" spans="1:34" ht="13.5">
      <c r="A16" s="24" t="s">
        <v>24</v>
      </c>
      <c r="B16" s="47" t="s">
        <v>43</v>
      </c>
      <c r="C16" s="48" t="s">
        <v>44</v>
      </c>
      <c r="D16" s="49">
        <f t="shared" si="0"/>
        <v>1229</v>
      </c>
      <c r="E16" s="49">
        <v>1057</v>
      </c>
      <c r="F16" s="49">
        <v>172</v>
      </c>
      <c r="G16" s="49">
        <f t="shared" si="1"/>
        <v>1229</v>
      </c>
      <c r="H16" s="49">
        <f t="shared" si="2"/>
        <v>1057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628</v>
      </c>
      <c r="N16" s="49">
        <v>0</v>
      </c>
      <c r="O16" s="49">
        <v>628</v>
      </c>
      <c r="P16" s="49">
        <v>0</v>
      </c>
      <c r="Q16" s="49">
        <f t="shared" si="5"/>
        <v>74</v>
      </c>
      <c r="R16" s="49">
        <v>0</v>
      </c>
      <c r="S16" s="49">
        <v>74</v>
      </c>
      <c r="T16" s="49">
        <v>0</v>
      </c>
      <c r="U16" s="49">
        <f t="shared" si="6"/>
        <v>232</v>
      </c>
      <c r="V16" s="49">
        <v>0</v>
      </c>
      <c r="W16" s="49">
        <v>232</v>
      </c>
      <c r="X16" s="49">
        <v>0</v>
      </c>
      <c r="Y16" s="49">
        <f t="shared" si="7"/>
        <v>79</v>
      </c>
      <c r="Z16" s="49">
        <v>0</v>
      </c>
      <c r="AA16" s="49">
        <v>79</v>
      </c>
      <c r="AB16" s="49">
        <v>0</v>
      </c>
      <c r="AC16" s="49">
        <f t="shared" si="8"/>
        <v>44</v>
      </c>
      <c r="AD16" s="49">
        <v>0</v>
      </c>
      <c r="AE16" s="49">
        <v>44</v>
      </c>
      <c r="AF16" s="49">
        <v>0</v>
      </c>
      <c r="AG16" s="49">
        <v>172</v>
      </c>
      <c r="AH16" s="49">
        <v>20</v>
      </c>
    </row>
    <row r="17" spans="1:34" ht="13.5">
      <c r="A17" s="24" t="s">
        <v>24</v>
      </c>
      <c r="B17" s="47" t="s">
        <v>45</v>
      </c>
      <c r="C17" s="48" t="s">
        <v>46</v>
      </c>
      <c r="D17" s="49">
        <f t="shared" si="0"/>
        <v>1723</v>
      </c>
      <c r="E17" s="49">
        <v>1266</v>
      </c>
      <c r="F17" s="49">
        <v>457</v>
      </c>
      <c r="G17" s="49">
        <f t="shared" si="1"/>
        <v>1723</v>
      </c>
      <c r="H17" s="49">
        <f t="shared" si="2"/>
        <v>1509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928</v>
      </c>
      <c r="N17" s="49">
        <v>928</v>
      </c>
      <c r="O17" s="49">
        <v>0</v>
      </c>
      <c r="P17" s="49">
        <v>0</v>
      </c>
      <c r="Q17" s="49">
        <f t="shared" si="5"/>
        <v>152</v>
      </c>
      <c r="R17" s="49">
        <v>152</v>
      </c>
      <c r="S17" s="49">
        <v>0</v>
      </c>
      <c r="T17" s="49">
        <v>0</v>
      </c>
      <c r="U17" s="49">
        <f t="shared" si="6"/>
        <v>426</v>
      </c>
      <c r="V17" s="49">
        <v>426</v>
      </c>
      <c r="W17" s="49">
        <v>0</v>
      </c>
      <c r="X17" s="49">
        <v>0</v>
      </c>
      <c r="Y17" s="49">
        <f t="shared" si="7"/>
        <v>0</v>
      </c>
      <c r="Z17" s="49">
        <v>0</v>
      </c>
      <c r="AA17" s="49">
        <v>0</v>
      </c>
      <c r="AB17" s="49">
        <v>0</v>
      </c>
      <c r="AC17" s="49">
        <f t="shared" si="8"/>
        <v>3</v>
      </c>
      <c r="AD17" s="49">
        <v>3</v>
      </c>
      <c r="AE17" s="49">
        <v>0</v>
      </c>
      <c r="AF17" s="49">
        <v>0</v>
      </c>
      <c r="AG17" s="49">
        <v>214</v>
      </c>
      <c r="AH17" s="49">
        <v>0</v>
      </c>
    </row>
    <row r="18" spans="1:34" ht="13.5">
      <c r="A18" s="24" t="s">
        <v>24</v>
      </c>
      <c r="B18" s="47" t="s">
        <v>47</v>
      </c>
      <c r="C18" s="48" t="s">
        <v>48</v>
      </c>
      <c r="D18" s="49">
        <f t="shared" si="0"/>
        <v>1613</v>
      </c>
      <c r="E18" s="49">
        <v>1290</v>
      </c>
      <c r="F18" s="49">
        <v>323</v>
      </c>
      <c r="G18" s="49">
        <f t="shared" si="1"/>
        <v>1613</v>
      </c>
      <c r="H18" s="49">
        <f t="shared" si="2"/>
        <v>1067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776</v>
      </c>
      <c r="N18" s="49">
        <v>776</v>
      </c>
      <c r="O18" s="49">
        <v>0</v>
      </c>
      <c r="P18" s="49">
        <v>0</v>
      </c>
      <c r="Q18" s="49">
        <f t="shared" si="5"/>
        <v>102</v>
      </c>
      <c r="R18" s="49">
        <v>102</v>
      </c>
      <c r="S18" s="49">
        <v>0</v>
      </c>
      <c r="T18" s="49">
        <v>0</v>
      </c>
      <c r="U18" s="49">
        <f t="shared" si="6"/>
        <v>186</v>
      </c>
      <c r="V18" s="49">
        <v>74</v>
      </c>
      <c r="W18" s="49">
        <v>112</v>
      </c>
      <c r="X18" s="49">
        <v>0</v>
      </c>
      <c r="Y18" s="49">
        <f t="shared" si="7"/>
        <v>0</v>
      </c>
      <c r="Z18" s="49">
        <v>0</v>
      </c>
      <c r="AA18" s="49">
        <v>0</v>
      </c>
      <c r="AB18" s="49">
        <v>0</v>
      </c>
      <c r="AC18" s="49">
        <f t="shared" si="8"/>
        <v>3</v>
      </c>
      <c r="AD18" s="49">
        <v>3</v>
      </c>
      <c r="AE18" s="49">
        <v>0</v>
      </c>
      <c r="AF18" s="49">
        <v>0</v>
      </c>
      <c r="AG18" s="49">
        <v>546</v>
      </c>
      <c r="AH18" s="49">
        <v>0</v>
      </c>
    </row>
    <row r="19" spans="1:34" ht="13.5">
      <c r="A19" s="24" t="s">
        <v>24</v>
      </c>
      <c r="B19" s="47" t="s">
        <v>49</v>
      </c>
      <c r="C19" s="48" t="s">
        <v>300</v>
      </c>
      <c r="D19" s="49">
        <f t="shared" si="0"/>
        <v>1028</v>
      </c>
      <c r="E19" s="49">
        <v>949</v>
      </c>
      <c r="F19" s="49">
        <v>79</v>
      </c>
      <c r="G19" s="49">
        <f t="shared" si="1"/>
        <v>1028</v>
      </c>
      <c r="H19" s="49">
        <f t="shared" si="2"/>
        <v>852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643</v>
      </c>
      <c r="N19" s="49">
        <v>0</v>
      </c>
      <c r="O19" s="49">
        <v>643</v>
      </c>
      <c r="P19" s="49">
        <v>0</v>
      </c>
      <c r="Q19" s="49">
        <f t="shared" si="5"/>
        <v>105</v>
      </c>
      <c r="R19" s="49">
        <v>0</v>
      </c>
      <c r="S19" s="49">
        <v>105</v>
      </c>
      <c r="T19" s="49">
        <v>0</v>
      </c>
      <c r="U19" s="49">
        <f t="shared" si="6"/>
        <v>104</v>
      </c>
      <c r="V19" s="49">
        <v>0</v>
      </c>
      <c r="W19" s="49">
        <v>104</v>
      </c>
      <c r="X19" s="49">
        <v>0</v>
      </c>
      <c r="Y19" s="49">
        <f t="shared" si="7"/>
        <v>0</v>
      </c>
      <c r="Z19" s="49">
        <v>0</v>
      </c>
      <c r="AA19" s="49">
        <v>0</v>
      </c>
      <c r="AB19" s="49">
        <v>0</v>
      </c>
      <c r="AC19" s="49">
        <f t="shared" si="8"/>
        <v>0</v>
      </c>
      <c r="AD19" s="49">
        <v>0</v>
      </c>
      <c r="AE19" s="49">
        <v>0</v>
      </c>
      <c r="AF19" s="49">
        <v>0</v>
      </c>
      <c r="AG19" s="49">
        <v>176</v>
      </c>
      <c r="AH19" s="49">
        <v>0</v>
      </c>
    </row>
    <row r="20" spans="1:34" ht="13.5">
      <c r="A20" s="24" t="s">
        <v>24</v>
      </c>
      <c r="B20" s="47" t="s">
        <v>50</v>
      </c>
      <c r="C20" s="48" t="s">
        <v>51</v>
      </c>
      <c r="D20" s="49">
        <f t="shared" si="0"/>
        <v>367</v>
      </c>
      <c r="E20" s="49">
        <v>323</v>
      </c>
      <c r="F20" s="49">
        <v>44</v>
      </c>
      <c r="G20" s="49">
        <f t="shared" si="1"/>
        <v>367</v>
      </c>
      <c r="H20" s="49">
        <f t="shared" si="2"/>
        <v>278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215</v>
      </c>
      <c r="N20" s="49">
        <v>0</v>
      </c>
      <c r="O20" s="49">
        <v>215</v>
      </c>
      <c r="P20" s="49">
        <v>0</v>
      </c>
      <c r="Q20" s="49">
        <f t="shared" si="5"/>
        <v>15</v>
      </c>
      <c r="R20" s="49">
        <v>0</v>
      </c>
      <c r="S20" s="49">
        <v>15</v>
      </c>
      <c r="T20" s="49">
        <v>0</v>
      </c>
      <c r="U20" s="49">
        <f t="shared" si="6"/>
        <v>48</v>
      </c>
      <c r="V20" s="49">
        <v>0</v>
      </c>
      <c r="W20" s="49">
        <v>48</v>
      </c>
      <c r="X20" s="49">
        <v>0</v>
      </c>
      <c r="Y20" s="49">
        <f t="shared" si="7"/>
        <v>0</v>
      </c>
      <c r="Z20" s="49">
        <v>0</v>
      </c>
      <c r="AA20" s="49">
        <v>0</v>
      </c>
      <c r="AB20" s="49">
        <v>0</v>
      </c>
      <c r="AC20" s="49">
        <f t="shared" si="8"/>
        <v>0</v>
      </c>
      <c r="AD20" s="49">
        <v>0</v>
      </c>
      <c r="AE20" s="49">
        <v>0</v>
      </c>
      <c r="AF20" s="49">
        <v>0</v>
      </c>
      <c r="AG20" s="49">
        <v>89</v>
      </c>
      <c r="AH20" s="49">
        <v>5</v>
      </c>
    </row>
    <row r="21" spans="1:34" ht="13.5">
      <c r="A21" s="24" t="s">
        <v>24</v>
      </c>
      <c r="B21" s="47" t="s">
        <v>52</v>
      </c>
      <c r="C21" s="48" t="s">
        <v>53</v>
      </c>
      <c r="D21" s="49">
        <f t="shared" si="0"/>
        <v>587</v>
      </c>
      <c r="E21" s="49">
        <v>553</v>
      </c>
      <c r="F21" s="49">
        <v>34</v>
      </c>
      <c r="G21" s="49">
        <f t="shared" si="1"/>
        <v>587</v>
      </c>
      <c r="H21" s="49">
        <f t="shared" si="2"/>
        <v>557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423</v>
      </c>
      <c r="N21" s="49">
        <v>0</v>
      </c>
      <c r="O21" s="49">
        <v>423</v>
      </c>
      <c r="P21" s="49">
        <v>0</v>
      </c>
      <c r="Q21" s="49">
        <f t="shared" si="5"/>
        <v>74</v>
      </c>
      <c r="R21" s="49">
        <v>0</v>
      </c>
      <c r="S21" s="49">
        <v>74</v>
      </c>
      <c r="T21" s="49">
        <v>0</v>
      </c>
      <c r="U21" s="49">
        <f t="shared" si="6"/>
        <v>60</v>
      </c>
      <c r="V21" s="49">
        <v>0</v>
      </c>
      <c r="W21" s="49">
        <v>28</v>
      </c>
      <c r="X21" s="49">
        <v>32</v>
      </c>
      <c r="Y21" s="49">
        <f t="shared" si="7"/>
        <v>0</v>
      </c>
      <c r="Z21" s="49">
        <v>0</v>
      </c>
      <c r="AA21" s="49">
        <v>0</v>
      </c>
      <c r="AB21" s="49">
        <v>0</v>
      </c>
      <c r="AC21" s="49">
        <f t="shared" si="8"/>
        <v>0</v>
      </c>
      <c r="AD21" s="49">
        <v>0</v>
      </c>
      <c r="AE21" s="49">
        <v>0</v>
      </c>
      <c r="AF21" s="49">
        <v>0</v>
      </c>
      <c r="AG21" s="49">
        <v>30</v>
      </c>
      <c r="AH21" s="49">
        <v>2</v>
      </c>
    </row>
    <row r="22" spans="1:34" ht="13.5">
      <c r="A22" s="24" t="s">
        <v>24</v>
      </c>
      <c r="B22" s="47" t="s">
        <v>54</v>
      </c>
      <c r="C22" s="48" t="s">
        <v>55</v>
      </c>
      <c r="D22" s="49">
        <f t="shared" si="0"/>
        <v>1620</v>
      </c>
      <c r="E22" s="49">
        <v>1476</v>
      </c>
      <c r="F22" s="49">
        <v>144</v>
      </c>
      <c r="G22" s="49">
        <f t="shared" si="1"/>
        <v>1620</v>
      </c>
      <c r="H22" s="49">
        <f t="shared" si="2"/>
        <v>1476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798</v>
      </c>
      <c r="N22" s="49">
        <v>0</v>
      </c>
      <c r="O22" s="49">
        <v>798</v>
      </c>
      <c r="P22" s="49">
        <v>0</v>
      </c>
      <c r="Q22" s="49">
        <f t="shared" si="5"/>
        <v>0</v>
      </c>
      <c r="R22" s="49">
        <v>0</v>
      </c>
      <c r="S22" s="49">
        <v>0</v>
      </c>
      <c r="T22" s="49">
        <v>0</v>
      </c>
      <c r="U22" s="49">
        <f t="shared" si="6"/>
        <v>613</v>
      </c>
      <c r="V22" s="49">
        <v>0</v>
      </c>
      <c r="W22" s="49">
        <v>613</v>
      </c>
      <c r="X22" s="49">
        <v>0</v>
      </c>
      <c r="Y22" s="49">
        <f t="shared" si="7"/>
        <v>0</v>
      </c>
      <c r="Z22" s="49">
        <v>0</v>
      </c>
      <c r="AA22" s="49">
        <v>0</v>
      </c>
      <c r="AB22" s="49">
        <v>0</v>
      </c>
      <c r="AC22" s="49">
        <f t="shared" si="8"/>
        <v>65</v>
      </c>
      <c r="AD22" s="49">
        <v>0</v>
      </c>
      <c r="AE22" s="49">
        <v>65</v>
      </c>
      <c r="AF22" s="49">
        <v>0</v>
      </c>
      <c r="AG22" s="49">
        <v>144</v>
      </c>
      <c r="AH22" s="49">
        <v>0</v>
      </c>
    </row>
    <row r="23" spans="1:34" ht="13.5">
      <c r="A23" s="24" t="s">
        <v>24</v>
      </c>
      <c r="B23" s="47" t="s">
        <v>56</v>
      </c>
      <c r="C23" s="48" t="s">
        <v>57</v>
      </c>
      <c r="D23" s="49">
        <f t="shared" si="0"/>
        <v>1458</v>
      </c>
      <c r="E23" s="49">
        <v>1090</v>
      </c>
      <c r="F23" s="49">
        <v>368</v>
      </c>
      <c r="G23" s="49">
        <f t="shared" si="1"/>
        <v>1458</v>
      </c>
      <c r="H23" s="49">
        <f t="shared" si="2"/>
        <v>1397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1257</v>
      </c>
      <c r="N23" s="49">
        <v>0</v>
      </c>
      <c r="O23" s="49">
        <v>1257</v>
      </c>
      <c r="P23" s="49">
        <v>0</v>
      </c>
      <c r="Q23" s="49">
        <f t="shared" si="5"/>
        <v>0</v>
      </c>
      <c r="R23" s="49">
        <v>0</v>
      </c>
      <c r="S23" s="49">
        <v>0</v>
      </c>
      <c r="T23" s="49">
        <v>0</v>
      </c>
      <c r="U23" s="49">
        <f t="shared" si="6"/>
        <v>91</v>
      </c>
      <c r="V23" s="49">
        <v>0</v>
      </c>
      <c r="W23" s="49">
        <v>91</v>
      </c>
      <c r="X23" s="49">
        <v>0</v>
      </c>
      <c r="Y23" s="49">
        <f t="shared" si="7"/>
        <v>0</v>
      </c>
      <c r="Z23" s="49">
        <v>0</v>
      </c>
      <c r="AA23" s="49">
        <v>0</v>
      </c>
      <c r="AB23" s="49">
        <v>0</v>
      </c>
      <c r="AC23" s="49">
        <f t="shared" si="8"/>
        <v>49</v>
      </c>
      <c r="AD23" s="49">
        <v>0</v>
      </c>
      <c r="AE23" s="49">
        <v>49</v>
      </c>
      <c r="AF23" s="49">
        <v>0</v>
      </c>
      <c r="AG23" s="49">
        <v>61</v>
      </c>
      <c r="AH23" s="49">
        <v>0</v>
      </c>
    </row>
    <row r="24" spans="1:34" ht="13.5">
      <c r="A24" s="24" t="s">
        <v>24</v>
      </c>
      <c r="B24" s="47" t="s">
        <v>58</v>
      </c>
      <c r="C24" s="48" t="s">
        <v>59</v>
      </c>
      <c r="D24" s="49">
        <f t="shared" si="0"/>
        <v>2288</v>
      </c>
      <c r="E24" s="49">
        <v>1786</v>
      </c>
      <c r="F24" s="49">
        <v>502</v>
      </c>
      <c r="G24" s="49">
        <f t="shared" si="1"/>
        <v>2288</v>
      </c>
      <c r="H24" s="49">
        <f t="shared" si="2"/>
        <v>1755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1514</v>
      </c>
      <c r="N24" s="49">
        <v>0</v>
      </c>
      <c r="O24" s="49">
        <v>1514</v>
      </c>
      <c r="P24" s="49">
        <v>0</v>
      </c>
      <c r="Q24" s="49">
        <f t="shared" si="5"/>
        <v>10</v>
      </c>
      <c r="R24" s="49">
        <v>0</v>
      </c>
      <c r="S24" s="49">
        <v>10</v>
      </c>
      <c r="T24" s="49">
        <v>0</v>
      </c>
      <c r="U24" s="49">
        <f t="shared" si="6"/>
        <v>125</v>
      </c>
      <c r="V24" s="49">
        <v>0</v>
      </c>
      <c r="W24" s="49">
        <v>125</v>
      </c>
      <c r="X24" s="49">
        <v>0</v>
      </c>
      <c r="Y24" s="49">
        <f t="shared" si="7"/>
        <v>1</v>
      </c>
      <c r="Z24" s="49">
        <v>0</v>
      </c>
      <c r="AA24" s="49">
        <v>1</v>
      </c>
      <c r="AB24" s="49">
        <v>0</v>
      </c>
      <c r="AC24" s="49">
        <f t="shared" si="8"/>
        <v>105</v>
      </c>
      <c r="AD24" s="49">
        <v>0</v>
      </c>
      <c r="AE24" s="49">
        <v>105</v>
      </c>
      <c r="AF24" s="49">
        <v>0</v>
      </c>
      <c r="AG24" s="49">
        <v>533</v>
      </c>
      <c r="AH24" s="49">
        <v>10</v>
      </c>
    </row>
    <row r="25" spans="1:34" ht="13.5">
      <c r="A25" s="24" t="s">
        <v>24</v>
      </c>
      <c r="B25" s="47" t="s">
        <v>60</v>
      </c>
      <c r="C25" s="48" t="s">
        <v>61</v>
      </c>
      <c r="D25" s="49">
        <f t="shared" si="0"/>
        <v>7329</v>
      </c>
      <c r="E25" s="49">
        <v>5996</v>
      </c>
      <c r="F25" s="49">
        <v>1333</v>
      </c>
      <c r="G25" s="49">
        <f t="shared" si="1"/>
        <v>7329</v>
      </c>
      <c r="H25" s="49">
        <f t="shared" si="2"/>
        <v>6468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4840</v>
      </c>
      <c r="N25" s="49">
        <v>0</v>
      </c>
      <c r="O25" s="49">
        <v>4840</v>
      </c>
      <c r="P25" s="49">
        <v>0</v>
      </c>
      <c r="Q25" s="49">
        <f t="shared" si="5"/>
        <v>176</v>
      </c>
      <c r="R25" s="49">
        <v>0</v>
      </c>
      <c r="S25" s="49">
        <v>176</v>
      </c>
      <c r="T25" s="49">
        <v>0</v>
      </c>
      <c r="U25" s="49">
        <f t="shared" si="6"/>
        <v>1452</v>
      </c>
      <c r="V25" s="49">
        <v>0</v>
      </c>
      <c r="W25" s="49">
        <v>1452</v>
      </c>
      <c r="X25" s="49">
        <v>0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0</v>
      </c>
      <c r="AD25" s="49">
        <v>0</v>
      </c>
      <c r="AE25" s="49">
        <v>0</v>
      </c>
      <c r="AF25" s="49">
        <v>0</v>
      </c>
      <c r="AG25" s="49">
        <v>861</v>
      </c>
      <c r="AH25" s="49">
        <v>92</v>
      </c>
    </row>
    <row r="26" spans="1:34" ht="13.5">
      <c r="A26" s="24" t="s">
        <v>24</v>
      </c>
      <c r="B26" s="47" t="s">
        <v>62</v>
      </c>
      <c r="C26" s="48" t="s">
        <v>63</v>
      </c>
      <c r="D26" s="49">
        <f t="shared" si="0"/>
        <v>5063</v>
      </c>
      <c r="E26" s="49">
        <v>3622</v>
      </c>
      <c r="F26" s="49">
        <v>1441</v>
      </c>
      <c r="G26" s="49">
        <f t="shared" si="1"/>
        <v>5063</v>
      </c>
      <c r="H26" s="49">
        <f t="shared" si="2"/>
        <v>5016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4178</v>
      </c>
      <c r="N26" s="49">
        <v>0</v>
      </c>
      <c r="O26" s="49">
        <v>2737</v>
      </c>
      <c r="P26" s="49">
        <v>1441</v>
      </c>
      <c r="Q26" s="49">
        <f t="shared" si="5"/>
        <v>6</v>
      </c>
      <c r="R26" s="49">
        <v>0</v>
      </c>
      <c r="S26" s="49">
        <v>6</v>
      </c>
      <c r="T26" s="49">
        <v>0</v>
      </c>
      <c r="U26" s="49">
        <f t="shared" si="6"/>
        <v>505</v>
      </c>
      <c r="V26" s="49">
        <v>0</v>
      </c>
      <c r="W26" s="49">
        <v>505</v>
      </c>
      <c r="X26" s="49">
        <v>0</v>
      </c>
      <c r="Y26" s="49">
        <f t="shared" si="7"/>
        <v>39</v>
      </c>
      <c r="Z26" s="49">
        <v>0</v>
      </c>
      <c r="AA26" s="49">
        <v>39</v>
      </c>
      <c r="AB26" s="49">
        <v>0</v>
      </c>
      <c r="AC26" s="49">
        <f t="shared" si="8"/>
        <v>288</v>
      </c>
      <c r="AD26" s="49">
        <v>0</v>
      </c>
      <c r="AE26" s="49">
        <v>288</v>
      </c>
      <c r="AF26" s="49">
        <v>0</v>
      </c>
      <c r="AG26" s="49">
        <v>47</v>
      </c>
      <c r="AH26" s="49">
        <v>0</v>
      </c>
    </row>
    <row r="27" spans="1:34" ht="13.5">
      <c r="A27" s="24" t="s">
        <v>24</v>
      </c>
      <c r="B27" s="47" t="s">
        <v>64</v>
      </c>
      <c r="C27" s="48" t="s">
        <v>65</v>
      </c>
      <c r="D27" s="49">
        <f t="shared" si="0"/>
        <v>1539</v>
      </c>
      <c r="E27" s="49">
        <v>1214</v>
      </c>
      <c r="F27" s="49">
        <v>325</v>
      </c>
      <c r="G27" s="49">
        <f t="shared" si="1"/>
        <v>1539</v>
      </c>
      <c r="H27" s="49">
        <f t="shared" si="2"/>
        <v>1208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995</v>
      </c>
      <c r="N27" s="49">
        <v>0</v>
      </c>
      <c r="O27" s="49">
        <v>995</v>
      </c>
      <c r="P27" s="49">
        <v>0</v>
      </c>
      <c r="Q27" s="49">
        <f t="shared" si="5"/>
        <v>10</v>
      </c>
      <c r="R27" s="49">
        <v>0</v>
      </c>
      <c r="S27" s="49">
        <v>10</v>
      </c>
      <c r="T27" s="49">
        <v>0</v>
      </c>
      <c r="U27" s="49">
        <f t="shared" si="6"/>
        <v>203</v>
      </c>
      <c r="V27" s="49">
        <v>0</v>
      </c>
      <c r="W27" s="49">
        <v>203</v>
      </c>
      <c r="X27" s="49">
        <v>0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0</v>
      </c>
      <c r="AD27" s="49">
        <v>0</v>
      </c>
      <c r="AE27" s="49">
        <v>0</v>
      </c>
      <c r="AF27" s="49">
        <v>0</v>
      </c>
      <c r="AG27" s="49">
        <v>331</v>
      </c>
      <c r="AH27" s="49">
        <v>0</v>
      </c>
    </row>
    <row r="28" spans="1:34" ht="13.5">
      <c r="A28" s="24" t="s">
        <v>24</v>
      </c>
      <c r="B28" s="47" t="s">
        <v>66</v>
      </c>
      <c r="C28" s="48" t="s">
        <v>67</v>
      </c>
      <c r="D28" s="49">
        <f t="shared" si="0"/>
        <v>1388</v>
      </c>
      <c r="E28" s="49">
        <v>1340</v>
      </c>
      <c r="F28" s="49">
        <v>48</v>
      </c>
      <c r="G28" s="49">
        <f t="shared" si="1"/>
        <v>1388</v>
      </c>
      <c r="H28" s="49">
        <f t="shared" si="2"/>
        <v>1373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1156</v>
      </c>
      <c r="N28" s="49">
        <v>0</v>
      </c>
      <c r="O28" s="49">
        <v>1156</v>
      </c>
      <c r="P28" s="49">
        <v>0</v>
      </c>
      <c r="Q28" s="49">
        <f t="shared" si="5"/>
        <v>18</v>
      </c>
      <c r="R28" s="49">
        <v>0</v>
      </c>
      <c r="S28" s="49">
        <v>18</v>
      </c>
      <c r="T28" s="49">
        <v>0</v>
      </c>
      <c r="U28" s="49">
        <f t="shared" si="6"/>
        <v>182</v>
      </c>
      <c r="V28" s="49">
        <v>0</v>
      </c>
      <c r="W28" s="49">
        <v>182</v>
      </c>
      <c r="X28" s="49">
        <v>0</v>
      </c>
      <c r="Y28" s="49">
        <f t="shared" si="7"/>
        <v>0</v>
      </c>
      <c r="Z28" s="49">
        <v>0</v>
      </c>
      <c r="AA28" s="49">
        <v>0</v>
      </c>
      <c r="AB28" s="49">
        <v>0</v>
      </c>
      <c r="AC28" s="49">
        <f t="shared" si="8"/>
        <v>17</v>
      </c>
      <c r="AD28" s="49">
        <v>0</v>
      </c>
      <c r="AE28" s="49">
        <v>17</v>
      </c>
      <c r="AF28" s="49">
        <v>0</v>
      </c>
      <c r="AG28" s="49">
        <v>15</v>
      </c>
      <c r="AH28" s="49">
        <v>0</v>
      </c>
    </row>
    <row r="29" spans="1:34" ht="13.5">
      <c r="A29" s="24" t="s">
        <v>24</v>
      </c>
      <c r="B29" s="47" t="s">
        <v>68</v>
      </c>
      <c r="C29" s="48" t="s">
        <v>69</v>
      </c>
      <c r="D29" s="49">
        <f t="shared" si="0"/>
        <v>644</v>
      </c>
      <c r="E29" s="49">
        <v>581</v>
      </c>
      <c r="F29" s="49">
        <v>63</v>
      </c>
      <c r="G29" s="49">
        <f t="shared" si="1"/>
        <v>644</v>
      </c>
      <c r="H29" s="49">
        <f t="shared" si="2"/>
        <v>581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511</v>
      </c>
      <c r="N29" s="49">
        <v>0</v>
      </c>
      <c r="O29" s="49">
        <v>511</v>
      </c>
      <c r="P29" s="49">
        <v>0</v>
      </c>
      <c r="Q29" s="49">
        <f t="shared" si="5"/>
        <v>0</v>
      </c>
      <c r="R29" s="49">
        <v>0</v>
      </c>
      <c r="S29" s="49">
        <v>0</v>
      </c>
      <c r="T29" s="49">
        <v>0</v>
      </c>
      <c r="U29" s="49">
        <f t="shared" si="6"/>
        <v>70</v>
      </c>
      <c r="V29" s="49">
        <v>0</v>
      </c>
      <c r="W29" s="49">
        <v>70</v>
      </c>
      <c r="X29" s="49">
        <v>0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0</v>
      </c>
      <c r="AD29" s="49">
        <v>0</v>
      </c>
      <c r="AE29" s="49">
        <v>0</v>
      </c>
      <c r="AF29" s="49">
        <v>0</v>
      </c>
      <c r="AG29" s="49">
        <v>63</v>
      </c>
      <c r="AH29" s="49">
        <v>5</v>
      </c>
    </row>
    <row r="30" spans="1:34" ht="13.5">
      <c r="A30" s="24" t="s">
        <v>24</v>
      </c>
      <c r="B30" s="47" t="s">
        <v>70</v>
      </c>
      <c r="C30" s="48" t="s">
        <v>71</v>
      </c>
      <c r="D30" s="49">
        <f t="shared" si="0"/>
        <v>656</v>
      </c>
      <c r="E30" s="49">
        <v>565</v>
      </c>
      <c r="F30" s="49">
        <v>91</v>
      </c>
      <c r="G30" s="49">
        <f t="shared" si="1"/>
        <v>656</v>
      </c>
      <c r="H30" s="49">
        <f t="shared" si="2"/>
        <v>644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553</v>
      </c>
      <c r="N30" s="49">
        <v>0</v>
      </c>
      <c r="O30" s="49">
        <v>553</v>
      </c>
      <c r="P30" s="49">
        <v>0</v>
      </c>
      <c r="Q30" s="49">
        <f t="shared" si="5"/>
        <v>18</v>
      </c>
      <c r="R30" s="49">
        <v>0</v>
      </c>
      <c r="S30" s="49">
        <v>18</v>
      </c>
      <c r="T30" s="49">
        <v>0</v>
      </c>
      <c r="U30" s="49">
        <f t="shared" si="6"/>
        <v>70</v>
      </c>
      <c r="V30" s="49">
        <v>0</v>
      </c>
      <c r="W30" s="49">
        <v>70</v>
      </c>
      <c r="X30" s="49">
        <v>0</v>
      </c>
      <c r="Y30" s="49">
        <f t="shared" si="7"/>
        <v>0</v>
      </c>
      <c r="Z30" s="49">
        <v>0</v>
      </c>
      <c r="AA30" s="49">
        <v>0</v>
      </c>
      <c r="AB30" s="49">
        <v>0</v>
      </c>
      <c r="AC30" s="49">
        <f t="shared" si="8"/>
        <v>3</v>
      </c>
      <c r="AD30" s="49">
        <v>0</v>
      </c>
      <c r="AE30" s="49">
        <v>3</v>
      </c>
      <c r="AF30" s="49">
        <v>0</v>
      </c>
      <c r="AG30" s="49">
        <v>12</v>
      </c>
      <c r="AH30" s="49">
        <v>0</v>
      </c>
    </row>
    <row r="31" spans="1:34" ht="13.5">
      <c r="A31" s="24" t="s">
        <v>24</v>
      </c>
      <c r="B31" s="47" t="s">
        <v>72</v>
      </c>
      <c r="C31" s="48" t="s">
        <v>73</v>
      </c>
      <c r="D31" s="49">
        <f t="shared" si="0"/>
        <v>1608</v>
      </c>
      <c r="E31" s="49">
        <v>1286</v>
      </c>
      <c r="F31" s="49">
        <v>322</v>
      </c>
      <c r="G31" s="49">
        <f t="shared" si="1"/>
        <v>1608</v>
      </c>
      <c r="H31" s="49">
        <f t="shared" si="2"/>
        <v>1319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1168</v>
      </c>
      <c r="N31" s="49">
        <v>0</v>
      </c>
      <c r="O31" s="49">
        <v>1168</v>
      </c>
      <c r="P31" s="49">
        <v>0</v>
      </c>
      <c r="Q31" s="49">
        <f t="shared" si="5"/>
        <v>0</v>
      </c>
      <c r="R31" s="49">
        <v>0</v>
      </c>
      <c r="S31" s="49">
        <v>0</v>
      </c>
      <c r="T31" s="49">
        <v>0</v>
      </c>
      <c r="U31" s="49">
        <f t="shared" si="6"/>
        <v>104</v>
      </c>
      <c r="V31" s="49">
        <v>0</v>
      </c>
      <c r="W31" s="49">
        <v>104</v>
      </c>
      <c r="X31" s="49">
        <v>0</v>
      </c>
      <c r="Y31" s="49">
        <f t="shared" si="7"/>
        <v>0</v>
      </c>
      <c r="Z31" s="49">
        <v>0</v>
      </c>
      <c r="AA31" s="49">
        <v>0</v>
      </c>
      <c r="AB31" s="49">
        <v>0</v>
      </c>
      <c r="AC31" s="49">
        <f t="shared" si="8"/>
        <v>47</v>
      </c>
      <c r="AD31" s="49">
        <v>0</v>
      </c>
      <c r="AE31" s="49">
        <v>47</v>
      </c>
      <c r="AF31" s="49">
        <v>0</v>
      </c>
      <c r="AG31" s="49">
        <v>289</v>
      </c>
      <c r="AH31" s="49">
        <v>71</v>
      </c>
    </row>
    <row r="32" spans="1:34" ht="13.5">
      <c r="A32" s="24" t="s">
        <v>24</v>
      </c>
      <c r="B32" s="47" t="s">
        <v>74</v>
      </c>
      <c r="C32" s="48" t="s">
        <v>75</v>
      </c>
      <c r="D32" s="49">
        <f t="shared" si="0"/>
        <v>1254</v>
      </c>
      <c r="E32" s="49">
        <v>1003</v>
      </c>
      <c r="F32" s="49">
        <v>251</v>
      </c>
      <c r="G32" s="49">
        <f t="shared" si="1"/>
        <v>1254</v>
      </c>
      <c r="H32" s="49">
        <f t="shared" si="2"/>
        <v>1082</v>
      </c>
      <c r="I32" s="49">
        <f t="shared" si="3"/>
        <v>0</v>
      </c>
      <c r="J32" s="49">
        <v>0</v>
      </c>
      <c r="K32" s="49">
        <v>0</v>
      </c>
      <c r="L32" s="49">
        <v>0</v>
      </c>
      <c r="M32" s="49">
        <f t="shared" si="4"/>
        <v>916</v>
      </c>
      <c r="N32" s="49">
        <v>904</v>
      </c>
      <c r="O32" s="49">
        <v>0</v>
      </c>
      <c r="P32" s="49">
        <v>12</v>
      </c>
      <c r="Q32" s="49">
        <f t="shared" si="5"/>
        <v>0</v>
      </c>
      <c r="R32" s="49">
        <v>0</v>
      </c>
      <c r="S32" s="49">
        <v>0</v>
      </c>
      <c r="T32" s="49">
        <v>0</v>
      </c>
      <c r="U32" s="49">
        <f t="shared" si="6"/>
        <v>112</v>
      </c>
      <c r="V32" s="49">
        <v>102</v>
      </c>
      <c r="W32" s="49">
        <v>0</v>
      </c>
      <c r="X32" s="49">
        <v>10</v>
      </c>
      <c r="Y32" s="49">
        <f t="shared" si="7"/>
        <v>0</v>
      </c>
      <c r="Z32" s="49">
        <v>0</v>
      </c>
      <c r="AA32" s="49">
        <v>0</v>
      </c>
      <c r="AB32" s="49">
        <v>0</v>
      </c>
      <c r="AC32" s="49">
        <f t="shared" si="8"/>
        <v>54</v>
      </c>
      <c r="AD32" s="49">
        <v>54</v>
      </c>
      <c r="AE32" s="49">
        <v>0</v>
      </c>
      <c r="AF32" s="49">
        <v>0</v>
      </c>
      <c r="AG32" s="49">
        <v>172</v>
      </c>
      <c r="AH32" s="49">
        <v>12</v>
      </c>
    </row>
    <row r="33" spans="1:34" ht="13.5">
      <c r="A33" s="24" t="s">
        <v>24</v>
      </c>
      <c r="B33" s="47" t="s">
        <v>76</v>
      </c>
      <c r="C33" s="48" t="s">
        <v>77</v>
      </c>
      <c r="D33" s="49">
        <f t="shared" si="0"/>
        <v>237</v>
      </c>
      <c r="E33" s="49">
        <v>237</v>
      </c>
      <c r="F33" s="49">
        <v>0</v>
      </c>
      <c r="G33" s="49">
        <f t="shared" si="1"/>
        <v>237</v>
      </c>
      <c r="H33" s="49">
        <f t="shared" si="2"/>
        <v>237</v>
      </c>
      <c r="I33" s="49">
        <f t="shared" si="3"/>
        <v>0</v>
      </c>
      <c r="J33" s="49">
        <v>0</v>
      </c>
      <c r="K33" s="49">
        <v>0</v>
      </c>
      <c r="L33" s="49">
        <v>0</v>
      </c>
      <c r="M33" s="49">
        <f t="shared" si="4"/>
        <v>117</v>
      </c>
      <c r="N33" s="49">
        <v>0</v>
      </c>
      <c r="O33" s="49">
        <v>117</v>
      </c>
      <c r="P33" s="49">
        <v>0</v>
      </c>
      <c r="Q33" s="49">
        <f t="shared" si="5"/>
        <v>0</v>
      </c>
      <c r="R33" s="49">
        <v>0</v>
      </c>
      <c r="S33" s="49">
        <v>0</v>
      </c>
      <c r="T33" s="49">
        <v>0</v>
      </c>
      <c r="U33" s="49">
        <f t="shared" si="6"/>
        <v>76</v>
      </c>
      <c r="V33" s="49">
        <v>0</v>
      </c>
      <c r="W33" s="49">
        <v>76</v>
      </c>
      <c r="X33" s="49">
        <v>0</v>
      </c>
      <c r="Y33" s="49">
        <f t="shared" si="7"/>
        <v>1</v>
      </c>
      <c r="Z33" s="49">
        <v>0</v>
      </c>
      <c r="AA33" s="49">
        <v>1</v>
      </c>
      <c r="AB33" s="49">
        <v>0</v>
      </c>
      <c r="AC33" s="49">
        <f t="shared" si="8"/>
        <v>43</v>
      </c>
      <c r="AD33" s="49">
        <v>0</v>
      </c>
      <c r="AE33" s="49">
        <v>43</v>
      </c>
      <c r="AF33" s="49">
        <v>0</v>
      </c>
      <c r="AG33" s="49">
        <v>0</v>
      </c>
      <c r="AH33" s="49">
        <v>0</v>
      </c>
    </row>
    <row r="34" spans="1:34" ht="13.5">
      <c r="A34" s="24" t="s">
        <v>24</v>
      </c>
      <c r="B34" s="47" t="s">
        <v>78</v>
      </c>
      <c r="C34" s="48" t="s">
        <v>79</v>
      </c>
      <c r="D34" s="49">
        <f t="shared" si="0"/>
        <v>171</v>
      </c>
      <c r="E34" s="49">
        <v>138</v>
      </c>
      <c r="F34" s="49">
        <v>33</v>
      </c>
      <c r="G34" s="49">
        <f aca="true" t="shared" si="9" ref="G34:G59">H34+AG34</f>
        <v>171</v>
      </c>
      <c r="H34" s="49">
        <f aca="true" t="shared" si="10" ref="H34:H59">I34+M34+Q34+U34+Y34+AC34</f>
        <v>147</v>
      </c>
      <c r="I34" s="49">
        <f aca="true" t="shared" si="11" ref="I34:I59">SUM(J34:L34)</f>
        <v>0</v>
      </c>
      <c r="J34" s="49">
        <v>0</v>
      </c>
      <c r="K34" s="49">
        <v>0</v>
      </c>
      <c r="L34" s="49">
        <v>0</v>
      </c>
      <c r="M34" s="49">
        <f aca="true" t="shared" si="12" ref="M34:M59">SUM(N34:P34)</f>
        <v>90</v>
      </c>
      <c r="N34" s="49">
        <v>0</v>
      </c>
      <c r="O34" s="49">
        <v>90</v>
      </c>
      <c r="P34" s="49">
        <v>0</v>
      </c>
      <c r="Q34" s="49">
        <f aca="true" t="shared" si="13" ref="Q34:Q59">SUM(R34:T34)</f>
        <v>3</v>
      </c>
      <c r="R34" s="49">
        <v>0</v>
      </c>
      <c r="S34" s="49">
        <v>3</v>
      </c>
      <c r="T34" s="49">
        <v>0</v>
      </c>
      <c r="U34" s="49">
        <f aca="true" t="shared" si="14" ref="U34:U59">SUM(V34:X34)</f>
        <v>50</v>
      </c>
      <c r="V34" s="49">
        <v>0</v>
      </c>
      <c r="W34" s="49">
        <v>50</v>
      </c>
      <c r="X34" s="49">
        <v>0</v>
      </c>
      <c r="Y34" s="49">
        <f aca="true" t="shared" si="15" ref="Y34:Y59">SUM(Z34:AB34)</f>
        <v>3</v>
      </c>
      <c r="Z34" s="49">
        <v>0</v>
      </c>
      <c r="AA34" s="49">
        <v>3</v>
      </c>
      <c r="AB34" s="49">
        <v>0</v>
      </c>
      <c r="AC34" s="49">
        <f aca="true" t="shared" si="16" ref="AC34:AC59">SUM(AD34:AF34)</f>
        <v>1</v>
      </c>
      <c r="AD34" s="49">
        <v>0</v>
      </c>
      <c r="AE34" s="49">
        <v>1</v>
      </c>
      <c r="AF34" s="49">
        <v>0</v>
      </c>
      <c r="AG34" s="49">
        <v>24</v>
      </c>
      <c r="AH34" s="49">
        <v>22</v>
      </c>
    </row>
    <row r="35" spans="1:34" ht="13.5">
      <c r="A35" s="24" t="s">
        <v>24</v>
      </c>
      <c r="B35" s="47" t="s">
        <v>80</v>
      </c>
      <c r="C35" s="48" t="s">
        <v>81</v>
      </c>
      <c r="D35" s="49">
        <f t="shared" si="0"/>
        <v>1647</v>
      </c>
      <c r="E35" s="49">
        <v>1318</v>
      </c>
      <c r="F35" s="49">
        <v>329</v>
      </c>
      <c r="G35" s="49">
        <f t="shared" si="9"/>
        <v>1647</v>
      </c>
      <c r="H35" s="49">
        <f t="shared" si="10"/>
        <v>1198</v>
      </c>
      <c r="I35" s="49">
        <f t="shared" si="11"/>
        <v>0</v>
      </c>
      <c r="J35" s="49">
        <v>0</v>
      </c>
      <c r="K35" s="49">
        <v>0</v>
      </c>
      <c r="L35" s="49">
        <v>0</v>
      </c>
      <c r="M35" s="49">
        <f t="shared" si="12"/>
        <v>1055</v>
      </c>
      <c r="N35" s="49">
        <v>0</v>
      </c>
      <c r="O35" s="49">
        <v>1055</v>
      </c>
      <c r="P35" s="49">
        <v>0</v>
      </c>
      <c r="Q35" s="49">
        <f t="shared" si="13"/>
        <v>0</v>
      </c>
      <c r="R35" s="49">
        <v>0</v>
      </c>
      <c r="S35" s="49">
        <v>0</v>
      </c>
      <c r="T35" s="49">
        <v>0</v>
      </c>
      <c r="U35" s="49">
        <f t="shared" si="14"/>
        <v>99</v>
      </c>
      <c r="V35" s="49">
        <v>0</v>
      </c>
      <c r="W35" s="49">
        <v>99</v>
      </c>
      <c r="X35" s="49">
        <v>0</v>
      </c>
      <c r="Y35" s="49">
        <f t="shared" si="15"/>
        <v>0</v>
      </c>
      <c r="Z35" s="49">
        <v>0</v>
      </c>
      <c r="AA35" s="49">
        <v>0</v>
      </c>
      <c r="AB35" s="49">
        <v>0</v>
      </c>
      <c r="AC35" s="49">
        <f t="shared" si="16"/>
        <v>44</v>
      </c>
      <c r="AD35" s="49">
        <v>0</v>
      </c>
      <c r="AE35" s="49">
        <v>44</v>
      </c>
      <c r="AF35" s="49">
        <v>0</v>
      </c>
      <c r="AG35" s="49">
        <v>449</v>
      </c>
      <c r="AH35" s="49">
        <v>223</v>
      </c>
    </row>
    <row r="36" spans="1:34" ht="13.5">
      <c r="A36" s="24" t="s">
        <v>24</v>
      </c>
      <c r="B36" s="47" t="s">
        <v>82</v>
      </c>
      <c r="C36" s="48" t="s">
        <v>83</v>
      </c>
      <c r="D36" s="49">
        <f t="shared" si="0"/>
        <v>76</v>
      </c>
      <c r="E36" s="49">
        <v>66</v>
      </c>
      <c r="F36" s="49">
        <v>10</v>
      </c>
      <c r="G36" s="49">
        <f t="shared" si="9"/>
        <v>76</v>
      </c>
      <c r="H36" s="49">
        <f t="shared" si="10"/>
        <v>76</v>
      </c>
      <c r="I36" s="49">
        <f t="shared" si="11"/>
        <v>0</v>
      </c>
      <c r="J36" s="49">
        <v>0</v>
      </c>
      <c r="K36" s="49">
        <v>0</v>
      </c>
      <c r="L36" s="49">
        <v>0</v>
      </c>
      <c r="M36" s="49">
        <f t="shared" si="12"/>
        <v>63</v>
      </c>
      <c r="N36" s="49">
        <v>0</v>
      </c>
      <c r="O36" s="49">
        <v>63</v>
      </c>
      <c r="P36" s="49">
        <v>0</v>
      </c>
      <c r="Q36" s="49">
        <f t="shared" si="13"/>
        <v>0</v>
      </c>
      <c r="R36" s="49">
        <v>0</v>
      </c>
      <c r="S36" s="49">
        <v>0</v>
      </c>
      <c r="T36" s="49">
        <v>0</v>
      </c>
      <c r="U36" s="49">
        <f t="shared" si="14"/>
        <v>3</v>
      </c>
      <c r="V36" s="49">
        <v>0</v>
      </c>
      <c r="W36" s="49">
        <v>3</v>
      </c>
      <c r="X36" s="49">
        <v>0</v>
      </c>
      <c r="Y36" s="49">
        <f t="shared" si="15"/>
        <v>0</v>
      </c>
      <c r="Z36" s="49">
        <v>0</v>
      </c>
      <c r="AA36" s="49">
        <v>0</v>
      </c>
      <c r="AB36" s="49">
        <v>0</v>
      </c>
      <c r="AC36" s="49">
        <f t="shared" si="16"/>
        <v>10</v>
      </c>
      <c r="AD36" s="49">
        <v>0</v>
      </c>
      <c r="AE36" s="49">
        <v>10</v>
      </c>
      <c r="AF36" s="49">
        <v>0</v>
      </c>
      <c r="AG36" s="49">
        <v>0</v>
      </c>
      <c r="AH36" s="49">
        <v>0</v>
      </c>
    </row>
    <row r="37" spans="1:34" ht="13.5">
      <c r="A37" s="24" t="s">
        <v>24</v>
      </c>
      <c r="B37" s="47" t="s">
        <v>84</v>
      </c>
      <c r="C37" s="48" t="s">
        <v>85</v>
      </c>
      <c r="D37" s="49">
        <f t="shared" si="0"/>
        <v>238</v>
      </c>
      <c r="E37" s="49">
        <v>177</v>
      </c>
      <c r="F37" s="49">
        <v>61</v>
      </c>
      <c r="G37" s="49">
        <f t="shared" si="9"/>
        <v>238</v>
      </c>
      <c r="H37" s="49">
        <f t="shared" si="10"/>
        <v>217</v>
      </c>
      <c r="I37" s="49">
        <f t="shared" si="11"/>
        <v>0</v>
      </c>
      <c r="J37" s="49">
        <v>0</v>
      </c>
      <c r="K37" s="49">
        <v>0</v>
      </c>
      <c r="L37" s="49">
        <v>0</v>
      </c>
      <c r="M37" s="49">
        <f t="shared" si="12"/>
        <v>176</v>
      </c>
      <c r="N37" s="49">
        <v>0</v>
      </c>
      <c r="O37" s="49">
        <v>176</v>
      </c>
      <c r="P37" s="49">
        <v>0</v>
      </c>
      <c r="Q37" s="49">
        <f t="shared" si="13"/>
        <v>18</v>
      </c>
      <c r="R37" s="49">
        <v>0</v>
      </c>
      <c r="S37" s="49">
        <v>18</v>
      </c>
      <c r="T37" s="49">
        <v>0</v>
      </c>
      <c r="U37" s="49">
        <f t="shared" si="14"/>
        <v>11</v>
      </c>
      <c r="V37" s="49">
        <v>0</v>
      </c>
      <c r="W37" s="49">
        <v>11</v>
      </c>
      <c r="X37" s="49">
        <v>0</v>
      </c>
      <c r="Y37" s="49">
        <f t="shared" si="15"/>
        <v>0</v>
      </c>
      <c r="Z37" s="49">
        <v>0</v>
      </c>
      <c r="AA37" s="49">
        <v>0</v>
      </c>
      <c r="AB37" s="49">
        <v>0</v>
      </c>
      <c r="AC37" s="49">
        <f t="shared" si="16"/>
        <v>12</v>
      </c>
      <c r="AD37" s="49">
        <v>0</v>
      </c>
      <c r="AE37" s="49">
        <v>12</v>
      </c>
      <c r="AF37" s="49">
        <v>0</v>
      </c>
      <c r="AG37" s="49">
        <v>21</v>
      </c>
      <c r="AH37" s="49">
        <v>0</v>
      </c>
    </row>
    <row r="38" spans="1:34" ht="13.5">
      <c r="A38" s="24" t="s">
        <v>24</v>
      </c>
      <c r="B38" s="47" t="s">
        <v>86</v>
      </c>
      <c r="C38" s="48" t="s">
        <v>87</v>
      </c>
      <c r="D38" s="49">
        <f t="shared" si="0"/>
        <v>7538</v>
      </c>
      <c r="E38" s="49">
        <v>6675</v>
      </c>
      <c r="F38" s="49">
        <v>863</v>
      </c>
      <c r="G38" s="49">
        <f t="shared" si="9"/>
        <v>7538</v>
      </c>
      <c r="H38" s="49">
        <f t="shared" si="10"/>
        <v>7458</v>
      </c>
      <c r="I38" s="49">
        <f t="shared" si="11"/>
        <v>0</v>
      </c>
      <c r="J38" s="49">
        <v>0</v>
      </c>
      <c r="K38" s="49">
        <v>0</v>
      </c>
      <c r="L38" s="49">
        <v>0</v>
      </c>
      <c r="M38" s="49">
        <f t="shared" si="12"/>
        <v>4648</v>
      </c>
      <c r="N38" s="49">
        <v>4648</v>
      </c>
      <c r="O38" s="49">
        <v>0</v>
      </c>
      <c r="P38" s="49">
        <v>0</v>
      </c>
      <c r="Q38" s="49">
        <f t="shared" si="13"/>
        <v>236</v>
      </c>
      <c r="R38" s="49">
        <v>0</v>
      </c>
      <c r="S38" s="49">
        <v>236</v>
      </c>
      <c r="T38" s="49">
        <v>0</v>
      </c>
      <c r="U38" s="49">
        <f t="shared" si="14"/>
        <v>2118</v>
      </c>
      <c r="V38" s="49">
        <v>420</v>
      </c>
      <c r="W38" s="49">
        <v>1698</v>
      </c>
      <c r="X38" s="49">
        <v>0</v>
      </c>
      <c r="Y38" s="49">
        <f t="shared" si="15"/>
        <v>0</v>
      </c>
      <c r="Z38" s="49">
        <v>0</v>
      </c>
      <c r="AA38" s="49">
        <v>0</v>
      </c>
      <c r="AB38" s="49">
        <v>0</v>
      </c>
      <c r="AC38" s="49">
        <f t="shared" si="16"/>
        <v>456</v>
      </c>
      <c r="AD38" s="49">
        <v>0</v>
      </c>
      <c r="AE38" s="49">
        <v>456</v>
      </c>
      <c r="AF38" s="49">
        <v>0</v>
      </c>
      <c r="AG38" s="49">
        <v>80</v>
      </c>
      <c r="AH38" s="49">
        <v>0</v>
      </c>
    </row>
    <row r="39" spans="1:34" ht="13.5">
      <c r="A39" s="24" t="s">
        <v>24</v>
      </c>
      <c r="B39" s="47" t="s">
        <v>88</v>
      </c>
      <c r="C39" s="48" t="s">
        <v>89</v>
      </c>
      <c r="D39" s="49">
        <f aca="true" t="shared" si="17" ref="D39:D59">E39+F39</f>
        <v>580</v>
      </c>
      <c r="E39" s="49">
        <v>487</v>
      </c>
      <c r="F39" s="49">
        <v>93</v>
      </c>
      <c r="G39" s="49">
        <f t="shared" si="9"/>
        <v>580</v>
      </c>
      <c r="H39" s="49">
        <f t="shared" si="10"/>
        <v>487</v>
      </c>
      <c r="I39" s="49">
        <f t="shared" si="11"/>
        <v>0</v>
      </c>
      <c r="J39" s="49">
        <v>0</v>
      </c>
      <c r="K39" s="49">
        <v>0</v>
      </c>
      <c r="L39" s="49">
        <v>0</v>
      </c>
      <c r="M39" s="49">
        <f t="shared" si="12"/>
        <v>350</v>
      </c>
      <c r="N39" s="49">
        <v>0</v>
      </c>
      <c r="O39" s="49">
        <v>350</v>
      </c>
      <c r="P39" s="49">
        <v>0</v>
      </c>
      <c r="Q39" s="49">
        <f t="shared" si="13"/>
        <v>29</v>
      </c>
      <c r="R39" s="49">
        <v>0</v>
      </c>
      <c r="S39" s="49">
        <v>29</v>
      </c>
      <c r="T39" s="49">
        <v>0</v>
      </c>
      <c r="U39" s="49">
        <f t="shared" si="14"/>
        <v>81</v>
      </c>
      <c r="V39" s="49">
        <v>0</v>
      </c>
      <c r="W39" s="49">
        <v>81</v>
      </c>
      <c r="X39" s="49">
        <v>0</v>
      </c>
      <c r="Y39" s="49">
        <f t="shared" si="15"/>
        <v>0</v>
      </c>
      <c r="Z39" s="49">
        <v>0</v>
      </c>
      <c r="AA39" s="49">
        <v>0</v>
      </c>
      <c r="AB39" s="49">
        <v>0</v>
      </c>
      <c r="AC39" s="49">
        <f t="shared" si="16"/>
        <v>27</v>
      </c>
      <c r="AD39" s="49">
        <v>0</v>
      </c>
      <c r="AE39" s="49">
        <v>27</v>
      </c>
      <c r="AF39" s="49">
        <v>0</v>
      </c>
      <c r="AG39" s="49">
        <v>93</v>
      </c>
      <c r="AH39" s="49">
        <v>0</v>
      </c>
    </row>
    <row r="40" spans="1:34" ht="13.5">
      <c r="A40" s="24" t="s">
        <v>24</v>
      </c>
      <c r="B40" s="47" t="s">
        <v>90</v>
      </c>
      <c r="C40" s="48" t="s">
        <v>335</v>
      </c>
      <c r="D40" s="49">
        <f t="shared" si="17"/>
        <v>4428</v>
      </c>
      <c r="E40" s="49">
        <v>4076</v>
      </c>
      <c r="F40" s="49">
        <v>352</v>
      </c>
      <c r="G40" s="49">
        <f t="shared" si="9"/>
        <v>4428</v>
      </c>
      <c r="H40" s="49">
        <f t="shared" si="10"/>
        <v>3861</v>
      </c>
      <c r="I40" s="49">
        <f t="shared" si="11"/>
        <v>0</v>
      </c>
      <c r="J40" s="49">
        <v>0</v>
      </c>
      <c r="K40" s="49">
        <v>0</v>
      </c>
      <c r="L40" s="49">
        <v>0</v>
      </c>
      <c r="M40" s="49">
        <f t="shared" si="12"/>
        <v>2548</v>
      </c>
      <c r="N40" s="49">
        <v>0</v>
      </c>
      <c r="O40" s="49">
        <v>2548</v>
      </c>
      <c r="P40" s="49">
        <v>0</v>
      </c>
      <c r="Q40" s="49">
        <f t="shared" si="13"/>
        <v>67</v>
      </c>
      <c r="R40" s="49">
        <v>0</v>
      </c>
      <c r="S40" s="49">
        <v>67</v>
      </c>
      <c r="T40" s="49">
        <v>0</v>
      </c>
      <c r="U40" s="49">
        <f t="shared" si="14"/>
        <v>1246</v>
      </c>
      <c r="V40" s="49">
        <v>0</v>
      </c>
      <c r="W40" s="49">
        <v>1246</v>
      </c>
      <c r="X40" s="49">
        <v>0</v>
      </c>
      <c r="Y40" s="49">
        <f t="shared" si="15"/>
        <v>0</v>
      </c>
      <c r="Z40" s="49">
        <v>0</v>
      </c>
      <c r="AA40" s="49">
        <v>0</v>
      </c>
      <c r="AB40" s="49">
        <v>0</v>
      </c>
      <c r="AC40" s="49">
        <f t="shared" si="16"/>
        <v>0</v>
      </c>
      <c r="AD40" s="49">
        <v>0</v>
      </c>
      <c r="AE40" s="49">
        <v>0</v>
      </c>
      <c r="AF40" s="49">
        <v>0</v>
      </c>
      <c r="AG40" s="49">
        <v>567</v>
      </c>
      <c r="AH40" s="49">
        <v>524</v>
      </c>
    </row>
    <row r="41" spans="1:34" ht="13.5">
      <c r="A41" s="24" t="s">
        <v>24</v>
      </c>
      <c r="B41" s="47" t="s">
        <v>91</v>
      </c>
      <c r="C41" s="48" t="s">
        <v>92</v>
      </c>
      <c r="D41" s="49">
        <f t="shared" si="17"/>
        <v>796</v>
      </c>
      <c r="E41" s="49">
        <v>707</v>
      </c>
      <c r="F41" s="49">
        <v>89</v>
      </c>
      <c r="G41" s="49">
        <f t="shared" si="9"/>
        <v>796</v>
      </c>
      <c r="H41" s="49">
        <f t="shared" si="10"/>
        <v>707</v>
      </c>
      <c r="I41" s="49">
        <f t="shared" si="11"/>
        <v>0</v>
      </c>
      <c r="J41" s="49">
        <v>0</v>
      </c>
      <c r="K41" s="49">
        <v>0</v>
      </c>
      <c r="L41" s="49">
        <v>0</v>
      </c>
      <c r="M41" s="49">
        <f t="shared" si="12"/>
        <v>515</v>
      </c>
      <c r="N41" s="49">
        <v>0</v>
      </c>
      <c r="O41" s="49">
        <v>515</v>
      </c>
      <c r="P41" s="49">
        <v>0</v>
      </c>
      <c r="Q41" s="49">
        <f t="shared" si="13"/>
        <v>24</v>
      </c>
      <c r="R41" s="49">
        <v>0</v>
      </c>
      <c r="S41" s="49">
        <v>24</v>
      </c>
      <c r="T41" s="49">
        <v>0</v>
      </c>
      <c r="U41" s="49">
        <f t="shared" si="14"/>
        <v>131</v>
      </c>
      <c r="V41" s="49">
        <v>0</v>
      </c>
      <c r="W41" s="49">
        <v>131</v>
      </c>
      <c r="X41" s="49">
        <v>0</v>
      </c>
      <c r="Y41" s="49">
        <f t="shared" si="15"/>
        <v>0</v>
      </c>
      <c r="Z41" s="49">
        <v>0</v>
      </c>
      <c r="AA41" s="49">
        <v>0</v>
      </c>
      <c r="AB41" s="49">
        <v>0</v>
      </c>
      <c r="AC41" s="49">
        <f t="shared" si="16"/>
        <v>37</v>
      </c>
      <c r="AD41" s="49">
        <v>0</v>
      </c>
      <c r="AE41" s="49">
        <v>37</v>
      </c>
      <c r="AF41" s="49">
        <v>0</v>
      </c>
      <c r="AG41" s="49">
        <v>89</v>
      </c>
      <c r="AH41" s="49">
        <v>58</v>
      </c>
    </row>
    <row r="42" spans="1:34" ht="13.5">
      <c r="A42" s="24" t="s">
        <v>24</v>
      </c>
      <c r="B42" s="47" t="s">
        <v>93</v>
      </c>
      <c r="C42" s="48" t="s">
        <v>94</v>
      </c>
      <c r="D42" s="49">
        <f t="shared" si="17"/>
        <v>379</v>
      </c>
      <c r="E42" s="49">
        <v>379</v>
      </c>
      <c r="F42" s="49">
        <v>0</v>
      </c>
      <c r="G42" s="49">
        <f t="shared" si="9"/>
        <v>379</v>
      </c>
      <c r="H42" s="49">
        <f t="shared" si="10"/>
        <v>379</v>
      </c>
      <c r="I42" s="49">
        <f t="shared" si="11"/>
        <v>0</v>
      </c>
      <c r="J42" s="49">
        <v>0</v>
      </c>
      <c r="K42" s="49">
        <v>0</v>
      </c>
      <c r="L42" s="49">
        <v>0</v>
      </c>
      <c r="M42" s="49">
        <f t="shared" si="12"/>
        <v>274</v>
      </c>
      <c r="N42" s="49">
        <v>0</v>
      </c>
      <c r="O42" s="49">
        <v>274</v>
      </c>
      <c r="P42" s="49">
        <v>0</v>
      </c>
      <c r="Q42" s="49">
        <f t="shared" si="13"/>
        <v>10</v>
      </c>
      <c r="R42" s="49">
        <v>0</v>
      </c>
      <c r="S42" s="49">
        <v>10</v>
      </c>
      <c r="T42" s="49">
        <v>0</v>
      </c>
      <c r="U42" s="49">
        <f t="shared" si="14"/>
        <v>95</v>
      </c>
      <c r="V42" s="49">
        <v>0</v>
      </c>
      <c r="W42" s="49">
        <v>95</v>
      </c>
      <c r="X42" s="49">
        <v>0</v>
      </c>
      <c r="Y42" s="49">
        <f t="shared" si="15"/>
        <v>0</v>
      </c>
      <c r="Z42" s="49">
        <v>0</v>
      </c>
      <c r="AA42" s="49">
        <v>0</v>
      </c>
      <c r="AB42" s="49">
        <v>0</v>
      </c>
      <c r="AC42" s="49">
        <f t="shared" si="16"/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34</v>
      </c>
    </row>
    <row r="43" spans="1:34" ht="13.5">
      <c r="A43" s="24" t="s">
        <v>24</v>
      </c>
      <c r="B43" s="47" t="s">
        <v>95</v>
      </c>
      <c r="C43" s="48" t="s">
        <v>96</v>
      </c>
      <c r="D43" s="49">
        <f t="shared" si="17"/>
        <v>2315</v>
      </c>
      <c r="E43" s="49">
        <v>2005</v>
      </c>
      <c r="F43" s="49">
        <v>310</v>
      </c>
      <c r="G43" s="49">
        <f t="shared" si="9"/>
        <v>2315</v>
      </c>
      <c r="H43" s="49">
        <f t="shared" si="10"/>
        <v>1968</v>
      </c>
      <c r="I43" s="49">
        <f t="shared" si="11"/>
        <v>0</v>
      </c>
      <c r="J43" s="49">
        <v>0</v>
      </c>
      <c r="K43" s="49">
        <v>0</v>
      </c>
      <c r="L43" s="49">
        <v>0</v>
      </c>
      <c r="M43" s="49">
        <f t="shared" si="12"/>
        <v>1542</v>
      </c>
      <c r="N43" s="49">
        <v>0</v>
      </c>
      <c r="O43" s="49">
        <v>1470</v>
      </c>
      <c r="P43" s="49">
        <v>72</v>
      </c>
      <c r="Q43" s="49">
        <f t="shared" si="13"/>
        <v>305</v>
      </c>
      <c r="R43" s="49">
        <v>0</v>
      </c>
      <c r="S43" s="49">
        <v>296</v>
      </c>
      <c r="T43" s="49">
        <v>9</v>
      </c>
      <c r="U43" s="49">
        <f t="shared" si="14"/>
        <v>121</v>
      </c>
      <c r="V43" s="49">
        <v>0</v>
      </c>
      <c r="W43" s="49">
        <v>120</v>
      </c>
      <c r="X43" s="49">
        <v>1</v>
      </c>
      <c r="Y43" s="49">
        <f t="shared" si="15"/>
        <v>0</v>
      </c>
      <c r="Z43" s="49">
        <v>0</v>
      </c>
      <c r="AA43" s="49">
        <v>0</v>
      </c>
      <c r="AB43" s="49">
        <v>0</v>
      </c>
      <c r="AC43" s="49">
        <f t="shared" si="16"/>
        <v>0</v>
      </c>
      <c r="AD43" s="49">
        <v>0</v>
      </c>
      <c r="AE43" s="49">
        <v>0</v>
      </c>
      <c r="AF43" s="49">
        <v>0</v>
      </c>
      <c r="AG43" s="49">
        <v>347</v>
      </c>
      <c r="AH43" s="49">
        <v>0</v>
      </c>
    </row>
    <row r="44" spans="1:34" ht="13.5">
      <c r="A44" s="24" t="s">
        <v>24</v>
      </c>
      <c r="B44" s="47" t="s">
        <v>97</v>
      </c>
      <c r="C44" s="48" t="s">
        <v>98</v>
      </c>
      <c r="D44" s="49">
        <f t="shared" si="17"/>
        <v>5096</v>
      </c>
      <c r="E44" s="49">
        <v>3670</v>
      </c>
      <c r="F44" s="49">
        <v>1426</v>
      </c>
      <c r="G44" s="49">
        <f t="shared" si="9"/>
        <v>5096</v>
      </c>
      <c r="H44" s="49">
        <f t="shared" si="10"/>
        <v>3670</v>
      </c>
      <c r="I44" s="49">
        <f t="shared" si="11"/>
        <v>0</v>
      </c>
      <c r="J44" s="49">
        <v>0</v>
      </c>
      <c r="K44" s="49">
        <v>0</v>
      </c>
      <c r="L44" s="49">
        <v>0</v>
      </c>
      <c r="M44" s="49">
        <f t="shared" si="12"/>
        <v>2711</v>
      </c>
      <c r="N44" s="49">
        <v>0</v>
      </c>
      <c r="O44" s="49">
        <v>2711</v>
      </c>
      <c r="P44" s="49">
        <v>0</v>
      </c>
      <c r="Q44" s="49">
        <f t="shared" si="13"/>
        <v>104</v>
      </c>
      <c r="R44" s="49">
        <v>0</v>
      </c>
      <c r="S44" s="49">
        <v>104</v>
      </c>
      <c r="T44" s="49">
        <v>0</v>
      </c>
      <c r="U44" s="49">
        <f t="shared" si="14"/>
        <v>657</v>
      </c>
      <c r="V44" s="49">
        <v>0</v>
      </c>
      <c r="W44" s="49">
        <v>657</v>
      </c>
      <c r="X44" s="49">
        <v>0</v>
      </c>
      <c r="Y44" s="49">
        <f t="shared" si="15"/>
        <v>0</v>
      </c>
      <c r="Z44" s="49">
        <v>0</v>
      </c>
      <c r="AA44" s="49">
        <v>0</v>
      </c>
      <c r="AB44" s="49">
        <v>0</v>
      </c>
      <c r="AC44" s="49">
        <f t="shared" si="16"/>
        <v>198</v>
      </c>
      <c r="AD44" s="49">
        <v>0</v>
      </c>
      <c r="AE44" s="49">
        <v>198</v>
      </c>
      <c r="AF44" s="49">
        <v>0</v>
      </c>
      <c r="AG44" s="49">
        <v>1426</v>
      </c>
      <c r="AH44" s="49">
        <v>0</v>
      </c>
    </row>
    <row r="45" spans="1:34" ht="13.5">
      <c r="A45" s="24" t="s">
        <v>24</v>
      </c>
      <c r="B45" s="47" t="s">
        <v>99</v>
      </c>
      <c r="C45" s="48" t="s">
        <v>100</v>
      </c>
      <c r="D45" s="49">
        <f t="shared" si="17"/>
        <v>2757</v>
      </c>
      <c r="E45" s="49">
        <v>1906</v>
      </c>
      <c r="F45" s="49">
        <v>851</v>
      </c>
      <c r="G45" s="49">
        <f t="shared" si="9"/>
        <v>2757</v>
      </c>
      <c r="H45" s="49">
        <f t="shared" si="10"/>
        <v>1906</v>
      </c>
      <c r="I45" s="49">
        <f t="shared" si="11"/>
        <v>0</v>
      </c>
      <c r="J45" s="49">
        <v>0</v>
      </c>
      <c r="K45" s="49">
        <v>0</v>
      </c>
      <c r="L45" s="49">
        <v>0</v>
      </c>
      <c r="M45" s="49">
        <f t="shared" si="12"/>
        <v>1355</v>
      </c>
      <c r="N45" s="49">
        <v>0</v>
      </c>
      <c r="O45" s="49">
        <v>1355</v>
      </c>
      <c r="P45" s="49">
        <v>0</v>
      </c>
      <c r="Q45" s="49">
        <f t="shared" si="13"/>
        <v>39</v>
      </c>
      <c r="R45" s="49">
        <v>0</v>
      </c>
      <c r="S45" s="49">
        <v>39</v>
      </c>
      <c r="T45" s="49">
        <v>0</v>
      </c>
      <c r="U45" s="49">
        <f t="shared" si="14"/>
        <v>430</v>
      </c>
      <c r="V45" s="49">
        <v>0</v>
      </c>
      <c r="W45" s="49">
        <v>430</v>
      </c>
      <c r="X45" s="49">
        <v>0</v>
      </c>
      <c r="Y45" s="49">
        <f t="shared" si="15"/>
        <v>0</v>
      </c>
      <c r="Z45" s="49">
        <v>0</v>
      </c>
      <c r="AA45" s="49">
        <v>0</v>
      </c>
      <c r="AB45" s="49">
        <v>0</v>
      </c>
      <c r="AC45" s="49">
        <f t="shared" si="16"/>
        <v>82</v>
      </c>
      <c r="AD45" s="49">
        <v>0</v>
      </c>
      <c r="AE45" s="49">
        <v>82</v>
      </c>
      <c r="AF45" s="49">
        <v>0</v>
      </c>
      <c r="AG45" s="49">
        <v>851</v>
      </c>
      <c r="AH45" s="49">
        <v>0</v>
      </c>
    </row>
    <row r="46" spans="1:34" ht="13.5">
      <c r="A46" s="24" t="s">
        <v>24</v>
      </c>
      <c r="B46" s="47" t="s">
        <v>101</v>
      </c>
      <c r="C46" s="48" t="s">
        <v>102</v>
      </c>
      <c r="D46" s="49">
        <f t="shared" si="17"/>
        <v>4624</v>
      </c>
      <c r="E46" s="49">
        <v>3851</v>
      </c>
      <c r="F46" s="49">
        <v>773</v>
      </c>
      <c r="G46" s="49">
        <f t="shared" si="9"/>
        <v>4624</v>
      </c>
      <c r="H46" s="49">
        <f t="shared" si="10"/>
        <v>3652</v>
      </c>
      <c r="I46" s="49">
        <f t="shared" si="11"/>
        <v>0</v>
      </c>
      <c r="J46" s="49">
        <v>0</v>
      </c>
      <c r="K46" s="49">
        <v>0</v>
      </c>
      <c r="L46" s="49">
        <v>0</v>
      </c>
      <c r="M46" s="49">
        <f t="shared" si="12"/>
        <v>3001</v>
      </c>
      <c r="N46" s="49">
        <v>0</v>
      </c>
      <c r="O46" s="49">
        <v>2426</v>
      </c>
      <c r="P46" s="49">
        <v>575</v>
      </c>
      <c r="Q46" s="49">
        <f t="shared" si="13"/>
        <v>0</v>
      </c>
      <c r="R46" s="49">
        <v>0</v>
      </c>
      <c r="S46" s="49">
        <v>0</v>
      </c>
      <c r="T46" s="49">
        <v>0</v>
      </c>
      <c r="U46" s="49">
        <f t="shared" si="14"/>
        <v>645</v>
      </c>
      <c r="V46" s="49">
        <v>0</v>
      </c>
      <c r="W46" s="49">
        <v>645</v>
      </c>
      <c r="X46" s="49">
        <v>0</v>
      </c>
      <c r="Y46" s="49">
        <f t="shared" si="15"/>
        <v>0</v>
      </c>
      <c r="Z46" s="49">
        <v>0</v>
      </c>
      <c r="AA46" s="49">
        <v>0</v>
      </c>
      <c r="AB46" s="49">
        <v>0</v>
      </c>
      <c r="AC46" s="49">
        <f t="shared" si="16"/>
        <v>6</v>
      </c>
      <c r="AD46" s="49">
        <v>0</v>
      </c>
      <c r="AE46" s="49">
        <v>6</v>
      </c>
      <c r="AF46" s="49">
        <v>0</v>
      </c>
      <c r="AG46" s="49">
        <v>972</v>
      </c>
      <c r="AH46" s="49">
        <v>4</v>
      </c>
    </row>
    <row r="47" spans="1:34" ht="13.5">
      <c r="A47" s="24" t="s">
        <v>24</v>
      </c>
      <c r="B47" s="47" t="s">
        <v>103</v>
      </c>
      <c r="C47" s="48" t="s">
        <v>234</v>
      </c>
      <c r="D47" s="49">
        <f t="shared" si="17"/>
        <v>873</v>
      </c>
      <c r="E47" s="49">
        <v>873</v>
      </c>
      <c r="F47" s="49">
        <v>0</v>
      </c>
      <c r="G47" s="49">
        <f t="shared" si="9"/>
        <v>873</v>
      </c>
      <c r="H47" s="49">
        <f t="shared" si="10"/>
        <v>873</v>
      </c>
      <c r="I47" s="49">
        <f t="shared" si="11"/>
        <v>0</v>
      </c>
      <c r="J47" s="49">
        <v>0</v>
      </c>
      <c r="K47" s="49">
        <v>0</v>
      </c>
      <c r="L47" s="49">
        <v>0</v>
      </c>
      <c r="M47" s="49">
        <f t="shared" si="12"/>
        <v>729</v>
      </c>
      <c r="N47" s="49">
        <v>0</v>
      </c>
      <c r="O47" s="49">
        <v>729</v>
      </c>
      <c r="P47" s="49">
        <v>0</v>
      </c>
      <c r="Q47" s="49">
        <f t="shared" si="13"/>
        <v>48</v>
      </c>
      <c r="R47" s="49">
        <v>0</v>
      </c>
      <c r="S47" s="49">
        <v>48</v>
      </c>
      <c r="T47" s="49">
        <v>0</v>
      </c>
      <c r="U47" s="49">
        <f t="shared" si="14"/>
        <v>36</v>
      </c>
      <c r="V47" s="49">
        <v>0</v>
      </c>
      <c r="W47" s="49">
        <v>36</v>
      </c>
      <c r="X47" s="49">
        <v>0</v>
      </c>
      <c r="Y47" s="49">
        <f t="shared" si="15"/>
        <v>0</v>
      </c>
      <c r="Z47" s="49">
        <v>0</v>
      </c>
      <c r="AA47" s="49">
        <v>0</v>
      </c>
      <c r="AB47" s="49">
        <v>0</v>
      </c>
      <c r="AC47" s="49">
        <f t="shared" si="16"/>
        <v>60</v>
      </c>
      <c r="AD47" s="49">
        <v>0</v>
      </c>
      <c r="AE47" s="49">
        <v>60</v>
      </c>
      <c r="AF47" s="49">
        <v>0</v>
      </c>
      <c r="AG47" s="49">
        <v>0</v>
      </c>
      <c r="AH47" s="49">
        <v>0</v>
      </c>
    </row>
    <row r="48" spans="1:34" ht="13.5">
      <c r="A48" s="24" t="s">
        <v>24</v>
      </c>
      <c r="B48" s="47" t="s">
        <v>104</v>
      </c>
      <c r="C48" s="48" t="s">
        <v>105</v>
      </c>
      <c r="D48" s="49">
        <f t="shared" si="17"/>
        <v>358</v>
      </c>
      <c r="E48" s="49">
        <v>330</v>
      </c>
      <c r="F48" s="49">
        <v>28</v>
      </c>
      <c r="G48" s="49">
        <f t="shared" si="9"/>
        <v>358</v>
      </c>
      <c r="H48" s="49">
        <f t="shared" si="10"/>
        <v>330</v>
      </c>
      <c r="I48" s="49">
        <f t="shared" si="11"/>
        <v>0</v>
      </c>
      <c r="J48" s="49">
        <v>0</v>
      </c>
      <c r="K48" s="49">
        <v>0</v>
      </c>
      <c r="L48" s="49">
        <v>0</v>
      </c>
      <c r="M48" s="49">
        <f t="shared" si="12"/>
        <v>242</v>
      </c>
      <c r="N48" s="49">
        <v>0</v>
      </c>
      <c r="O48" s="49">
        <v>242</v>
      </c>
      <c r="P48" s="49">
        <v>0</v>
      </c>
      <c r="Q48" s="49">
        <f t="shared" si="13"/>
        <v>10</v>
      </c>
      <c r="R48" s="49">
        <v>0</v>
      </c>
      <c r="S48" s="49">
        <v>10</v>
      </c>
      <c r="T48" s="49">
        <v>0</v>
      </c>
      <c r="U48" s="49">
        <f t="shared" si="14"/>
        <v>78</v>
      </c>
      <c r="V48" s="49">
        <v>0</v>
      </c>
      <c r="W48" s="49">
        <v>78</v>
      </c>
      <c r="X48" s="49">
        <v>0</v>
      </c>
      <c r="Y48" s="49">
        <f t="shared" si="15"/>
        <v>0</v>
      </c>
      <c r="Z48" s="49">
        <v>0</v>
      </c>
      <c r="AA48" s="49">
        <v>0</v>
      </c>
      <c r="AB48" s="49">
        <v>0</v>
      </c>
      <c r="AC48" s="49">
        <f t="shared" si="16"/>
        <v>0</v>
      </c>
      <c r="AD48" s="49">
        <v>0</v>
      </c>
      <c r="AE48" s="49">
        <v>0</v>
      </c>
      <c r="AF48" s="49">
        <v>0</v>
      </c>
      <c r="AG48" s="49">
        <v>28</v>
      </c>
      <c r="AH48" s="49">
        <v>3</v>
      </c>
    </row>
    <row r="49" spans="1:34" ht="13.5">
      <c r="A49" s="24" t="s">
        <v>24</v>
      </c>
      <c r="B49" s="47" t="s">
        <v>106</v>
      </c>
      <c r="C49" s="48" t="s">
        <v>107</v>
      </c>
      <c r="D49" s="49">
        <f t="shared" si="17"/>
        <v>610</v>
      </c>
      <c r="E49" s="49">
        <v>430</v>
      </c>
      <c r="F49" s="49">
        <v>180</v>
      </c>
      <c r="G49" s="49">
        <f t="shared" si="9"/>
        <v>610</v>
      </c>
      <c r="H49" s="49">
        <f t="shared" si="10"/>
        <v>610</v>
      </c>
      <c r="I49" s="49">
        <f t="shared" si="11"/>
        <v>0</v>
      </c>
      <c r="J49" s="49">
        <v>0</v>
      </c>
      <c r="K49" s="49">
        <v>0</v>
      </c>
      <c r="L49" s="49">
        <v>0</v>
      </c>
      <c r="M49" s="49">
        <f t="shared" si="12"/>
        <v>308</v>
      </c>
      <c r="N49" s="49">
        <v>0</v>
      </c>
      <c r="O49" s="49">
        <v>308</v>
      </c>
      <c r="P49" s="49">
        <v>0</v>
      </c>
      <c r="Q49" s="49">
        <f t="shared" si="13"/>
        <v>207</v>
      </c>
      <c r="R49" s="49">
        <v>0</v>
      </c>
      <c r="S49" s="49">
        <v>207</v>
      </c>
      <c r="T49" s="49">
        <v>0</v>
      </c>
      <c r="U49" s="49">
        <f t="shared" si="14"/>
        <v>19</v>
      </c>
      <c r="V49" s="49">
        <v>0</v>
      </c>
      <c r="W49" s="49">
        <v>19</v>
      </c>
      <c r="X49" s="49">
        <v>0</v>
      </c>
      <c r="Y49" s="49">
        <f t="shared" si="15"/>
        <v>3</v>
      </c>
      <c r="Z49" s="49">
        <v>0</v>
      </c>
      <c r="AA49" s="49">
        <v>3</v>
      </c>
      <c r="AB49" s="49">
        <v>0</v>
      </c>
      <c r="AC49" s="49">
        <f t="shared" si="16"/>
        <v>73</v>
      </c>
      <c r="AD49" s="49">
        <v>0</v>
      </c>
      <c r="AE49" s="49">
        <v>73</v>
      </c>
      <c r="AF49" s="49">
        <v>0</v>
      </c>
      <c r="AG49" s="49">
        <v>0</v>
      </c>
      <c r="AH49" s="49">
        <v>40</v>
      </c>
    </row>
    <row r="50" spans="1:34" ht="13.5">
      <c r="A50" s="24" t="s">
        <v>24</v>
      </c>
      <c r="B50" s="47" t="s">
        <v>108</v>
      </c>
      <c r="C50" s="48" t="s">
        <v>109</v>
      </c>
      <c r="D50" s="49">
        <f t="shared" si="17"/>
        <v>948</v>
      </c>
      <c r="E50" s="49">
        <v>893</v>
      </c>
      <c r="F50" s="49">
        <v>55</v>
      </c>
      <c r="G50" s="49">
        <f t="shared" si="9"/>
        <v>948</v>
      </c>
      <c r="H50" s="49">
        <f t="shared" si="10"/>
        <v>893</v>
      </c>
      <c r="I50" s="49">
        <f t="shared" si="11"/>
        <v>0</v>
      </c>
      <c r="J50" s="49">
        <v>0</v>
      </c>
      <c r="K50" s="49">
        <v>0</v>
      </c>
      <c r="L50" s="49">
        <v>0</v>
      </c>
      <c r="M50" s="49">
        <f t="shared" si="12"/>
        <v>732</v>
      </c>
      <c r="N50" s="49">
        <v>732</v>
      </c>
      <c r="O50" s="49">
        <v>0</v>
      </c>
      <c r="P50" s="49">
        <v>0</v>
      </c>
      <c r="Q50" s="49">
        <f t="shared" si="13"/>
        <v>102</v>
      </c>
      <c r="R50" s="49">
        <v>0</v>
      </c>
      <c r="S50" s="49">
        <v>102</v>
      </c>
      <c r="T50" s="49">
        <v>0</v>
      </c>
      <c r="U50" s="49">
        <f t="shared" si="14"/>
        <v>58</v>
      </c>
      <c r="V50" s="49">
        <v>0</v>
      </c>
      <c r="W50" s="49">
        <v>58</v>
      </c>
      <c r="X50" s="49">
        <v>0</v>
      </c>
      <c r="Y50" s="49">
        <f t="shared" si="15"/>
        <v>1</v>
      </c>
      <c r="Z50" s="49">
        <v>0</v>
      </c>
      <c r="AA50" s="49">
        <v>1</v>
      </c>
      <c r="AB50" s="49">
        <v>0</v>
      </c>
      <c r="AC50" s="49">
        <f t="shared" si="16"/>
        <v>0</v>
      </c>
      <c r="AD50" s="49">
        <v>0</v>
      </c>
      <c r="AE50" s="49">
        <v>0</v>
      </c>
      <c r="AF50" s="49">
        <v>0</v>
      </c>
      <c r="AG50" s="49">
        <v>55</v>
      </c>
      <c r="AH50" s="49">
        <v>0</v>
      </c>
    </row>
    <row r="51" spans="1:34" ht="13.5">
      <c r="A51" s="24" t="s">
        <v>24</v>
      </c>
      <c r="B51" s="47" t="s">
        <v>110</v>
      </c>
      <c r="C51" s="48" t="s">
        <v>111</v>
      </c>
      <c r="D51" s="49">
        <f t="shared" si="17"/>
        <v>668</v>
      </c>
      <c r="E51" s="49">
        <v>593</v>
      </c>
      <c r="F51" s="49">
        <v>75</v>
      </c>
      <c r="G51" s="49">
        <f t="shared" si="9"/>
        <v>668</v>
      </c>
      <c r="H51" s="49">
        <f t="shared" si="10"/>
        <v>593</v>
      </c>
      <c r="I51" s="49">
        <f t="shared" si="11"/>
        <v>0</v>
      </c>
      <c r="J51" s="49">
        <v>0</v>
      </c>
      <c r="K51" s="49">
        <v>0</v>
      </c>
      <c r="L51" s="49">
        <v>0</v>
      </c>
      <c r="M51" s="49">
        <f t="shared" si="12"/>
        <v>429</v>
      </c>
      <c r="N51" s="49">
        <v>0</v>
      </c>
      <c r="O51" s="49">
        <v>429</v>
      </c>
      <c r="P51" s="49">
        <v>0</v>
      </c>
      <c r="Q51" s="49">
        <f t="shared" si="13"/>
        <v>20</v>
      </c>
      <c r="R51" s="49">
        <v>0</v>
      </c>
      <c r="S51" s="49">
        <v>20</v>
      </c>
      <c r="T51" s="49">
        <v>0</v>
      </c>
      <c r="U51" s="49">
        <f t="shared" si="14"/>
        <v>108</v>
      </c>
      <c r="V51" s="49">
        <v>0</v>
      </c>
      <c r="W51" s="49">
        <v>108</v>
      </c>
      <c r="X51" s="49">
        <v>0</v>
      </c>
      <c r="Y51" s="49">
        <f t="shared" si="15"/>
        <v>0</v>
      </c>
      <c r="Z51" s="49">
        <v>0</v>
      </c>
      <c r="AA51" s="49">
        <v>0</v>
      </c>
      <c r="AB51" s="49">
        <v>0</v>
      </c>
      <c r="AC51" s="49">
        <f t="shared" si="16"/>
        <v>36</v>
      </c>
      <c r="AD51" s="49">
        <v>0</v>
      </c>
      <c r="AE51" s="49">
        <v>36</v>
      </c>
      <c r="AF51" s="49">
        <v>0</v>
      </c>
      <c r="AG51" s="49">
        <v>75</v>
      </c>
      <c r="AH51" s="49">
        <v>0</v>
      </c>
    </row>
    <row r="52" spans="1:34" ht="13.5">
      <c r="A52" s="24" t="s">
        <v>24</v>
      </c>
      <c r="B52" s="47" t="s">
        <v>112</v>
      </c>
      <c r="C52" s="48" t="s">
        <v>113</v>
      </c>
      <c r="D52" s="49">
        <f t="shared" si="17"/>
        <v>1500</v>
      </c>
      <c r="E52" s="49">
        <v>1411</v>
      </c>
      <c r="F52" s="49">
        <v>89</v>
      </c>
      <c r="G52" s="49">
        <f t="shared" si="9"/>
        <v>1500</v>
      </c>
      <c r="H52" s="49">
        <f t="shared" si="10"/>
        <v>1397</v>
      </c>
      <c r="I52" s="49">
        <f t="shared" si="11"/>
        <v>0</v>
      </c>
      <c r="J52" s="49">
        <v>0</v>
      </c>
      <c r="K52" s="49">
        <v>0</v>
      </c>
      <c r="L52" s="49">
        <v>0</v>
      </c>
      <c r="M52" s="49">
        <f t="shared" si="12"/>
        <v>907</v>
      </c>
      <c r="N52" s="49">
        <v>0</v>
      </c>
      <c r="O52" s="49">
        <v>907</v>
      </c>
      <c r="P52" s="49">
        <v>0</v>
      </c>
      <c r="Q52" s="49">
        <f t="shared" si="13"/>
        <v>71</v>
      </c>
      <c r="R52" s="49">
        <v>0</v>
      </c>
      <c r="S52" s="49">
        <v>71</v>
      </c>
      <c r="T52" s="49">
        <v>0</v>
      </c>
      <c r="U52" s="49">
        <f t="shared" si="14"/>
        <v>419</v>
      </c>
      <c r="V52" s="49">
        <v>0</v>
      </c>
      <c r="W52" s="49">
        <v>419</v>
      </c>
      <c r="X52" s="49">
        <v>0</v>
      </c>
      <c r="Y52" s="49">
        <f t="shared" si="15"/>
        <v>0</v>
      </c>
      <c r="Z52" s="49">
        <v>0</v>
      </c>
      <c r="AA52" s="49">
        <v>0</v>
      </c>
      <c r="AB52" s="49">
        <v>0</v>
      </c>
      <c r="AC52" s="49">
        <f t="shared" si="16"/>
        <v>0</v>
      </c>
      <c r="AD52" s="49">
        <v>0</v>
      </c>
      <c r="AE52" s="49">
        <v>0</v>
      </c>
      <c r="AF52" s="49">
        <v>0</v>
      </c>
      <c r="AG52" s="49">
        <v>103</v>
      </c>
      <c r="AH52" s="49">
        <v>0</v>
      </c>
    </row>
    <row r="53" spans="1:34" ht="13.5">
      <c r="A53" s="24" t="s">
        <v>24</v>
      </c>
      <c r="B53" s="47" t="s">
        <v>114</v>
      </c>
      <c r="C53" s="48" t="s">
        <v>115</v>
      </c>
      <c r="D53" s="49">
        <f t="shared" si="17"/>
        <v>2224</v>
      </c>
      <c r="E53" s="49">
        <v>1160</v>
      </c>
      <c r="F53" s="49">
        <v>1064</v>
      </c>
      <c r="G53" s="49">
        <f t="shared" si="9"/>
        <v>2224</v>
      </c>
      <c r="H53" s="49">
        <f t="shared" si="10"/>
        <v>1042</v>
      </c>
      <c r="I53" s="49">
        <f t="shared" si="11"/>
        <v>0</v>
      </c>
      <c r="J53" s="49">
        <v>0</v>
      </c>
      <c r="K53" s="49">
        <v>0</v>
      </c>
      <c r="L53" s="49">
        <v>0</v>
      </c>
      <c r="M53" s="49">
        <f t="shared" si="12"/>
        <v>666</v>
      </c>
      <c r="N53" s="49">
        <v>0</v>
      </c>
      <c r="O53" s="49">
        <v>666</v>
      </c>
      <c r="P53" s="49">
        <v>0</v>
      </c>
      <c r="Q53" s="49">
        <f t="shared" si="13"/>
        <v>222</v>
      </c>
      <c r="R53" s="49">
        <v>0</v>
      </c>
      <c r="S53" s="49">
        <v>222</v>
      </c>
      <c r="T53" s="49">
        <v>0</v>
      </c>
      <c r="U53" s="49">
        <f t="shared" si="14"/>
        <v>32</v>
      </c>
      <c r="V53" s="49">
        <v>0</v>
      </c>
      <c r="W53" s="49">
        <v>32</v>
      </c>
      <c r="X53" s="49">
        <v>0</v>
      </c>
      <c r="Y53" s="49">
        <f t="shared" si="15"/>
        <v>2</v>
      </c>
      <c r="Z53" s="49">
        <v>0</v>
      </c>
      <c r="AA53" s="49">
        <v>2</v>
      </c>
      <c r="AB53" s="49">
        <v>0</v>
      </c>
      <c r="AC53" s="49">
        <f t="shared" si="16"/>
        <v>120</v>
      </c>
      <c r="AD53" s="49">
        <v>0</v>
      </c>
      <c r="AE53" s="49">
        <v>120</v>
      </c>
      <c r="AF53" s="49">
        <v>0</v>
      </c>
      <c r="AG53" s="49">
        <v>1182</v>
      </c>
      <c r="AH53" s="49">
        <v>31</v>
      </c>
    </row>
    <row r="54" spans="1:34" ht="13.5">
      <c r="A54" s="24" t="s">
        <v>24</v>
      </c>
      <c r="B54" s="47" t="s">
        <v>116</v>
      </c>
      <c r="C54" s="48" t="s">
        <v>117</v>
      </c>
      <c r="D54" s="49">
        <f t="shared" si="17"/>
        <v>779</v>
      </c>
      <c r="E54" s="49">
        <v>584</v>
      </c>
      <c r="F54" s="49">
        <v>195</v>
      </c>
      <c r="G54" s="49">
        <f t="shared" si="9"/>
        <v>779</v>
      </c>
      <c r="H54" s="49">
        <f t="shared" si="10"/>
        <v>765</v>
      </c>
      <c r="I54" s="49">
        <f t="shared" si="11"/>
        <v>0</v>
      </c>
      <c r="J54" s="49">
        <v>0</v>
      </c>
      <c r="K54" s="49">
        <v>0</v>
      </c>
      <c r="L54" s="49">
        <v>0</v>
      </c>
      <c r="M54" s="49">
        <f t="shared" si="12"/>
        <v>583</v>
      </c>
      <c r="N54" s="49">
        <v>0</v>
      </c>
      <c r="O54" s="49">
        <v>583</v>
      </c>
      <c r="P54" s="49">
        <v>0</v>
      </c>
      <c r="Q54" s="49">
        <f t="shared" si="13"/>
        <v>0</v>
      </c>
      <c r="R54" s="49">
        <v>0</v>
      </c>
      <c r="S54" s="49">
        <v>0</v>
      </c>
      <c r="T54" s="49">
        <v>0</v>
      </c>
      <c r="U54" s="49">
        <f t="shared" si="14"/>
        <v>148</v>
      </c>
      <c r="V54" s="49">
        <v>0</v>
      </c>
      <c r="W54" s="49">
        <v>148</v>
      </c>
      <c r="X54" s="49">
        <v>0</v>
      </c>
      <c r="Y54" s="49">
        <f t="shared" si="15"/>
        <v>0</v>
      </c>
      <c r="Z54" s="49">
        <v>0</v>
      </c>
      <c r="AA54" s="49">
        <v>0</v>
      </c>
      <c r="AB54" s="49">
        <v>0</v>
      </c>
      <c r="AC54" s="49">
        <f t="shared" si="16"/>
        <v>34</v>
      </c>
      <c r="AD54" s="49">
        <v>0</v>
      </c>
      <c r="AE54" s="49">
        <v>34</v>
      </c>
      <c r="AF54" s="49">
        <v>0</v>
      </c>
      <c r="AG54" s="49">
        <v>14</v>
      </c>
      <c r="AH54" s="49">
        <v>45</v>
      </c>
    </row>
    <row r="55" spans="1:34" ht="13.5">
      <c r="A55" s="24" t="s">
        <v>24</v>
      </c>
      <c r="B55" s="47" t="s">
        <v>118</v>
      </c>
      <c r="C55" s="48" t="s">
        <v>119</v>
      </c>
      <c r="D55" s="49">
        <f t="shared" si="17"/>
        <v>2905</v>
      </c>
      <c r="E55" s="49">
        <v>2534</v>
      </c>
      <c r="F55" s="49">
        <v>371</v>
      </c>
      <c r="G55" s="49">
        <f t="shared" si="9"/>
        <v>2905</v>
      </c>
      <c r="H55" s="49">
        <f t="shared" si="10"/>
        <v>2590</v>
      </c>
      <c r="I55" s="49">
        <f t="shared" si="11"/>
        <v>736</v>
      </c>
      <c r="J55" s="49">
        <v>0</v>
      </c>
      <c r="K55" s="49">
        <v>703</v>
      </c>
      <c r="L55" s="49">
        <v>33</v>
      </c>
      <c r="M55" s="49">
        <f t="shared" si="12"/>
        <v>1408</v>
      </c>
      <c r="N55" s="49">
        <v>0</v>
      </c>
      <c r="O55" s="49">
        <v>1177</v>
      </c>
      <c r="P55" s="49">
        <v>231</v>
      </c>
      <c r="Q55" s="49">
        <f t="shared" si="13"/>
        <v>162</v>
      </c>
      <c r="R55" s="49">
        <v>0</v>
      </c>
      <c r="S55" s="49">
        <v>161</v>
      </c>
      <c r="T55" s="49">
        <v>1</v>
      </c>
      <c r="U55" s="49">
        <f t="shared" si="14"/>
        <v>102</v>
      </c>
      <c r="V55" s="49">
        <v>0</v>
      </c>
      <c r="W55" s="49">
        <v>102</v>
      </c>
      <c r="X55" s="49">
        <v>0</v>
      </c>
      <c r="Y55" s="49">
        <f t="shared" si="15"/>
        <v>1</v>
      </c>
      <c r="Z55" s="49">
        <v>0</v>
      </c>
      <c r="AA55" s="49">
        <v>1</v>
      </c>
      <c r="AB55" s="49">
        <v>0</v>
      </c>
      <c r="AC55" s="49">
        <f t="shared" si="16"/>
        <v>181</v>
      </c>
      <c r="AD55" s="49">
        <v>0</v>
      </c>
      <c r="AE55" s="49">
        <v>178</v>
      </c>
      <c r="AF55" s="49">
        <v>3</v>
      </c>
      <c r="AG55" s="49">
        <v>315</v>
      </c>
      <c r="AH55" s="49">
        <v>0</v>
      </c>
    </row>
    <row r="56" spans="1:34" ht="13.5">
      <c r="A56" s="24" t="s">
        <v>24</v>
      </c>
      <c r="B56" s="47" t="s">
        <v>120</v>
      </c>
      <c r="C56" s="48" t="s">
        <v>121</v>
      </c>
      <c r="D56" s="49">
        <f t="shared" si="17"/>
        <v>1690</v>
      </c>
      <c r="E56" s="49">
        <v>1644</v>
      </c>
      <c r="F56" s="49">
        <v>46</v>
      </c>
      <c r="G56" s="49">
        <f t="shared" si="9"/>
        <v>1690</v>
      </c>
      <c r="H56" s="49">
        <f t="shared" si="10"/>
        <v>1584</v>
      </c>
      <c r="I56" s="49">
        <f t="shared" si="11"/>
        <v>0</v>
      </c>
      <c r="J56" s="49">
        <v>0</v>
      </c>
      <c r="K56" s="49">
        <v>0</v>
      </c>
      <c r="L56" s="49">
        <v>0</v>
      </c>
      <c r="M56" s="49">
        <f t="shared" si="12"/>
        <v>1385</v>
      </c>
      <c r="N56" s="49">
        <v>0</v>
      </c>
      <c r="O56" s="49">
        <v>1339</v>
      </c>
      <c r="P56" s="49">
        <v>46</v>
      </c>
      <c r="Q56" s="49">
        <f t="shared" si="13"/>
        <v>40</v>
      </c>
      <c r="R56" s="49">
        <v>0</v>
      </c>
      <c r="S56" s="49">
        <v>40</v>
      </c>
      <c r="T56" s="49">
        <v>0</v>
      </c>
      <c r="U56" s="49">
        <f t="shared" si="14"/>
        <v>77</v>
      </c>
      <c r="V56" s="49">
        <v>0</v>
      </c>
      <c r="W56" s="49">
        <v>77</v>
      </c>
      <c r="X56" s="49">
        <v>0</v>
      </c>
      <c r="Y56" s="49">
        <f t="shared" si="15"/>
        <v>0</v>
      </c>
      <c r="Z56" s="49">
        <v>0</v>
      </c>
      <c r="AA56" s="49">
        <v>0</v>
      </c>
      <c r="AB56" s="49">
        <v>0</v>
      </c>
      <c r="AC56" s="49">
        <f t="shared" si="16"/>
        <v>82</v>
      </c>
      <c r="AD56" s="49">
        <v>0</v>
      </c>
      <c r="AE56" s="49">
        <v>82</v>
      </c>
      <c r="AF56" s="49">
        <v>0</v>
      </c>
      <c r="AG56" s="49">
        <v>106</v>
      </c>
      <c r="AH56" s="49">
        <v>14</v>
      </c>
    </row>
    <row r="57" spans="1:34" ht="13.5">
      <c r="A57" s="24" t="s">
        <v>24</v>
      </c>
      <c r="B57" s="47" t="s">
        <v>122</v>
      </c>
      <c r="C57" s="48" t="s">
        <v>123</v>
      </c>
      <c r="D57" s="49">
        <f t="shared" si="17"/>
        <v>1086</v>
      </c>
      <c r="E57" s="49">
        <v>1028</v>
      </c>
      <c r="F57" s="49">
        <v>58</v>
      </c>
      <c r="G57" s="49">
        <f t="shared" si="9"/>
        <v>1086</v>
      </c>
      <c r="H57" s="49">
        <f t="shared" si="10"/>
        <v>1028</v>
      </c>
      <c r="I57" s="49">
        <f t="shared" si="11"/>
        <v>0</v>
      </c>
      <c r="J57" s="49">
        <v>0</v>
      </c>
      <c r="K57" s="49">
        <v>0</v>
      </c>
      <c r="L57" s="49">
        <v>0</v>
      </c>
      <c r="M57" s="49">
        <f t="shared" si="12"/>
        <v>883</v>
      </c>
      <c r="N57" s="49">
        <v>883</v>
      </c>
      <c r="O57" s="49">
        <v>0</v>
      </c>
      <c r="P57" s="49">
        <v>0</v>
      </c>
      <c r="Q57" s="49">
        <f t="shared" si="13"/>
        <v>8</v>
      </c>
      <c r="R57" s="49">
        <v>8</v>
      </c>
      <c r="S57" s="49">
        <v>0</v>
      </c>
      <c r="T57" s="49">
        <v>0</v>
      </c>
      <c r="U57" s="49">
        <f t="shared" si="14"/>
        <v>137</v>
      </c>
      <c r="V57" s="49">
        <v>137</v>
      </c>
      <c r="W57" s="49">
        <v>0</v>
      </c>
      <c r="X57" s="49">
        <v>0</v>
      </c>
      <c r="Y57" s="49">
        <f t="shared" si="15"/>
        <v>0</v>
      </c>
      <c r="Z57" s="49">
        <v>0</v>
      </c>
      <c r="AA57" s="49">
        <v>0</v>
      </c>
      <c r="AB57" s="49">
        <v>0</v>
      </c>
      <c r="AC57" s="49">
        <f t="shared" si="16"/>
        <v>0</v>
      </c>
      <c r="AD57" s="49">
        <v>0</v>
      </c>
      <c r="AE57" s="49">
        <v>0</v>
      </c>
      <c r="AF57" s="49">
        <v>0</v>
      </c>
      <c r="AG57" s="49">
        <v>58</v>
      </c>
      <c r="AH57" s="49">
        <v>0</v>
      </c>
    </row>
    <row r="58" spans="1:34" ht="13.5">
      <c r="A58" s="24" t="s">
        <v>24</v>
      </c>
      <c r="B58" s="47" t="s">
        <v>124</v>
      </c>
      <c r="C58" s="48" t="s">
        <v>125</v>
      </c>
      <c r="D58" s="49">
        <f t="shared" si="17"/>
        <v>1090</v>
      </c>
      <c r="E58" s="49">
        <v>817</v>
      </c>
      <c r="F58" s="49">
        <v>273</v>
      </c>
      <c r="G58" s="49">
        <f t="shared" si="9"/>
        <v>1090</v>
      </c>
      <c r="H58" s="49">
        <f t="shared" si="10"/>
        <v>1060</v>
      </c>
      <c r="I58" s="49">
        <f t="shared" si="11"/>
        <v>67</v>
      </c>
      <c r="J58" s="49">
        <v>0</v>
      </c>
      <c r="K58" s="49">
        <v>67</v>
      </c>
      <c r="L58" s="49">
        <v>0</v>
      </c>
      <c r="M58" s="49">
        <f t="shared" si="12"/>
        <v>788</v>
      </c>
      <c r="N58" s="49">
        <v>0</v>
      </c>
      <c r="O58" s="49">
        <v>788</v>
      </c>
      <c r="P58" s="49">
        <v>0</v>
      </c>
      <c r="Q58" s="49">
        <f t="shared" si="13"/>
        <v>23</v>
      </c>
      <c r="R58" s="49">
        <v>0</v>
      </c>
      <c r="S58" s="49">
        <v>23</v>
      </c>
      <c r="T58" s="49">
        <v>0</v>
      </c>
      <c r="U58" s="49">
        <f t="shared" si="14"/>
        <v>141</v>
      </c>
      <c r="V58" s="49">
        <v>0</v>
      </c>
      <c r="W58" s="49">
        <v>141</v>
      </c>
      <c r="X58" s="49">
        <v>0</v>
      </c>
      <c r="Y58" s="49">
        <f t="shared" si="15"/>
        <v>0</v>
      </c>
      <c r="Z58" s="49">
        <v>0</v>
      </c>
      <c r="AA58" s="49">
        <v>0</v>
      </c>
      <c r="AB58" s="49">
        <v>0</v>
      </c>
      <c r="AC58" s="49">
        <f t="shared" si="16"/>
        <v>41</v>
      </c>
      <c r="AD58" s="49">
        <v>0</v>
      </c>
      <c r="AE58" s="49">
        <v>41</v>
      </c>
      <c r="AF58" s="49">
        <v>0</v>
      </c>
      <c r="AG58" s="49">
        <v>30</v>
      </c>
      <c r="AH58" s="49">
        <v>22</v>
      </c>
    </row>
    <row r="59" spans="1:34" ht="13.5">
      <c r="A59" s="24" t="s">
        <v>24</v>
      </c>
      <c r="B59" s="47" t="s">
        <v>126</v>
      </c>
      <c r="C59" s="48" t="s">
        <v>127</v>
      </c>
      <c r="D59" s="49">
        <f t="shared" si="17"/>
        <v>228</v>
      </c>
      <c r="E59" s="49">
        <v>228</v>
      </c>
      <c r="F59" s="49">
        <v>0</v>
      </c>
      <c r="G59" s="49">
        <f t="shared" si="9"/>
        <v>228</v>
      </c>
      <c r="H59" s="49">
        <f t="shared" si="10"/>
        <v>228</v>
      </c>
      <c r="I59" s="49">
        <f t="shared" si="11"/>
        <v>116</v>
      </c>
      <c r="J59" s="49">
        <v>0</v>
      </c>
      <c r="K59" s="49">
        <v>116</v>
      </c>
      <c r="L59" s="49">
        <v>0</v>
      </c>
      <c r="M59" s="49">
        <f t="shared" si="12"/>
        <v>0</v>
      </c>
      <c r="N59" s="49">
        <v>0</v>
      </c>
      <c r="O59" s="49">
        <v>0</v>
      </c>
      <c r="P59" s="49">
        <v>0</v>
      </c>
      <c r="Q59" s="49">
        <f t="shared" si="13"/>
        <v>80</v>
      </c>
      <c r="R59" s="49">
        <v>0</v>
      </c>
      <c r="S59" s="49">
        <v>80</v>
      </c>
      <c r="T59" s="49">
        <v>0</v>
      </c>
      <c r="U59" s="49">
        <f t="shared" si="14"/>
        <v>18</v>
      </c>
      <c r="V59" s="49">
        <v>0</v>
      </c>
      <c r="W59" s="49">
        <v>18</v>
      </c>
      <c r="X59" s="49">
        <v>0</v>
      </c>
      <c r="Y59" s="49">
        <f t="shared" si="15"/>
        <v>2</v>
      </c>
      <c r="Z59" s="49">
        <v>0</v>
      </c>
      <c r="AA59" s="49">
        <v>2</v>
      </c>
      <c r="AB59" s="49">
        <v>0</v>
      </c>
      <c r="AC59" s="49">
        <f t="shared" si="16"/>
        <v>12</v>
      </c>
      <c r="AD59" s="49">
        <v>0</v>
      </c>
      <c r="AE59" s="49">
        <v>12</v>
      </c>
      <c r="AF59" s="49">
        <v>0</v>
      </c>
      <c r="AG59" s="49">
        <v>0</v>
      </c>
      <c r="AH59" s="49">
        <v>0</v>
      </c>
    </row>
    <row r="60" spans="1:34" ht="13.5">
      <c r="A60" s="193" t="s">
        <v>299</v>
      </c>
      <c r="B60" s="188"/>
      <c r="C60" s="189"/>
      <c r="D60" s="49">
        <f aca="true" t="shared" si="18" ref="D60:AH60">SUM(D7:D59)</f>
        <v>314489</v>
      </c>
      <c r="E60" s="49">
        <f t="shared" si="18"/>
        <v>229238</v>
      </c>
      <c r="F60" s="49">
        <f t="shared" si="18"/>
        <v>85251</v>
      </c>
      <c r="G60" s="49">
        <f t="shared" si="18"/>
        <v>314489</v>
      </c>
      <c r="H60" s="49">
        <f t="shared" si="18"/>
        <v>278888</v>
      </c>
      <c r="I60" s="49">
        <f t="shared" si="18"/>
        <v>3786</v>
      </c>
      <c r="J60" s="49">
        <f t="shared" si="18"/>
        <v>0</v>
      </c>
      <c r="K60" s="49">
        <f t="shared" si="18"/>
        <v>2599</v>
      </c>
      <c r="L60" s="49">
        <f t="shared" si="18"/>
        <v>1187</v>
      </c>
      <c r="M60" s="49">
        <f t="shared" si="18"/>
        <v>202748</v>
      </c>
      <c r="N60" s="49">
        <f t="shared" si="18"/>
        <v>75941</v>
      </c>
      <c r="O60" s="49">
        <f t="shared" si="18"/>
        <v>78005</v>
      </c>
      <c r="P60" s="49">
        <f t="shared" si="18"/>
        <v>48802</v>
      </c>
      <c r="Q60" s="49">
        <f t="shared" si="18"/>
        <v>19194</v>
      </c>
      <c r="R60" s="49">
        <f t="shared" si="18"/>
        <v>9018</v>
      </c>
      <c r="S60" s="49">
        <f t="shared" si="18"/>
        <v>8441</v>
      </c>
      <c r="T60" s="49">
        <f t="shared" si="18"/>
        <v>1735</v>
      </c>
      <c r="U60" s="49">
        <f t="shared" si="18"/>
        <v>45920</v>
      </c>
      <c r="V60" s="49">
        <f t="shared" si="18"/>
        <v>10498</v>
      </c>
      <c r="W60" s="49">
        <f t="shared" si="18"/>
        <v>35332</v>
      </c>
      <c r="X60" s="49">
        <f t="shared" si="18"/>
        <v>90</v>
      </c>
      <c r="Y60" s="49">
        <f t="shared" si="18"/>
        <v>868</v>
      </c>
      <c r="Z60" s="49">
        <f t="shared" si="18"/>
        <v>10</v>
      </c>
      <c r="AA60" s="49">
        <f t="shared" si="18"/>
        <v>725</v>
      </c>
      <c r="AB60" s="49">
        <f t="shared" si="18"/>
        <v>133</v>
      </c>
      <c r="AC60" s="49">
        <f t="shared" si="18"/>
        <v>6372</v>
      </c>
      <c r="AD60" s="49">
        <f t="shared" si="18"/>
        <v>3311</v>
      </c>
      <c r="AE60" s="49">
        <f t="shared" si="18"/>
        <v>2882</v>
      </c>
      <c r="AF60" s="49">
        <f t="shared" si="18"/>
        <v>179</v>
      </c>
      <c r="AG60" s="49">
        <f t="shared" si="18"/>
        <v>35601</v>
      </c>
      <c r="AH60" s="49">
        <f t="shared" si="18"/>
        <v>3377</v>
      </c>
    </row>
  </sheetData>
  <mergeCells count="14">
    <mergeCell ref="A60:C60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242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210</v>
      </c>
      <c r="B2" s="196" t="s">
        <v>260</v>
      </c>
      <c r="C2" s="201" t="s">
        <v>263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225</v>
      </c>
      <c r="E3" s="32" t="s">
        <v>219</v>
      </c>
      <c r="F3" s="194" t="s">
        <v>264</v>
      </c>
      <c r="G3" s="195"/>
      <c r="H3" s="195"/>
      <c r="I3" s="195"/>
      <c r="J3" s="195"/>
      <c r="K3" s="190"/>
      <c r="L3" s="201" t="s">
        <v>265</v>
      </c>
      <c r="M3" s="14" t="s">
        <v>227</v>
      </c>
      <c r="N3" s="33"/>
      <c r="O3" s="33"/>
      <c r="P3" s="33"/>
      <c r="Q3" s="33"/>
      <c r="R3" s="33"/>
      <c r="S3" s="33"/>
      <c r="T3" s="34"/>
      <c r="U3" s="10" t="s">
        <v>225</v>
      </c>
      <c r="V3" s="201" t="s">
        <v>219</v>
      </c>
      <c r="W3" s="227" t="s">
        <v>220</v>
      </c>
      <c r="X3" s="228"/>
      <c r="Y3" s="228"/>
      <c r="Z3" s="228"/>
      <c r="AA3" s="229"/>
      <c r="AB3" s="10" t="s">
        <v>225</v>
      </c>
      <c r="AC3" s="201" t="s">
        <v>266</v>
      </c>
      <c r="AD3" s="201" t="s">
        <v>267</v>
      </c>
      <c r="AE3" s="14" t="s">
        <v>221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236</v>
      </c>
      <c r="H4" s="201" t="s">
        <v>237</v>
      </c>
      <c r="I4" s="201" t="s">
        <v>238</v>
      </c>
      <c r="J4" s="201" t="s">
        <v>239</v>
      </c>
      <c r="K4" s="201" t="s">
        <v>240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236</v>
      </c>
      <c r="X4" s="201" t="s">
        <v>237</v>
      </c>
      <c r="Y4" s="201" t="s">
        <v>238</v>
      </c>
      <c r="Z4" s="201" t="s">
        <v>239</v>
      </c>
      <c r="AA4" s="201" t="s">
        <v>240</v>
      </c>
      <c r="AB4" s="10"/>
      <c r="AC4" s="218"/>
      <c r="AD4" s="218"/>
      <c r="AE4" s="37"/>
      <c r="AF4" s="224" t="s">
        <v>236</v>
      </c>
      <c r="AG4" s="201" t="s">
        <v>237</v>
      </c>
      <c r="AH4" s="201" t="s">
        <v>238</v>
      </c>
      <c r="AI4" s="201" t="s">
        <v>239</v>
      </c>
      <c r="AJ4" s="201" t="s">
        <v>240</v>
      </c>
    </row>
    <row r="5" spans="1:36" s="28" customFormat="1" ht="22.5" customHeight="1">
      <c r="A5" s="230"/>
      <c r="B5" s="232"/>
      <c r="C5" s="202"/>
      <c r="D5" s="16"/>
      <c r="E5" s="40"/>
      <c r="F5" s="10" t="s">
        <v>225</v>
      </c>
      <c r="G5" s="218"/>
      <c r="H5" s="218"/>
      <c r="I5" s="218"/>
      <c r="J5" s="218"/>
      <c r="K5" s="218"/>
      <c r="L5" s="226"/>
      <c r="M5" s="10" t="s">
        <v>225</v>
      </c>
      <c r="N5" s="6" t="s">
        <v>229</v>
      </c>
      <c r="O5" s="6" t="s">
        <v>261</v>
      </c>
      <c r="P5" s="6" t="s">
        <v>230</v>
      </c>
      <c r="Q5" s="18" t="s">
        <v>268</v>
      </c>
      <c r="R5" s="6" t="s">
        <v>231</v>
      </c>
      <c r="S5" s="18" t="s">
        <v>18</v>
      </c>
      <c r="T5" s="6" t="s">
        <v>262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225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269</v>
      </c>
      <c r="E6" s="21" t="s">
        <v>218</v>
      </c>
      <c r="F6" s="21" t="s">
        <v>218</v>
      </c>
      <c r="G6" s="23" t="s">
        <v>218</v>
      </c>
      <c r="H6" s="23" t="s">
        <v>218</v>
      </c>
      <c r="I6" s="23" t="s">
        <v>218</v>
      </c>
      <c r="J6" s="23" t="s">
        <v>218</v>
      </c>
      <c r="K6" s="23" t="s">
        <v>218</v>
      </c>
      <c r="L6" s="41" t="s">
        <v>218</v>
      </c>
      <c r="M6" s="21" t="s">
        <v>218</v>
      </c>
      <c r="N6" s="23" t="s">
        <v>218</v>
      </c>
      <c r="O6" s="23" t="s">
        <v>218</v>
      </c>
      <c r="P6" s="23" t="s">
        <v>218</v>
      </c>
      <c r="Q6" s="23" t="s">
        <v>218</v>
      </c>
      <c r="R6" s="23" t="s">
        <v>218</v>
      </c>
      <c r="S6" s="23" t="s">
        <v>218</v>
      </c>
      <c r="T6" s="23" t="s">
        <v>218</v>
      </c>
      <c r="U6" s="21" t="s">
        <v>218</v>
      </c>
      <c r="V6" s="41" t="s">
        <v>218</v>
      </c>
      <c r="W6" s="42" t="s">
        <v>218</v>
      </c>
      <c r="X6" s="23" t="s">
        <v>218</v>
      </c>
      <c r="Y6" s="23" t="s">
        <v>218</v>
      </c>
      <c r="Z6" s="23" t="s">
        <v>218</v>
      </c>
      <c r="AA6" s="23" t="s">
        <v>218</v>
      </c>
      <c r="AB6" s="21" t="s">
        <v>218</v>
      </c>
      <c r="AC6" s="41" t="s">
        <v>218</v>
      </c>
      <c r="AD6" s="41" t="s">
        <v>218</v>
      </c>
      <c r="AE6" s="21" t="s">
        <v>218</v>
      </c>
      <c r="AF6" s="22" t="s">
        <v>218</v>
      </c>
      <c r="AG6" s="22" t="s">
        <v>218</v>
      </c>
      <c r="AH6" s="22" t="s">
        <v>218</v>
      </c>
      <c r="AI6" s="22" t="s">
        <v>218</v>
      </c>
      <c r="AJ6" s="22" t="s">
        <v>218</v>
      </c>
    </row>
    <row r="7" spans="1:36" ht="13.5">
      <c r="A7" s="24" t="s">
        <v>24</v>
      </c>
      <c r="B7" s="47" t="s">
        <v>25</v>
      </c>
      <c r="C7" s="48" t="s">
        <v>26</v>
      </c>
      <c r="D7" s="49">
        <f aca="true" t="shared" si="0" ref="D7:D59">E7+F7+L7+M7</f>
        <v>148282</v>
      </c>
      <c r="E7" s="49">
        <v>114262</v>
      </c>
      <c r="F7" s="49">
        <f aca="true" t="shared" si="1" ref="F7:F33">SUM(G7:K7)</f>
        <v>14812</v>
      </c>
      <c r="G7" s="49">
        <v>2894</v>
      </c>
      <c r="H7" s="49">
        <v>11918</v>
      </c>
      <c r="I7" s="49">
        <v>0</v>
      </c>
      <c r="J7" s="49">
        <v>0</v>
      </c>
      <c r="K7" s="49">
        <v>0</v>
      </c>
      <c r="L7" s="49">
        <v>7714</v>
      </c>
      <c r="M7" s="49">
        <f aca="true" t="shared" si="2" ref="M7:M33">SUM(N7:T7)</f>
        <v>11494</v>
      </c>
      <c r="N7" s="49">
        <v>11377</v>
      </c>
      <c r="O7" s="49">
        <v>0</v>
      </c>
      <c r="P7" s="49">
        <v>0</v>
      </c>
      <c r="Q7" s="49">
        <v>0</v>
      </c>
      <c r="R7" s="49">
        <v>0</v>
      </c>
      <c r="S7" s="49">
        <v>117</v>
      </c>
      <c r="T7" s="49">
        <v>0</v>
      </c>
      <c r="U7" s="49">
        <f aca="true" t="shared" si="3" ref="U7:U33">SUM(V7:AA7)</f>
        <v>117156</v>
      </c>
      <c r="V7" s="49">
        <v>114262</v>
      </c>
      <c r="W7" s="49">
        <v>2894</v>
      </c>
      <c r="X7" s="49">
        <v>0</v>
      </c>
      <c r="Y7" s="49">
        <v>0</v>
      </c>
      <c r="Z7" s="49">
        <v>0</v>
      </c>
      <c r="AA7" s="49">
        <v>0</v>
      </c>
      <c r="AB7" s="49">
        <f aca="true" t="shared" si="4" ref="AB7:AB33">SUM(AC7:AE7)</f>
        <v>10988</v>
      </c>
      <c r="AC7" s="49">
        <v>7714</v>
      </c>
      <c r="AD7" s="49">
        <v>3218</v>
      </c>
      <c r="AE7" s="49">
        <f aca="true" t="shared" si="5" ref="AE7:AE33">SUM(AF7:AJ7)</f>
        <v>56</v>
      </c>
      <c r="AF7" s="49">
        <v>0</v>
      </c>
      <c r="AG7" s="49">
        <v>56</v>
      </c>
      <c r="AH7" s="49">
        <v>0</v>
      </c>
      <c r="AI7" s="49">
        <v>0</v>
      </c>
      <c r="AJ7" s="49">
        <v>0</v>
      </c>
    </row>
    <row r="8" spans="1:36" ht="13.5">
      <c r="A8" s="24" t="s">
        <v>24</v>
      </c>
      <c r="B8" s="47" t="s">
        <v>27</v>
      </c>
      <c r="C8" s="48" t="s">
        <v>28</v>
      </c>
      <c r="D8" s="49">
        <f t="shared" si="0"/>
        <v>8243</v>
      </c>
      <c r="E8" s="49">
        <v>4036</v>
      </c>
      <c r="F8" s="49">
        <f t="shared" si="1"/>
        <v>2655</v>
      </c>
      <c r="G8" s="49">
        <v>0</v>
      </c>
      <c r="H8" s="49">
        <v>2655</v>
      </c>
      <c r="I8" s="49">
        <v>0</v>
      </c>
      <c r="J8" s="49">
        <v>0</v>
      </c>
      <c r="K8" s="49">
        <v>0</v>
      </c>
      <c r="L8" s="49">
        <v>1552</v>
      </c>
      <c r="M8" s="49">
        <f t="shared" si="2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f t="shared" si="3"/>
        <v>4334</v>
      </c>
      <c r="V8" s="49">
        <v>4036</v>
      </c>
      <c r="W8" s="49">
        <v>0</v>
      </c>
      <c r="X8" s="49">
        <v>298</v>
      </c>
      <c r="Y8" s="49">
        <v>0</v>
      </c>
      <c r="Z8" s="49">
        <v>0</v>
      </c>
      <c r="AA8" s="49">
        <v>0</v>
      </c>
      <c r="AB8" s="49">
        <f t="shared" si="4"/>
        <v>2556</v>
      </c>
      <c r="AC8" s="49">
        <v>1552</v>
      </c>
      <c r="AD8" s="49">
        <v>561</v>
      </c>
      <c r="AE8" s="49">
        <f t="shared" si="5"/>
        <v>443</v>
      </c>
      <c r="AF8" s="49">
        <v>0</v>
      </c>
      <c r="AG8" s="49">
        <v>443</v>
      </c>
      <c r="AH8" s="49">
        <v>0</v>
      </c>
      <c r="AI8" s="49">
        <v>0</v>
      </c>
      <c r="AJ8" s="49">
        <v>0</v>
      </c>
    </row>
    <row r="9" spans="1:36" ht="13.5">
      <c r="A9" s="24" t="s">
        <v>24</v>
      </c>
      <c r="B9" s="47" t="s">
        <v>29</v>
      </c>
      <c r="C9" s="48" t="s">
        <v>30</v>
      </c>
      <c r="D9" s="49">
        <f t="shared" si="0"/>
        <v>7315</v>
      </c>
      <c r="E9" s="49">
        <v>4077</v>
      </c>
      <c r="F9" s="49">
        <f t="shared" si="1"/>
        <v>2016</v>
      </c>
      <c r="G9" s="49">
        <v>445</v>
      </c>
      <c r="H9" s="49">
        <v>1571</v>
      </c>
      <c r="I9" s="49">
        <v>0</v>
      </c>
      <c r="J9" s="49">
        <v>0</v>
      </c>
      <c r="K9" s="49">
        <v>0</v>
      </c>
      <c r="L9" s="49">
        <v>0</v>
      </c>
      <c r="M9" s="49">
        <f t="shared" si="2"/>
        <v>1222</v>
      </c>
      <c r="N9" s="49">
        <v>1121</v>
      </c>
      <c r="O9" s="49">
        <v>0</v>
      </c>
      <c r="P9" s="49">
        <v>0</v>
      </c>
      <c r="Q9" s="49">
        <v>0</v>
      </c>
      <c r="R9" s="49">
        <v>0</v>
      </c>
      <c r="S9" s="49">
        <v>101</v>
      </c>
      <c r="T9" s="49">
        <v>0</v>
      </c>
      <c r="U9" s="49">
        <f t="shared" si="3"/>
        <v>4320</v>
      </c>
      <c r="V9" s="49">
        <v>4077</v>
      </c>
      <c r="W9" s="49">
        <v>243</v>
      </c>
      <c r="X9" s="49">
        <v>0</v>
      </c>
      <c r="Y9" s="49">
        <v>0</v>
      </c>
      <c r="Z9" s="49">
        <v>0</v>
      </c>
      <c r="AA9" s="49">
        <v>0</v>
      </c>
      <c r="AB9" s="49">
        <f t="shared" si="4"/>
        <v>1458</v>
      </c>
      <c r="AC9" s="49">
        <v>0</v>
      </c>
      <c r="AD9" s="49">
        <v>534</v>
      </c>
      <c r="AE9" s="49">
        <f t="shared" si="5"/>
        <v>924</v>
      </c>
      <c r="AF9" s="49">
        <v>171</v>
      </c>
      <c r="AG9" s="49">
        <v>753</v>
      </c>
      <c r="AH9" s="49">
        <v>0</v>
      </c>
      <c r="AI9" s="49">
        <v>0</v>
      </c>
      <c r="AJ9" s="49">
        <v>0</v>
      </c>
    </row>
    <row r="10" spans="1:36" ht="13.5">
      <c r="A10" s="24" t="s">
        <v>24</v>
      </c>
      <c r="B10" s="47" t="s">
        <v>31</v>
      </c>
      <c r="C10" s="48" t="s">
        <v>32</v>
      </c>
      <c r="D10" s="49">
        <f t="shared" si="0"/>
        <v>17934</v>
      </c>
      <c r="E10" s="49">
        <v>13742</v>
      </c>
      <c r="F10" s="49">
        <f t="shared" si="1"/>
        <v>1563</v>
      </c>
      <c r="G10" s="49">
        <v>0</v>
      </c>
      <c r="H10" s="49">
        <v>1563</v>
      </c>
      <c r="I10" s="49">
        <v>0</v>
      </c>
      <c r="J10" s="49">
        <v>0</v>
      </c>
      <c r="K10" s="49">
        <v>0</v>
      </c>
      <c r="L10" s="49">
        <v>715</v>
      </c>
      <c r="M10" s="49">
        <f t="shared" si="2"/>
        <v>1914</v>
      </c>
      <c r="N10" s="49">
        <v>1794</v>
      </c>
      <c r="O10" s="49">
        <v>0</v>
      </c>
      <c r="P10" s="49">
        <v>0</v>
      </c>
      <c r="Q10" s="49">
        <v>0</v>
      </c>
      <c r="R10" s="49">
        <v>0</v>
      </c>
      <c r="S10" s="49">
        <v>120</v>
      </c>
      <c r="T10" s="49">
        <v>0</v>
      </c>
      <c r="U10" s="49">
        <f t="shared" si="3"/>
        <v>13742</v>
      </c>
      <c r="V10" s="49">
        <v>13742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2342</v>
      </c>
      <c r="AC10" s="49">
        <v>715</v>
      </c>
      <c r="AD10" s="49">
        <v>1397</v>
      </c>
      <c r="AE10" s="49">
        <f t="shared" si="5"/>
        <v>230</v>
      </c>
      <c r="AF10" s="49">
        <v>0</v>
      </c>
      <c r="AG10" s="49">
        <v>230</v>
      </c>
      <c r="AH10" s="49">
        <v>0</v>
      </c>
      <c r="AI10" s="49">
        <v>0</v>
      </c>
      <c r="AJ10" s="49">
        <v>0</v>
      </c>
    </row>
    <row r="11" spans="1:36" ht="13.5">
      <c r="A11" s="24" t="s">
        <v>24</v>
      </c>
      <c r="B11" s="47" t="s">
        <v>33</v>
      </c>
      <c r="C11" s="48" t="s">
        <v>34</v>
      </c>
      <c r="D11" s="49">
        <f t="shared" si="0"/>
        <v>10695</v>
      </c>
      <c r="E11" s="49">
        <v>8172</v>
      </c>
      <c r="F11" s="49">
        <f t="shared" si="1"/>
        <v>2523</v>
      </c>
      <c r="G11" s="49">
        <v>1011</v>
      </c>
      <c r="H11" s="49">
        <v>1512</v>
      </c>
      <c r="I11" s="49">
        <v>0</v>
      </c>
      <c r="J11" s="49">
        <v>0</v>
      </c>
      <c r="K11" s="49">
        <v>0</v>
      </c>
      <c r="L11" s="49">
        <v>0</v>
      </c>
      <c r="M11" s="49">
        <f t="shared" si="2"/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f t="shared" si="3"/>
        <v>8512</v>
      </c>
      <c r="V11" s="49">
        <v>8172</v>
      </c>
      <c r="W11" s="49">
        <v>340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4"/>
        <v>1241</v>
      </c>
      <c r="AC11" s="49">
        <v>0</v>
      </c>
      <c r="AD11" s="49">
        <v>910</v>
      </c>
      <c r="AE11" s="49">
        <f t="shared" si="5"/>
        <v>331</v>
      </c>
      <c r="AF11" s="49">
        <v>331</v>
      </c>
      <c r="AG11" s="49">
        <v>0</v>
      </c>
      <c r="AH11" s="49">
        <v>0</v>
      </c>
      <c r="AI11" s="49">
        <v>0</v>
      </c>
      <c r="AJ11" s="49">
        <v>0</v>
      </c>
    </row>
    <row r="12" spans="1:36" ht="13.5">
      <c r="A12" s="24" t="s">
        <v>24</v>
      </c>
      <c r="B12" s="47" t="s">
        <v>35</v>
      </c>
      <c r="C12" s="48" t="s">
        <v>36</v>
      </c>
      <c r="D12" s="49">
        <f t="shared" si="0"/>
        <v>14156</v>
      </c>
      <c r="E12" s="49">
        <v>0</v>
      </c>
      <c r="F12" s="49">
        <f t="shared" si="1"/>
        <v>7915</v>
      </c>
      <c r="G12" s="49">
        <v>0</v>
      </c>
      <c r="H12" s="49">
        <v>460</v>
      </c>
      <c r="I12" s="49">
        <v>0</v>
      </c>
      <c r="J12" s="49">
        <v>7455</v>
      </c>
      <c r="K12" s="49">
        <v>0</v>
      </c>
      <c r="L12" s="49">
        <v>5859</v>
      </c>
      <c r="M12" s="49">
        <f t="shared" si="2"/>
        <v>382</v>
      </c>
      <c r="N12" s="49">
        <v>341</v>
      </c>
      <c r="O12" s="49">
        <v>0</v>
      </c>
      <c r="P12" s="49">
        <v>0</v>
      </c>
      <c r="Q12" s="49">
        <v>0</v>
      </c>
      <c r="R12" s="49">
        <v>0</v>
      </c>
      <c r="S12" s="49">
        <v>41</v>
      </c>
      <c r="T12" s="49">
        <v>0</v>
      </c>
      <c r="U12" s="49">
        <f t="shared" si="3"/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6014</v>
      </c>
      <c r="AC12" s="49">
        <v>5859</v>
      </c>
      <c r="AD12" s="49">
        <v>0</v>
      </c>
      <c r="AE12" s="49">
        <f t="shared" si="5"/>
        <v>155</v>
      </c>
      <c r="AF12" s="49">
        <v>0</v>
      </c>
      <c r="AG12" s="49">
        <v>121</v>
      </c>
      <c r="AH12" s="49">
        <v>0</v>
      </c>
      <c r="AI12" s="49">
        <v>34</v>
      </c>
      <c r="AJ12" s="49">
        <v>0</v>
      </c>
    </row>
    <row r="13" spans="1:36" ht="13.5">
      <c r="A13" s="24" t="s">
        <v>24</v>
      </c>
      <c r="B13" s="47" t="s">
        <v>37</v>
      </c>
      <c r="C13" s="48" t="s">
        <v>38</v>
      </c>
      <c r="D13" s="49">
        <f t="shared" si="0"/>
        <v>13204</v>
      </c>
      <c r="E13" s="49">
        <v>12195</v>
      </c>
      <c r="F13" s="49">
        <f t="shared" si="1"/>
        <v>676</v>
      </c>
      <c r="G13" s="49">
        <v>676</v>
      </c>
      <c r="H13" s="49">
        <v>0</v>
      </c>
      <c r="I13" s="49">
        <v>0</v>
      </c>
      <c r="J13" s="49">
        <v>0</v>
      </c>
      <c r="K13" s="49">
        <v>0</v>
      </c>
      <c r="L13" s="49">
        <v>236</v>
      </c>
      <c r="M13" s="49">
        <f t="shared" si="2"/>
        <v>97</v>
      </c>
      <c r="N13" s="49">
        <v>5</v>
      </c>
      <c r="O13" s="49">
        <v>0</v>
      </c>
      <c r="P13" s="49">
        <v>77</v>
      </c>
      <c r="Q13" s="49">
        <v>15</v>
      </c>
      <c r="R13" s="49">
        <v>0</v>
      </c>
      <c r="S13" s="49">
        <v>0</v>
      </c>
      <c r="T13" s="49">
        <v>0</v>
      </c>
      <c r="U13" s="49">
        <f t="shared" si="3"/>
        <v>12245</v>
      </c>
      <c r="V13" s="49">
        <v>12195</v>
      </c>
      <c r="W13" s="49">
        <v>50</v>
      </c>
      <c r="X13" s="49">
        <v>0</v>
      </c>
      <c r="Y13" s="49">
        <v>0</v>
      </c>
      <c r="Z13" s="49">
        <v>0</v>
      </c>
      <c r="AA13" s="49">
        <v>0</v>
      </c>
      <c r="AB13" s="49">
        <f t="shared" si="4"/>
        <v>1639</v>
      </c>
      <c r="AC13" s="49">
        <v>236</v>
      </c>
      <c r="AD13" s="49">
        <v>905</v>
      </c>
      <c r="AE13" s="49">
        <f t="shared" si="5"/>
        <v>498</v>
      </c>
      <c r="AF13" s="49">
        <v>498</v>
      </c>
      <c r="AG13" s="49">
        <v>0</v>
      </c>
      <c r="AH13" s="49">
        <v>0</v>
      </c>
      <c r="AI13" s="49">
        <v>0</v>
      </c>
      <c r="AJ13" s="49">
        <v>0</v>
      </c>
    </row>
    <row r="14" spans="1:36" ht="13.5">
      <c r="A14" s="24" t="s">
        <v>24</v>
      </c>
      <c r="B14" s="47" t="s">
        <v>39</v>
      </c>
      <c r="C14" s="48" t="s">
        <v>40</v>
      </c>
      <c r="D14" s="49">
        <f t="shared" si="0"/>
        <v>9688</v>
      </c>
      <c r="E14" s="49">
        <v>7036</v>
      </c>
      <c r="F14" s="49">
        <f t="shared" si="1"/>
        <v>162</v>
      </c>
      <c r="G14" s="49">
        <v>34</v>
      </c>
      <c r="H14" s="49">
        <v>128</v>
      </c>
      <c r="I14" s="49">
        <v>0</v>
      </c>
      <c r="J14" s="49">
        <v>0</v>
      </c>
      <c r="K14" s="49">
        <v>0</v>
      </c>
      <c r="L14" s="49">
        <v>2248</v>
      </c>
      <c r="M14" s="49">
        <f t="shared" si="2"/>
        <v>242</v>
      </c>
      <c r="N14" s="49">
        <v>1</v>
      </c>
      <c r="O14" s="49">
        <v>0</v>
      </c>
      <c r="P14" s="49">
        <v>206</v>
      </c>
      <c r="Q14" s="49">
        <v>35</v>
      </c>
      <c r="R14" s="49">
        <v>0</v>
      </c>
      <c r="S14" s="49">
        <v>0</v>
      </c>
      <c r="T14" s="49">
        <v>0</v>
      </c>
      <c r="U14" s="49">
        <f t="shared" si="3"/>
        <v>7036</v>
      </c>
      <c r="V14" s="49">
        <v>7036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2807</v>
      </c>
      <c r="AC14" s="49">
        <v>2248</v>
      </c>
      <c r="AD14" s="49">
        <v>525</v>
      </c>
      <c r="AE14" s="49">
        <f t="shared" si="5"/>
        <v>34</v>
      </c>
      <c r="AF14" s="49">
        <v>34</v>
      </c>
      <c r="AG14" s="49">
        <v>0</v>
      </c>
      <c r="AH14" s="49">
        <v>0</v>
      </c>
      <c r="AI14" s="49">
        <v>0</v>
      </c>
      <c r="AJ14" s="49">
        <v>0</v>
      </c>
    </row>
    <row r="15" spans="1:36" ht="13.5">
      <c r="A15" s="24" t="s">
        <v>24</v>
      </c>
      <c r="B15" s="47" t="s">
        <v>41</v>
      </c>
      <c r="C15" s="48" t="s">
        <v>42</v>
      </c>
      <c r="D15" s="49">
        <f t="shared" si="0"/>
        <v>7201</v>
      </c>
      <c r="E15" s="49">
        <v>5735</v>
      </c>
      <c r="F15" s="49">
        <f t="shared" si="1"/>
        <v>422</v>
      </c>
      <c r="G15" s="49">
        <v>0</v>
      </c>
      <c r="H15" s="49">
        <v>422</v>
      </c>
      <c r="I15" s="49">
        <v>0</v>
      </c>
      <c r="J15" s="49">
        <v>0</v>
      </c>
      <c r="K15" s="49">
        <v>0</v>
      </c>
      <c r="L15" s="49">
        <v>1044</v>
      </c>
      <c r="M15" s="49">
        <f t="shared" si="2"/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f t="shared" si="3"/>
        <v>5735</v>
      </c>
      <c r="V15" s="49">
        <v>5735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4"/>
        <v>1883</v>
      </c>
      <c r="AC15" s="49">
        <v>1044</v>
      </c>
      <c r="AD15" s="49">
        <v>526</v>
      </c>
      <c r="AE15" s="49">
        <f t="shared" si="5"/>
        <v>313</v>
      </c>
      <c r="AF15" s="49">
        <v>0</v>
      </c>
      <c r="AG15" s="49">
        <v>313</v>
      </c>
      <c r="AH15" s="49">
        <v>0</v>
      </c>
      <c r="AI15" s="49">
        <v>0</v>
      </c>
      <c r="AJ15" s="49">
        <v>0</v>
      </c>
    </row>
    <row r="16" spans="1:36" ht="13.5">
      <c r="A16" s="24" t="s">
        <v>24</v>
      </c>
      <c r="B16" s="47" t="s">
        <v>43</v>
      </c>
      <c r="C16" s="48" t="s">
        <v>44</v>
      </c>
      <c r="D16" s="49">
        <f t="shared" si="0"/>
        <v>1229</v>
      </c>
      <c r="E16" s="49">
        <v>654</v>
      </c>
      <c r="F16" s="49">
        <f t="shared" si="1"/>
        <v>493</v>
      </c>
      <c r="G16" s="49">
        <v>0</v>
      </c>
      <c r="H16" s="49">
        <v>493</v>
      </c>
      <c r="I16" s="49">
        <v>0</v>
      </c>
      <c r="J16" s="49">
        <v>0</v>
      </c>
      <c r="K16" s="49">
        <v>0</v>
      </c>
      <c r="L16" s="49">
        <v>82</v>
      </c>
      <c r="M16" s="49">
        <f t="shared" si="2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f t="shared" si="3"/>
        <v>704</v>
      </c>
      <c r="V16" s="49">
        <v>654</v>
      </c>
      <c r="W16" s="49">
        <v>0</v>
      </c>
      <c r="X16" s="49">
        <v>50</v>
      </c>
      <c r="Y16" s="49">
        <v>0</v>
      </c>
      <c r="Z16" s="49">
        <v>0</v>
      </c>
      <c r="AA16" s="49">
        <v>0</v>
      </c>
      <c r="AB16" s="49">
        <f t="shared" si="4"/>
        <v>283</v>
      </c>
      <c r="AC16" s="49">
        <v>82</v>
      </c>
      <c r="AD16" s="49">
        <v>91</v>
      </c>
      <c r="AE16" s="49">
        <f t="shared" si="5"/>
        <v>110</v>
      </c>
      <c r="AF16" s="49">
        <v>0</v>
      </c>
      <c r="AG16" s="49">
        <v>110</v>
      </c>
      <c r="AH16" s="49">
        <v>0</v>
      </c>
      <c r="AI16" s="49">
        <v>0</v>
      </c>
      <c r="AJ16" s="49">
        <v>0</v>
      </c>
    </row>
    <row r="17" spans="1:36" ht="13.5">
      <c r="A17" s="24" t="s">
        <v>24</v>
      </c>
      <c r="B17" s="47" t="s">
        <v>45</v>
      </c>
      <c r="C17" s="48" t="s">
        <v>46</v>
      </c>
      <c r="D17" s="49">
        <f t="shared" si="0"/>
        <v>1759</v>
      </c>
      <c r="E17" s="49">
        <v>1015</v>
      </c>
      <c r="F17" s="49">
        <f t="shared" si="1"/>
        <v>508</v>
      </c>
      <c r="G17" s="49">
        <v>3</v>
      </c>
      <c r="H17" s="49">
        <v>505</v>
      </c>
      <c r="I17" s="49">
        <v>0</v>
      </c>
      <c r="J17" s="49">
        <v>0</v>
      </c>
      <c r="K17" s="49">
        <v>0</v>
      </c>
      <c r="L17" s="49">
        <v>59</v>
      </c>
      <c r="M17" s="49">
        <f t="shared" si="2"/>
        <v>177</v>
      </c>
      <c r="N17" s="49">
        <v>131</v>
      </c>
      <c r="O17" s="49">
        <v>0</v>
      </c>
      <c r="P17" s="49">
        <v>38</v>
      </c>
      <c r="Q17" s="49">
        <v>0</v>
      </c>
      <c r="R17" s="49">
        <v>0</v>
      </c>
      <c r="S17" s="49">
        <v>8</v>
      </c>
      <c r="T17" s="49">
        <v>0</v>
      </c>
      <c r="U17" s="49">
        <f t="shared" si="3"/>
        <v>1070</v>
      </c>
      <c r="V17" s="49">
        <v>1015</v>
      </c>
      <c r="W17" s="49">
        <v>1</v>
      </c>
      <c r="X17" s="49">
        <v>54</v>
      </c>
      <c r="Y17" s="49">
        <v>0</v>
      </c>
      <c r="Z17" s="49">
        <v>0</v>
      </c>
      <c r="AA17" s="49">
        <v>0</v>
      </c>
      <c r="AB17" s="49">
        <f t="shared" si="4"/>
        <v>272</v>
      </c>
      <c r="AC17" s="49">
        <v>59</v>
      </c>
      <c r="AD17" s="49">
        <v>179</v>
      </c>
      <c r="AE17" s="49">
        <f t="shared" si="5"/>
        <v>34</v>
      </c>
      <c r="AF17" s="49">
        <v>0</v>
      </c>
      <c r="AG17" s="49">
        <v>34</v>
      </c>
      <c r="AH17" s="49">
        <v>0</v>
      </c>
      <c r="AI17" s="49">
        <v>0</v>
      </c>
      <c r="AJ17" s="49">
        <v>0</v>
      </c>
    </row>
    <row r="18" spans="1:36" ht="13.5">
      <c r="A18" s="24" t="s">
        <v>24</v>
      </c>
      <c r="B18" s="47" t="s">
        <v>47</v>
      </c>
      <c r="C18" s="48" t="s">
        <v>48</v>
      </c>
      <c r="D18" s="49">
        <f t="shared" si="0"/>
        <v>1631</v>
      </c>
      <c r="E18" s="49">
        <v>913</v>
      </c>
      <c r="F18" s="49">
        <f t="shared" si="1"/>
        <v>180</v>
      </c>
      <c r="G18" s="49">
        <v>3</v>
      </c>
      <c r="H18" s="49">
        <v>177</v>
      </c>
      <c r="I18" s="49">
        <v>0</v>
      </c>
      <c r="J18" s="49">
        <v>0</v>
      </c>
      <c r="K18" s="49">
        <v>0</v>
      </c>
      <c r="L18" s="49">
        <v>394</v>
      </c>
      <c r="M18" s="49">
        <f t="shared" si="2"/>
        <v>144</v>
      </c>
      <c r="N18" s="49">
        <v>104</v>
      </c>
      <c r="O18" s="49">
        <v>0</v>
      </c>
      <c r="P18" s="49">
        <v>31</v>
      </c>
      <c r="Q18" s="49">
        <v>0</v>
      </c>
      <c r="R18" s="49">
        <v>0</v>
      </c>
      <c r="S18" s="49">
        <v>9</v>
      </c>
      <c r="T18" s="49">
        <v>0</v>
      </c>
      <c r="U18" s="49">
        <f t="shared" si="3"/>
        <v>944</v>
      </c>
      <c r="V18" s="49">
        <v>913</v>
      </c>
      <c r="W18" s="49">
        <v>1</v>
      </c>
      <c r="X18" s="49">
        <v>30</v>
      </c>
      <c r="Y18" s="49">
        <v>0</v>
      </c>
      <c r="Z18" s="49">
        <v>0</v>
      </c>
      <c r="AA18" s="49">
        <v>0</v>
      </c>
      <c r="AB18" s="49">
        <f t="shared" si="4"/>
        <v>571</v>
      </c>
      <c r="AC18" s="49">
        <v>394</v>
      </c>
      <c r="AD18" s="49">
        <v>159</v>
      </c>
      <c r="AE18" s="49">
        <f t="shared" si="5"/>
        <v>18</v>
      </c>
      <c r="AF18" s="49">
        <v>0</v>
      </c>
      <c r="AG18" s="49">
        <v>18</v>
      </c>
      <c r="AH18" s="49">
        <v>0</v>
      </c>
      <c r="AI18" s="49">
        <v>0</v>
      </c>
      <c r="AJ18" s="49">
        <v>0</v>
      </c>
    </row>
    <row r="19" spans="1:36" ht="13.5">
      <c r="A19" s="24" t="s">
        <v>24</v>
      </c>
      <c r="B19" s="47" t="s">
        <v>49</v>
      </c>
      <c r="C19" s="48" t="s">
        <v>300</v>
      </c>
      <c r="D19" s="49">
        <f t="shared" si="0"/>
        <v>1028</v>
      </c>
      <c r="E19" s="49">
        <v>673</v>
      </c>
      <c r="F19" s="49">
        <f t="shared" si="1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49</v>
      </c>
      <c r="M19" s="49">
        <f t="shared" si="2"/>
        <v>306</v>
      </c>
      <c r="N19" s="49">
        <v>38</v>
      </c>
      <c r="O19" s="49">
        <v>196</v>
      </c>
      <c r="P19" s="49">
        <v>47</v>
      </c>
      <c r="Q19" s="49">
        <v>5</v>
      </c>
      <c r="R19" s="49">
        <v>17</v>
      </c>
      <c r="S19" s="49">
        <v>0</v>
      </c>
      <c r="T19" s="49">
        <v>3</v>
      </c>
      <c r="U19" s="49">
        <f t="shared" si="3"/>
        <v>673</v>
      </c>
      <c r="V19" s="49">
        <v>673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49</v>
      </c>
      <c r="AC19" s="49">
        <v>49</v>
      </c>
      <c r="AD19" s="49">
        <v>0</v>
      </c>
      <c r="AE19" s="49">
        <f t="shared" si="5"/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</row>
    <row r="20" spans="1:36" ht="13.5">
      <c r="A20" s="24" t="s">
        <v>24</v>
      </c>
      <c r="B20" s="47" t="s">
        <v>50</v>
      </c>
      <c r="C20" s="48" t="s">
        <v>51</v>
      </c>
      <c r="D20" s="49">
        <f t="shared" si="0"/>
        <v>390</v>
      </c>
      <c r="E20" s="49">
        <v>235</v>
      </c>
      <c r="F20" s="49">
        <f t="shared" si="1"/>
        <v>47</v>
      </c>
      <c r="G20" s="49">
        <v>0</v>
      </c>
      <c r="H20" s="49">
        <v>47</v>
      </c>
      <c r="I20" s="49">
        <v>0</v>
      </c>
      <c r="J20" s="49">
        <v>0</v>
      </c>
      <c r="K20" s="49">
        <v>0</v>
      </c>
      <c r="L20" s="49">
        <v>37</v>
      </c>
      <c r="M20" s="49">
        <f t="shared" si="2"/>
        <v>71</v>
      </c>
      <c r="N20" s="49">
        <v>45</v>
      </c>
      <c r="O20" s="49">
        <v>23</v>
      </c>
      <c r="P20" s="49">
        <v>0</v>
      </c>
      <c r="Q20" s="49">
        <v>0</v>
      </c>
      <c r="R20" s="49">
        <v>0</v>
      </c>
      <c r="S20" s="49">
        <v>3</v>
      </c>
      <c r="T20" s="49">
        <v>0</v>
      </c>
      <c r="U20" s="49">
        <f t="shared" si="3"/>
        <v>235</v>
      </c>
      <c r="V20" s="49">
        <v>235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4"/>
        <v>44</v>
      </c>
      <c r="AC20" s="49">
        <v>37</v>
      </c>
      <c r="AD20" s="49">
        <v>7</v>
      </c>
      <c r="AE20" s="49">
        <f t="shared" si="5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</row>
    <row r="21" spans="1:36" ht="13.5">
      <c r="A21" s="24" t="s">
        <v>24</v>
      </c>
      <c r="B21" s="47" t="s">
        <v>52</v>
      </c>
      <c r="C21" s="48" t="s">
        <v>53</v>
      </c>
      <c r="D21" s="49">
        <f t="shared" si="0"/>
        <v>587</v>
      </c>
      <c r="E21" s="49">
        <v>423</v>
      </c>
      <c r="F21" s="49">
        <f t="shared" si="1"/>
        <v>23</v>
      </c>
      <c r="G21" s="49">
        <v>0</v>
      </c>
      <c r="H21" s="49">
        <v>23</v>
      </c>
      <c r="I21" s="49">
        <v>0</v>
      </c>
      <c r="J21" s="49">
        <v>0</v>
      </c>
      <c r="K21" s="49">
        <v>0</v>
      </c>
      <c r="L21" s="49">
        <v>0</v>
      </c>
      <c r="M21" s="49">
        <f t="shared" si="2"/>
        <v>141</v>
      </c>
      <c r="N21" s="49">
        <v>31</v>
      </c>
      <c r="O21" s="49">
        <v>109</v>
      </c>
      <c r="P21" s="49">
        <v>0</v>
      </c>
      <c r="Q21" s="49">
        <v>0</v>
      </c>
      <c r="R21" s="49">
        <v>0</v>
      </c>
      <c r="S21" s="49">
        <v>1</v>
      </c>
      <c r="T21" s="49">
        <v>0</v>
      </c>
      <c r="U21" s="49">
        <f t="shared" si="3"/>
        <v>423</v>
      </c>
      <c r="V21" s="49">
        <v>423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4</v>
      </c>
      <c r="AC21" s="49">
        <v>0</v>
      </c>
      <c r="AD21" s="49">
        <v>4</v>
      </c>
      <c r="AE21" s="49">
        <f t="shared" si="5"/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</row>
    <row r="22" spans="1:36" ht="13.5">
      <c r="A22" s="24" t="s">
        <v>24</v>
      </c>
      <c r="B22" s="47" t="s">
        <v>54</v>
      </c>
      <c r="C22" s="48" t="s">
        <v>55</v>
      </c>
      <c r="D22" s="49">
        <f t="shared" si="0"/>
        <v>1538</v>
      </c>
      <c r="E22" s="49">
        <v>850</v>
      </c>
      <c r="F22" s="49">
        <f t="shared" si="1"/>
        <v>678</v>
      </c>
      <c r="G22" s="49">
        <v>65</v>
      </c>
      <c r="H22" s="49">
        <v>356</v>
      </c>
      <c r="I22" s="49">
        <v>257</v>
      </c>
      <c r="J22" s="49">
        <v>0</v>
      </c>
      <c r="K22" s="49">
        <v>0</v>
      </c>
      <c r="L22" s="49">
        <v>10</v>
      </c>
      <c r="M22" s="49">
        <f t="shared" si="2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f t="shared" si="3"/>
        <v>880</v>
      </c>
      <c r="V22" s="49">
        <v>850</v>
      </c>
      <c r="W22" s="49">
        <v>15</v>
      </c>
      <c r="X22" s="49">
        <v>0</v>
      </c>
      <c r="Y22" s="49">
        <v>15</v>
      </c>
      <c r="Z22" s="49">
        <v>0</v>
      </c>
      <c r="AA22" s="49">
        <v>0</v>
      </c>
      <c r="AB22" s="49">
        <f t="shared" si="4"/>
        <v>134</v>
      </c>
      <c r="AC22" s="49">
        <v>10</v>
      </c>
      <c r="AD22" s="49">
        <v>117</v>
      </c>
      <c r="AE22" s="49">
        <f t="shared" si="5"/>
        <v>7</v>
      </c>
      <c r="AF22" s="49">
        <v>7</v>
      </c>
      <c r="AG22" s="49">
        <v>0</v>
      </c>
      <c r="AH22" s="49">
        <v>0</v>
      </c>
      <c r="AI22" s="49">
        <v>0</v>
      </c>
      <c r="AJ22" s="49">
        <v>0</v>
      </c>
    </row>
    <row r="23" spans="1:36" ht="13.5">
      <c r="A23" s="24" t="s">
        <v>24</v>
      </c>
      <c r="B23" s="47" t="s">
        <v>56</v>
      </c>
      <c r="C23" s="48" t="s">
        <v>57</v>
      </c>
      <c r="D23" s="49">
        <f t="shared" si="0"/>
        <v>1458</v>
      </c>
      <c r="E23" s="49">
        <v>1318</v>
      </c>
      <c r="F23" s="49">
        <f t="shared" si="1"/>
        <v>49</v>
      </c>
      <c r="G23" s="49">
        <v>0</v>
      </c>
      <c r="H23" s="49">
        <v>49</v>
      </c>
      <c r="I23" s="49">
        <v>0</v>
      </c>
      <c r="J23" s="49">
        <v>0</v>
      </c>
      <c r="K23" s="49">
        <v>0</v>
      </c>
      <c r="L23" s="49">
        <v>0</v>
      </c>
      <c r="M23" s="49">
        <f t="shared" si="2"/>
        <v>91</v>
      </c>
      <c r="N23" s="49">
        <v>0</v>
      </c>
      <c r="O23" s="49">
        <v>45</v>
      </c>
      <c r="P23" s="49">
        <v>46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1318</v>
      </c>
      <c r="V23" s="49">
        <v>1318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134</v>
      </c>
      <c r="AC23" s="49">
        <v>0</v>
      </c>
      <c r="AD23" s="49">
        <v>134</v>
      </c>
      <c r="AE23" s="49">
        <f t="shared" si="5"/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</row>
    <row r="24" spans="1:36" ht="13.5">
      <c r="A24" s="24" t="s">
        <v>24</v>
      </c>
      <c r="B24" s="47" t="s">
        <v>58</v>
      </c>
      <c r="C24" s="48" t="s">
        <v>59</v>
      </c>
      <c r="D24" s="49">
        <f t="shared" si="0"/>
        <v>2287</v>
      </c>
      <c r="E24" s="49">
        <v>2000</v>
      </c>
      <c r="F24" s="49">
        <f t="shared" si="1"/>
        <v>176</v>
      </c>
      <c r="G24" s="49">
        <v>105</v>
      </c>
      <c r="H24" s="49">
        <v>61</v>
      </c>
      <c r="I24" s="49">
        <v>0</v>
      </c>
      <c r="J24" s="49">
        <v>0</v>
      </c>
      <c r="K24" s="49">
        <v>10</v>
      </c>
      <c r="L24" s="49">
        <v>47</v>
      </c>
      <c r="M24" s="49">
        <f t="shared" si="2"/>
        <v>64</v>
      </c>
      <c r="N24" s="49">
        <v>0</v>
      </c>
      <c r="O24" s="49">
        <v>0</v>
      </c>
      <c r="P24" s="49">
        <v>64</v>
      </c>
      <c r="Q24" s="49">
        <v>0</v>
      </c>
      <c r="R24" s="49">
        <v>0</v>
      </c>
      <c r="S24" s="49">
        <v>0</v>
      </c>
      <c r="T24" s="49">
        <v>0</v>
      </c>
      <c r="U24" s="49">
        <f t="shared" si="3"/>
        <v>2050</v>
      </c>
      <c r="V24" s="49">
        <v>2000</v>
      </c>
      <c r="W24" s="49">
        <v>50</v>
      </c>
      <c r="X24" s="49">
        <v>0</v>
      </c>
      <c r="Y24" s="49">
        <v>0</v>
      </c>
      <c r="Z24" s="49">
        <v>0</v>
      </c>
      <c r="AA24" s="49">
        <v>0</v>
      </c>
      <c r="AB24" s="49">
        <f t="shared" si="4"/>
        <v>260</v>
      </c>
      <c r="AC24" s="49">
        <v>47</v>
      </c>
      <c r="AD24" s="49">
        <v>203</v>
      </c>
      <c r="AE24" s="49">
        <f t="shared" si="5"/>
        <v>10</v>
      </c>
      <c r="AF24" s="49">
        <v>0</v>
      </c>
      <c r="AG24" s="49">
        <v>0</v>
      </c>
      <c r="AH24" s="49">
        <v>0</v>
      </c>
      <c r="AI24" s="49">
        <v>0</v>
      </c>
      <c r="AJ24" s="49">
        <v>10</v>
      </c>
    </row>
    <row r="25" spans="1:36" ht="13.5">
      <c r="A25" s="24" t="s">
        <v>24</v>
      </c>
      <c r="B25" s="47" t="s">
        <v>60</v>
      </c>
      <c r="C25" s="48" t="s">
        <v>61</v>
      </c>
      <c r="D25" s="49">
        <f t="shared" si="0"/>
        <v>7329</v>
      </c>
      <c r="E25" s="49">
        <v>5423</v>
      </c>
      <c r="F25" s="49">
        <f t="shared" si="1"/>
        <v>1906</v>
      </c>
      <c r="G25" s="49">
        <v>0</v>
      </c>
      <c r="H25" s="49">
        <v>1906</v>
      </c>
      <c r="I25" s="49">
        <v>0</v>
      </c>
      <c r="J25" s="49">
        <v>0</v>
      </c>
      <c r="K25" s="49">
        <v>0</v>
      </c>
      <c r="L25" s="49">
        <v>0</v>
      </c>
      <c r="M25" s="49">
        <f t="shared" si="2"/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3"/>
        <v>5423</v>
      </c>
      <c r="V25" s="49">
        <v>5423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4"/>
        <v>551</v>
      </c>
      <c r="AC25" s="49">
        <v>0</v>
      </c>
      <c r="AD25" s="49">
        <v>551</v>
      </c>
      <c r="AE25" s="49">
        <f t="shared" si="5"/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24</v>
      </c>
      <c r="B26" s="47" t="s">
        <v>62</v>
      </c>
      <c r="C26" s="48" t="s">
        <v>63</v>
      </c>
      <c r="D26" s="49">
        <f t="shared" si="0"/>
        <v>5554</v>
      </c>
      <c r="E26" s="49">
        <v>4178</v>
      </c>
      <c r="F26" s="49">
        <f t="shared" si="1"/>
        <v>832</v>
      </c>
      <c r="G26" s="49">
        <v>288</v>
      </c>
      <c r="H26" s="49">
        <v>544</v>
      </c>
      <c r="I26" s="49">
        <v>0</v>
      </c>
      <c r="J26" s="49">
        <v>0</v>
      </c>
      <c r="K26" s="49">
        <v>0</v>
      </c>
      <c r="L26" s="49">
        <v>0</v>
      </c>
      <c r="M26" s="49">
        <f t="shared" si="2"/>
        <v>544</v>
      </c>
      <c r="N26" s="49">
        <v>296</v>
      </c>
      <c r="O26" s="49">
        <v>0</v>
      </c>
      <c r="P26" s="49">
        <v>0</v>
      </c>
      <c r="Q26" s="49">
        <v>31</v>
      </c>
      <c r="R26" s="49">
        <v>178</v>
      </c>
      <c r="S26" s="49">
        <v>39</v>
      </c>
      <c r="T26" s="49">
        <v>0</v>
      </c>
      <c r="U26" s="49">
        <f t="shared" si="3"/>
        <v>4467</v>
      </c>
      <c r="V26" s="49">
        <v>4178</v>
      </c>
      <c r="W26" s="49">
        <v>288</v>
      </c>
      <c r="X26" s="49">
        <v>1</v>
      </c>
      <c r="Y26" s="49">
        <v>0</v>
      </c>
      <c r="Z26" s="49">
        <v>0</v>
      </c>
      <c r="AA26" s="49">
        <v>0</v>
      </c>
      <c r="AB26" s="49">
        <f t="shared" si="4"/>
        <v>418</v>
      </c>
      <c r="AC26" s="49">
        <v>0</v>
      </c>
      <c r="AD26" s="49">
        <v>418</v>
      </c>
      <c r="AE26" s="49">
        <f t="shared" si="5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24</v>
      </c>
      <c r="B27" s="47" t="s">
        <v>64</v>
      </c>
      <c r="C27" s="48" t="s">
        <v>65</v>
      </c>
      <c r="D27" s="49">
        <f t="shared" si="0"/>
        <v>1539</v>
      </c>
      <c r="E27" s="49">
        <v>1331</v>
      </c>
      <c r="F27" s="49">
        <f t="shared" si="1"/>
        <v>203</v>
      </c>
      <c r="G27" s="49">
        <v>0</v>
      </c>
      <c r="H27" s="49">
        <v>203</v>
      </c>
      <c r="I27" s="49">
        <v>0</v>
      </c>
      <c r="J27" s="49">
        <v>0</v>
      </c>
      <c r="K27" s="49">
        <v>0</v>
      </c>
      <c r="L27" s="49">
        <v>5</v>
      </c>
      <c r="M27" s="49">
        <f t="shared" si="2"/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f t="shared" si="3"/>
        <v>1331</v>
      </c>
      <c r="V27" s="49">
        <v>1331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4"/>
        <v>141</v>
      </c>
      <c r="AC27" s="49">
        <v>5</v>
      </c>
      <c r="AD27" s="49">
        <v>136</v>
      </c>
      <c r="AE27" s="49">
        <f t="shared" si="5"/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</row>
    <row r="28" spans="1:36" ht="13.5">
      <c r="A28" s="24" t="s">
        <v>24</v>
      </c>
      <c r="B28" s="47" t="s">
        <v>66</v>
      </c>
      <c r="C28" s="48" t="s">
        <v>67</v>
      </c>
      <c r="D28" s="49">
        <f t="shared" si="0"/>
        <v>1355</v>
      </c>
      <c r="E28" s="49">
        <v>1156</v>
      </c>
      <c r="F28" s="49">
        <f t="shared" si="1"/>
        <v>199</v>
      </c>
      <c r="G28" s="49">
        <v>17</v>
      </c>
      <c r="H28" s="49">
        <v>182</v>
      </c>
      <c r="I28" s="49">
        <v>0</v>
      </c>
      <c r="J28" s="49">
        <v>0</v>
      </c>
      <c r="K28" s="49">
        <v>0</v>
      </c>
      <c r="L28" s="49">
        <v>0</v>
      </c>
      <c r="M28" s="49">
        <f t="shared" si="2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f t="shared" si="3"/>
        <v>1156</v>
      </c>
      <c r="V28" s="49">
        <v>1156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118</v>
      </c>
      <c r="AC28" s="49">
        <v>0</v>
      </c>
      <c r="AD28" s="49">
        <v>118</v>
      </c>
      <c r="AE28" s="49">
        <f t="shared" si="5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24</v>
      </c>
      <c r="B29" s="47" t="s">
        <v>68</v>
      </c>
      <c r="C29" s="48" t="s">
        <v>69</v>
      </c>
      <c r="D29" s="49">
        <f t="shared" si="0"/>
        <v>702</v>
      </c>
      <c r="E29" s="49">
        <v>574</v>
      </c>
      <c r="F29" s="49">
        <f t="shared" si="1"/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58</v>
      </c>
      <c r="M29" s="49">
        <f t="shared" si="2"/>
        <v>70</v>
      </c>
      <c r="N29" s="49">
        <v>0</v>
      </c>
      <c r="O29" s="49">
        <v>48</v>
      </c>
      <c r="P29" s="49">
        <v>22</v>
      </c>
      <c r="Q29" s="49">
        <v>0</v>
      </c>
      <c r="R29" s="49">
        <v>0</v>
      </c>
      <c r="S29" s="49">
        <v>0</v>
      </c>
      <c r="T29" s="49">
        <v>0</v>
      </c>
      <c r="U29" s="49">
        <f t="shared" si="3"/>
        <v>574</v>
      </c>
      <c r="V29" s="49">
        <v>574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4"/>
        <v>116</v>
      </c>
      <c r="AC29" s="49">
        <v>58</v>
      </c>
      <c r="AD29" s="49">
        <v>58</v>
      </c>
      <c r="AE29" s="49">
        <f t="shared" si="5"/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24</v>
      </c>
      <c r="B30" s="47" t="s">
        <v>70</v>
      </c>
      <c r="C30" s="48" t="s">
        <v>71</v>
      </c>
      <c r="D30" s="49">
        <f t="shared" si="0"/>
        <v>695</v>
      </c>
      <c r="E30" s="49">
        <v>565</v>
      </c>
      <c r="F30" s="49">
        <f t="shared" si="1"/>
        <v>130</v>
      </c>
      <c r="G30" s="49">
        <v>0</v>
      </c>
      <c r="H30" s="49">
        <v>73</v>
      </c>
      <c r="I30" s="49">
        <v>0</v>
      </c>
      <c r="J30" s="49">
        <v>0</v>
      </c>
      <c r="K30" s="49">
        <v>57</v>
      </c>
      <c r="L30" s="49">
        <v>0</v>
      </c>
      <c r="M30" s="49">
        <f t="shared" si="2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t="shared" si="3"/>
        <v>565</v>
      </c>
      <c r="V30" s="49">
        <v>565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4"/>
        <v>114</v>
      </c>
      <c r="AC30" s="49">
        <v>0</v>
      </c>
      <c r="AD30" s="49">
        <v>57</v>
      </c>
      <c r="AE30" s="49">
        <f t="shared" si="5"/>
        <v>57</v>
      </c>
      <c r="AF30" s="49">
        <v>0</v>
      </c>
      <c r="AG30" s="49">
        <v>0</v>
      </c>
      <c r="AH30" s="49">
        <v>0</v>
      </c>
      <c r="AI30" s="49">
        <v>0</v>
      </c>
      <c r="AJ30" s="49">
        <v>57</v>
      </c>
    </row>
    <row r="31" spans="1:36" ht="13.5">
      <c r="A31" s="24" t="s">
        <v>24</v>
      </c>
      <c r="B31" s="47" t="s">
        <v>72</v>
      </c>
      <c r="C31" s="48" t="s">
        <v>73</v>
      </c>
      <c r="D31" s="49">
        <f t="shared" si="0"/>
        <v>1608</v>
      </c>
      <c r="E31" s="49">
        <v>1389</v>
      </c>
      <c r="F31" s="49">
        <f t="shared" si="1"/>
        <v>219</v>
      </c>
      <c r="G31" s="49">
        <v>102</v>
      </c>
      <c r="H31" s="49">
        <v>117</v>
      </c>
      <c r="I31" s="49">
        <v>0</v>
      </c>
      <c r="J31" s="49">
        <v>0</v>
      </c>
      <c r="K31" s="49">
        <v>0</v>
      </c>
      <c r="L31" s="49">
        <v>0</v>
      </c>
      <c r="M31" s="49">
        <f t="shared" si="2"/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3"/>
        <v>1389</v>
      </c>
      <c r="V31" s="49">
        <v>1389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4"/>
        <v>298</v>
      </c>
      <c r="AC31" s="49">
        <v>0</v>
      </c>
      <c r="AD31" s="49">
        <v>162</v>
      </c>
      <c r="AE31" s="49">
        <f t="shared" si="5"/>
        <v>136</v>
      </c>
      <c r="AF31" s="49">
        <v>62</v>
      </c>
      <c r="AG31" s="49">
        <v>74</v>
      </c>
      <c r="AH31" s="49">
        <v>0</v>
      </c>
      <c r="AI31" s="49">
        <v>0</v>
      </c>
      <c r="AJ31" s="49">
        <v>0</v>
      </c>
    </row>
    <row r="32" spans="1:36" ht="13.5">
      <c r="A32" s="24" t="s">
        <v>24</v>
      </c>
      <c r="B32" s="47" t="s">
        <v>74</v>
      </c>
      <c r="C32" s="48" t="s">
        <v>75</v>
      </c>
      <c r="D32" s="49">
        <f t="shared" si="0"/>
        <v>1254</v>
      </c>
      <c r="E32" s="49">
        <v>1043</v>
      </c>
      <c r="F32" s="49">
        <f t="shared" si="1"/>
        <v>211</v>
      </c>
      <c r="G32" s="49">
        <v>93</v>
      </c>
      <c r="H32" s="49">
        <v>118</v>
      </c>
      <c r="I32" s="49">
        <v>0</v>
      </c>
      <c r="J32" s="49">
        <v>0</v>
      </c>
      <c r="K32" s="49">
        <v>0</v>
      </c>
      <c r="L32" s="49">
        <v>0</v>
      </c>
      <c r="M32" s="49">
        <f t="shared" si="2"/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f t="shared" si="3"/>
        <v>1043</v>
      </c>
      <c r="V32" s="49">
        <v>1043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4"/>
        <v>253</v>
      </c>
      <c r="AC32" s="49">
        <v>0</v>
      </c>
      <c r="AD32" s="49">
        <v>122</v>
      </c>
      <c r="AE32" s="49">
        <f t="shared" si="5"/>
        <v>131</v>
      </c>
      <c r="AF32" s="49">
        <v>58</v>
      </c>
      <c r="AG32" s="49">
        <v>73</v>
      </c>
      <c r="AH32" s="49">
        <v>0</v>
      </c>
      <c r="AI32" s="49">
        <v>0</v>
      </c>
      <c r="AJ32" s="49">
        <v>0</v>
      </c>
    </row>
    <row r="33" spans="1:36" ht="13.5">
      <c r="A33" s="24" t="s">
        <v>24</v>
      </c>
      <c r="B33" s="47" t="s">
        <v>76</v>
      </c>
      <c r="C33" s="48" t="s">
        <v>77</v>
      </c>
      <c r="D33" s="49">
        <f t="shared" si="0"/>
        <v>236</v>
      </c>
      <c r="E33" s="49">
        <v>117</v>
      </c>
      <c r="F33" s="49">
        <f t="shared" si="1"/>
        <v>119</v>
      </c>
      <c r="G33" s="49">
        <v>43</v>
      </c>
      <c r="H33" s="49">
        <v>76</v>
      </c>
      <c r="I33" s="49">
        <v>0</v>
      </c>
      <c r="J33" s="49">
        <v>0</v>
      </c>
      <c r="K33" s="49">
        <v>0</v>
      </c>
      <c r="L33" s="49">
        <v>0</v>
      </c>
      <c r="M33" s="49">
        <f t="shared" si="2"/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f t="shared" si="3"/>
        <v>117</v>
      </c>
      <c r="V33" s="49">
        <v>117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4"/>
        <v>12</v>
      </c>
      <c r="AC33" s="49">
        <v>0</v>
      </c>
      <c r="AD33" s="49">
        <v>12</v>
      </c>
      <c r="AE33" s="49">
        <f t="shared" si="5"/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</row>
    <row r="34" spans="1:36" ht="13.5">
      <c r="A34" s="24" t="s">
        <v>24</v>
      </c>
      <c r="B34" s="47" t="s">
        <v>78</v>
      </c>
      <c r="C34" s="48" t="s">
        <v>79</v>
      </c>
      <c r="D34" s="49">
        <f t="shared" si="0"/>
        <v>163</v>
      </c>
      <c r="E34" s="49">
        <v>99</v>
      </c>
      <c r="F34" s="49">
        <f aca="true" t="shared" si="6" ref="F34:F59">SUM(G34:K34)</f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f aca="true" t="shared" si="7" ref="M34:M59">SUM(N34:T34)</f>
        <v>64</v>
      </c>
      <c r="N34" s="49">
        <v>35</v>
      </c>
      <c r="O34" s="49">
        <v>15</v>
      </c>
      <c r="P34" s="49">
        <v>8</v>
      </c>
      <c r="Q34" s="49">
        <v>0</v>
      </c>
      <c r="R34" s="49">
        <v>4</v>
      </c>
      <c r="S34" s="49">
        <v>1</v>
      </c>
      <c r="T34" s="49">
        <v>1</v>
      </c>
      <c r="U34" s="49">
        <f aca="true" t="shared" si="8" ref="U34:U59">SUM(V34:AA34)</f>
        <v>99</v>
      </c>
      <c r="V34" s="49">
        <v>99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f aca="true" t="shared" si="9" ref="AB34:AB59">SUM(AC34:AE34)</f>
        <v>16</v>
      </c>
      <c r="AC34" s="49">
        <v>0</v>
      </c>
      <c r="AD34" s="49">
        <v>16</v>
      </c>
      <c r="AE34" s="49">
        <f aca="true" t="shared" si="10" ref="AE34:AE59">SUM(AF34:AJ34)</f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</row>
    <row r="35" spans="1:36" ht="13.5">
      <c r="A35" s="24" t="s">
        <v>24</v>
      </c>
      <c r="B35" s="47" t="s">
        <v>80</v>
      </c>
      <c r="C35" s="48" t="s">
        <v>81</v>
      </c>
      <c r="D35" s="49">
        <f t="shared" si="0"/>
        <v>1691</v>
      </c>
      <c r="E35" s="49">
        <v>1449</v>
      </c>
      <c r="F35" s="49">
        <f t="shared" si="6"/>
        <v>198</v>
      </c>
      <c r="G35" s="49">
        <v>88</v>
      </c>
      <c r="H35" s="49">
        <v>110</v>
      </c>
      <c r="I35" s="49">
        <v>0</v>
      </c>
      <c r="J35" s="49">
        <v>0</v>
      </c>
      <c r="K35" s="49">
        <v>0</v>
      </c>
      <c r="L35" s="49">
        <v>0</v>
      </c>
      <c r="M35" s="49">
        <f t="shared" si="7"/>
        <v>44</v>
      </c>
      <c r="N35" s="49">
        <v>44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f t="shared" si="8"/>
        <v>1449</v>
      </c>
      <c r="V35" s="49">
        <v>1449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f t="shared" si="9"/>
        <v>275</v>
      </c>
      <c r="AC35" s="49">
        <v>0</v>
      </c>
      <c r="AD35" s="49">
        <v>171</v>
      </c>
      <c r="AE35" s="49">
        <f t="shared" si="10"/>
        <v>104</v>
      </c>
      <c r="AF35" s="49">
        <v>56</v>
      </c>
      <c r="AG35" s="49">
        <v>48</v>
      </c>
      <c r="AH35" s="49">
        <v>0</v>
      </c>
      <c r="AI35" s="49">
        <v>0</v>
      </c>
      <c r="AJ35" s="49">
        <v>0</v>
      </c>
    </row>
    <row r="36" spans="1:36" ht="13.5">
      <c r="A36" s="24" t="s">
        <v>24</v>
      </c>
      <c r="B36" s="47" t="s">
        <v>82</v>
      </c>
      <c r="C36" s="48" t="s">
        <v>83</v>
      </c>
      <c r="D36" s="49">
        <f t="shared" si="0"/>
        <v>81</v>
      </c>
      <c r="E36" s="49">
        <v>63</v>
      </c>
      <c r="F36" s="49">
        <f t="shared" si="6"/>
        <v>17</v>
      </c>
      <c r="G36" s="49">
        <v>10</v>
      </c>
      <c r="H36" s="49">
        <v>7</v>
      </c>
      <c r="I36" s="49">
        <v>0</v>
      </c>
      <c r="J36" s="49">
        <v>0</v>
      </c>
      <c r="K36" s="49">
        <v>0</v>
      </c>
      <c r="L36" s="49">
        <v>0</v>
      </c>
      <c r="M36" s="49">
        <f t="shared" si="7"/>
        <v>1</v>
      </c>
      <c r="N36" s="49">
        <v>1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f t="shared" si="8"/>
        <v>63</v>
      </c>
      <c r="V36" s="49">
        <v>63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9"/>
        <v>18</v>
      </c>
      <c r="AC36" s="49">
        <v>0</v>
      </c>
      <c r="AD36" s="49">
        <v>7</v>
      </c>
      <c r="AE36" s="49">
        <f t="shared" si="10"/>
        <v>11</v>
      </c>
      <c r="AF36" s="49">
        <v>7</v>
      </c>
      <c r="AG36" s="49">
        <v>4</v>
      </c>
      <c r="AH36" s="49">
        <v>0</v>
      </c>
      <c r="AI36" s="49">
        <v>0</v>
      </c>
      <c r="AJ36" s="49">
        <v>0</v>
      </c>
    </row>
    <row r="37" spans="1:36" ht="13.5">
      <c r="A37" s="24" t="s">
        <v>24</v>
      </c>
      <c r="B37" s="47" t="s">
        <v>84</v>
      </c>
      <c r="C37" s="48" t="s">
        <v>85</v>
      </c>
      <c r="D37" s="49">
        <f t="shared" si="0"/>
        <v>238</v>
      </c>
      <c r="E37" s="49">
        <v>190</v>
      </c>
      <c r="F37" s="49">
        <f t="shared" si="6"/>
        <v>30</v>
      </c>
      <c r="G37" s="49">
        <v>12</v>
      </c>
      <c r="H37" s="49">
        <v>18</v>
      </c>
      <c r="I37" s="49">
        <v>0</v>
      </c>
      <c r="J37" s="49">
        <v>0</v>
      </c>
      <c r="K37" s="49">
        <v>0</v>
      </c>
      <c r="L37" s="49">
        <v>18</v>
      </c>
      <c r="M37" s="49">
        <f t="shared" si="7"/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f t="shared" si="8"/>
        <v>190</v>
      </c>
      <c r="V37" s="49">
        <v>190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9"/>
        <v>37</v>
      </c>
      <c r="AC37" s="49">
        <v>18</v>
      </c>
      <c r="AD37" s="49">
        <v>19</v>
      </c>
      <c r="AE37" s="49">
        <f t="shared" si="10"/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</row>
    <row r="38" spans="1:36" ht="13.5">
      <c r="A38" s="24" t="s">
        <v>24</v>
      </c>
      <c r="B38" s="47" t="s">
        <v>86</v>
      </c>
      <c r="C38" s="48" t="s">
        <v>87</v>
      </c>
      <c r="D38" s="49">
        <f t="shared" si="0"/>
        <v>7505</v>
      </c>
      <c r="E38" s="49">
        <v>4695</v>
      </c>
      <c r="F38" s="49">
        <f t="shared" si="6"/>
        <v>876</v>
      </c>
      <c r="G38" s="49">
        <v>456</v>
      </c>
      <c r="H38" s="49">
        <v>420</v>
      </c>
      <c r="I38" s="49">
        <v>0</v>
      </c>
      <c r="J38" s="49">
        <v>0</v>
      </c>
      <c r="K38" s="49">
        <v>0</v>
      </c>
      <c r="L38" s="49">
        <v>236</v>
      </c>
      <c r="M38" s="49">
        <f t="shared" si="7"/>
        <v>1698</v>
      </c>
      <c r="N38" s="49">
        <v>1281</v>
      </c>
      <c r="O38" s="49">
        <v>0</v>
      </c>
      <c r="P38" s="49">
        <v>0</v>
      </c>
      <c r="Q38" s="49">
        <v>18</v>
      </c>
      <c r="R38" s="49">
        <v>282</v>
      </c>
      <c r="S38" s="49">
        <v>117</v>
      </c>
      <c r="T38" s="49">
        <v>0</v>
      </c>
      <c r="U38" s="49">
        <f t="shared" si="8"/>
        <v>4908</v>
      </c>
      <c r="V38" s="49">
        <v>4695</v>
      </c>
      <c r="W38" s="49">
        <v>203</v>
      </c>
      <c r="X38" s="49">
        <v>10</v>
      </c>
      <c r="Y38" s="49">
        <v>0</v>
      </c>
      <c r="Z38" s="49">
        <v>0</v>
      </c>
      <c r="AA38" s="49">
        <v>0</v>
      </c>
      <c r="AB38" s="49">
        <f t="shared" si="9"/>
        <v>1023</v>
      </c>
      <c r="AC38" s="49">
        <v>236</v>
      </c>
      <c r="AD38" s="49">
        <v>598</v>
      </c>
      <c r="AE38" s="49">
        <f t="shared" si="10"/>
        <v>189</v>
      </c>
      <c r="AF38" s="49">
        <v>121</v>
      </c>
      <c r="AG38" s="49">
        <v>68</v>
      </c>
      <c r="AH38" s="49">
        <v>0</v>
      </c>
      <c r="AI38" s="49">
        <v>0</v>
      </c>
      <c r="AJ38" s="49">
        <v>0</v>
      </c>
    </row>
    <row r="39" spans="1:36" ht="13.5">
      <c r="A39" s="24" t="s">
        <v>24</v>
      </c>
      <c r="B39" s="47" t="s">
        <v>88</v>
      </c>
      <c r="C39" s="48" t="s">
        <v>89</v>
      </c>
      <c r="D39" s="49">
        <f t="shared" si="0"/>
        <v>568</v>
      </c>
      <c r="E39" s="49">
        <v>404</v>
      </c>
      <c r="F39" s="49">
        <f t="shared" si="6"/>
        <v>164</v>
      </c>
      <c r="G39" s="49">
        <v>79</v>
      </c>
      <c r="H39" s="49">
        <v>85</v>
      </c>
      <c r="I39" s="49">
        <v>0</v>
      </c>
      <c r="J39" s="49">
        <v>0</v>
      </c>
      <c r="K39" s="49">
        <v>0</v>
      </c>
      <c r="L39" s="49">
        <v>0</v>
      </c>
      <c r="M39" s="49">
        <f t="shared" si="7"/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f t="shared" si="8"/>
        <v>420</v>
      </c>
      <c r="V39" s="49">
        <v>404</v>
      </c>
      <c r="W39" s="49">
        <v>16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9"/>
        <v>68</v>
      </c>
      <c r="AC39" s="49">
        <v>0</v>
      </c>
      <c r="AD39" s="49">
        <v>39</v>
      </c>
      <c r="AE39" s="49">
        <f t="shared" si="10"/>
        <v>29</v>
      </c>
      <c r="AF39" s="49">
        <v>29</v>
      </c>
      <c r="AG39" s="49">
        <v>0</v>
      </c>
      <c r="AH39" s="49">
        <v>0</v>
      </c>
      <c r="AI39" s="49">
        <v>0</v>
      </c>
      <c r="AJ39" s="49">
        <v>0</v>
      </c>
    </row>
    <row r="40" spans="1:36" ht="13.5">
      <c r="A40" s="24" t="s">
        <v>24</v>
      </c>
      <c r="B40" s="47" t="s">
        <v>90</v>
      </c>
      <c r="C40" s="48" t="s">
        <v>335</v>
      </c>
      <c r="D40" s="49">
        <f t="shared" si="0"/>
        <v>4428</v>
      </c>
      <c r="E40" s="49">
        <v>2566</v>
      </c>
      <c r="F40" s="49">
        <f t="shared" si="6"/>
        <v>1862</v>
      </c>
      <c r="G40" s="49">
        <v>511</v>
      </c>
      <c r="H40" s="49">
        <v>1351</v>
      </c>
      <c r="I40" s="49">
        <v>0</v>
      </c>
      <c r="J40" s="49">
        <v>0</v>
      </c>
      <c r="K40" s="49">
        <v>0</v>
      </c>
      <c r="L40" s="49">
        <v>0</v>
      </c>
      <c r="M40" s="49">
        <f t="shared" si="7"/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f t="shared" si="8"/>
        <v>2566</v>
      </c>
      <c r="V40" s="49">
        <v>2566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9"/>
        <v>899</v>
      </c>
      <c r="AC40" s="49">
        <v>0</v>
      </c>
      <c r="AD40" s="49">
        <v>350</v>
      </c>
      <c r="AE40" s="49">
        <f t="shared" si="10"/>
        <v>549</v>
      </c>
      <c r="AF40" s="49">
        <v>482</v>
      </c>
      <c r="AG40" s="49">
        <v>67</v>
      </c>
      <c r="AH40" s="49">
        <v>0</v>
      </c>
      <c r="AI40" s="49">
        <v>0</v>
      </c>
      <c r="AJ40" s="49">
        <v>0</v>
      </c>
    </row>
    <row r="41" spans="1:36" ht="13.5">
      <c r="A41" s="24" t="s">
        <v>24</v>
      </c>
      <c r="B41" s="47" t="s">
        <v>91</v>
      </c>
      <c r="C41" s="48" t="s">
        <v>92</v>
      </c>
      <c r="D41" s="49">
        <f t="shared" si="0"/>
        <v>782</v>
      </c>
      <c r="E41" s="49">
        <v>566</v>
      </c>
      <c r="F41" s="49">
        <f t="shared" si="6"/>
        <v>216</v>
      </c>
      <c r="G41" s="49">
        <v>88</v>
      </c>
      <c r="H41" s="49">
        <v>128</v>
      </c>
      <c r="I41" s="49">
        <v>0</v>
      </c>
      <c r="J41" s="49">
        <v>0</v>
      </c>
      <c r="K41" s="49">
        <v>0</v>
      </c>
      <c r="L41" s="49">
        <v>0</v>
      </c>
      <c r="M41" s="49">
        <f t="shared" si="7"/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f t="shared" si="8"/>
        <v>577</v>
      </c>
      <c r="V41" s="49">
        <v>566</v>
      </c>
      <c r="W41" s="49">
        <v>11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9"/>
        <v>97</v>
      </c>
      <c r="AC41" s="49">
        <v>0</v>
      </c>
      <c r="AD41" s="49">
        <v>77</v>
      </c>
      <c r="AE41" s="49">
        <f t="shared" si="10"/>
        <v>20</v>
      </c>
      <c r="AF41" s="49">
        <v>20</v>
      </c>
      <c r="AG41" s="49">
        <v>0</v>
      </c>
      <c r="AH41" s="49">
        <v>0</v>
      </c>
      <c r="AI41" s="49">
        <v>0</v>
      </c>
      <c r="AJ41" s="49">
        <v>0</v>
      </c>
    </row>
    <row r="42" spans="1:36" ht="13.5">
      <c r="A42" s="24" t="s">
        <v>24</v>
      </c>
      <c r="B42" s="47" t="s">
        <v>93</v>
      </c>
      <c r="C42" s="48" t="s">
        <v>94</v>
      </c>
      <c r="D42" s="49">
        <f t="shared" si="0"/>
        <v>379</v>
      </c>
      <c r="E42" s="49">
        <v>274</v>
      </c>
      <c r="F42" s="49">
        <f t="shared" si="6"/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f t="shared" si="7"/>
        <v>105</v>
      </c>
      <c r="N42" s="49">
        <v>47</v>
      </c>
      <c r="O42" s="49">
        <v>19</v>
      </c>
      <c r="P42" s="49">
        <v>21</v>
      </c>
      <c r="Q42" s="49">
        <v>3</v>
      </c>
      <c r="R42" s="49">
        <v>8</v>
      </c>
      <c r="S42" s="49">
        <v>6</v>
      </c>
      <c r="T42" s="49">
        <v>1</v>
      </c>
      <c r="U42" s="49">
        <f t="shared" si="8"/>
        <v>274</v>
      </c>
      <c r="V42" s="49">
        <v>274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f t="shared" si="9"/>
        <v>35</v>
      </c>
      <c r="AC42" s="49">
        <v>0</v>
      </c>
      <c r="AD42" s="49">
        <v>35</v>
      </c>
      <c r="AE42" s="49">
        <f t="shared" si="10"/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</row>
    <row r="43" spans="1:36" ht="13.5">
      <c r="A43" s="24" t="s">
        <v>24</v>
      </c>
      <c r="B43" s="47" t="s">
        <v>95</v>
      </c>
      <c r="C43" s="48" t="s">
        <v>96</v>
      </c>
      <c r="D43" s="49">
        <f t="shared" si="0"/>
        <v>2314</v>
      </c>
      <c r="E43" s="49">
        <v>0</v>
      </c>
      <c r="F43" s="49">
        <f t="shared" si="6"/>
        <v>2219</v>
      </c>
      <c r="G43" s="49">
        <v>0</v>
      </c>
      <c r="H43" s="49">
        <v>393</v>
      </c>
      <c r="I43" s="49">
        <v>0</v>
      </c>
      <c r="J43" s="49">
        <v>1824</v>
      </c>
      <c r="K43" s="49">
        <v>2</v>
      </c>
      <c r="L43" s="49">
        <v>0</v>
      </c>
      <c r="M43" s="49">
        <f t="shared" si="7"/>
        <v>95</v>
      </c>
      <c r="N43" s="49">
        <v>38</v>
      </c>
      <c r="O43" s="49">
        <v>0</v>
      </c>
      <c r="P43" s="49">
        <v>56</v>
      </c>
      <c r="Q43" s="49">
        <v>0</v>
      </c>
      <c r="R43" s="49">
        <v>0</v>
      </c>
      <c r="S43" s="49">
        <v>1</v>
      </c>
      <c r="T43" s="49">
        <v>0</v>
      </c>
      <c r="U43" s="49">
        <f t="shared" si="8"/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9"/>
        <v>4</v>
      </c>
      <c r="AC43" s="49">
        <v>0</v>
      </c>
      <c r="AD43" s="49">
        <v>0</v>
      </c>
      <c r="AE43" s="49">
        <f t="shared" si="10"/>
        <v>4</v>
      </c>
      <c r="AF43" s="49">
        <v>0</v>
      </c>
      <c r="AG43" s="49">
        <v>2</v>
      </c>
      <c r="AH43" s="49">
        <v>0</v>
      </c>
      <c r="AI43" s="49">
        <v>0</v>
      </c>
      <c r="AJ43" s="49">
        <v>2</v>
      </c>
    </row>
    <row r="44" spans="1:36" ht="13.5">
      <c r="A44" s="24" t="s">
        <v>24</v>
      </c>
      <c r="B44" s="47" t="s">
        <v>97</v>
      </c>
      <c r="C44" s="48" t="s">
        <v>98</v>
      </c>
      <c r="D44" s="49">
        <f t="shared" si="0"/>
        <v>5096</v>
      </c>
      <c r="E44" s="49">
        <v>3643</v>
      </c>
      <c r="F44" s="49">
        <f t="shared" si="6"/>
        <v>1453</v>
      </c>
      <c r="G44" s="49">
        <v>664</v>
      </c>
      <c r="H44" s="49">
        <v>789</v>
      </c>
      <c r="I44" s="49">
        <v>0</v>
      </c>
      <c r="J44" s="49">
        <v>0</v>
      </c>
      <c r="K44" s="49">
        <v>0</v>
      </c>
      <c r="L44" s="49">
        <v>0</v>
      </c>
      <c r="M44" s="49">
        <f t="shared" si="7"/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f t="shared" si="8"/>
        <v>3856</v>
      </c>
      <c r="V44" s="49">
        <v>3643</v>
      </c>
      <c r="W44" s="49">
        <v>213</v>
      </c>
      <c r="X44" s="49">
        <v>0</v>
      </c>
      <c r="Y44" s="49">
        <v>0</v>
      </c>
      <c r="Z44" s="49">
        <v>0</v>
      </c>
      <c r="AA44" s="49">
        <v>0</v>
      </c>
      <c r="AB44" s="49">
        <f t="shared" si="9"/>
        <v>565</v>
      </c>
      <c r="AC44" s="49">
        <v>0</v>
      </c>
      <c r="AD44" s="49">
        <v>413</v>
      </c>
      <c r="AE44" s="49">
        <f t="shared" si="10"/>
        <v>152</v>
      </c>
      <c r="AF44" s="49">
        <v>152</v>
      </c>
      <c r="AG44" s="49">
        <v>0</v>
      </c>
      <c r="AH44" s="49">
        <v>0</v>
      </c>
      <c r="AI44" s="49">
        <v>0</v>
      </c>
      <c r="AJ44" s="49">
        <v>0</v>
      </c>
    </row>
    <row r="45" spans="1:36" ht="13.5">
      <c r="A45" s="24" t="s">
        <v>24</v>
      </c>
      <c r="B45" s="47" t="s">
        <v>99</v>
      </c>
      <c r="C45" s="48" t="s">
        <v>100</v>
      </c>
      <c r="D45" s="49">
        <f t="shared" si="0"/>
        <v>2757</v>
      </c>
      <c r="E45" s="49">
        <v>1930</v>
      </c>
      <c r="F45" s="49">
        <f t="shared" si="6"/>
        <v>827</v>
      </c>
      <c r="G45" s="49">
        <v>326</v>
      </c>
      <c r="H45" s="49">
        <v>501</v>
      </c>
      <c r="I45" s="49">
        <v>0</v>
      </c>
      <c r="J45" s="49">
        <v>0</v>
      </c>
      <c r="K45" s="49">
        <v>0</v>
      </c>
      <c r="L45" s="49">
        <v>0</v>
      </c>
      <c r="M45" s="49">
        <f t="shared" si="7"/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f t="shared" si="8"/>
        <v>1973</v>
      </c>
      <c r="V45" s="49">
        <v>1930</v>
      </c>
      <c r="W45" s="49">
        <v>43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9"/>
        <v>268</v>
      </c>
      <c r="AC45" s="49">
        <v>0</v>
      </c>
      <c r="AD45" s="49">
        <v>189</v>
      </c>
      <c r="AE45" s="49">
        <f t="shared" si="10"/>
        <v>79</v>
      </c>
      <c r="AF45" s="49">
        <v>79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24</v>
      </c>
      <c r="B46" s="47" t="s">
        <v>101</v>
      </c>
      <c r="C46" s="48" t="s">
        <v>102</v>
      </c>
      <c r="D46" s="49">
        <f t="shared" si="0"/>
        <v>4624</v>
      </c>
      <c r="E46" s="49">
        <v>3979</v>
      </c>
      <c r="F46" s="49">
        <f t="shared" si="6"/>
        <v>645</v>
      </c>
      <c r="G46" s="49">
        <v>0</v>
      </c>
      <c r="H46" s="49">
        <v>645</v>
      </c>
      <c r="I46" s="49">
        <v>0</v>
      </c>
      <c r="J46" s="49">
        <v>0</v>
      </c>
      <c r="K46" s="49">
        <v>0</v>
      </c>
      <c r="L46" s="49">
        <v>0</v>
      </c>
      <c r="M46" s="49">
        <f t="shared" si="7"/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f t="shared" si="8"/>
        <v>3979</v>
      </c>
      <c r="V46" s="49">
        <v>3979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f t="shared" si="9"/>
        <v>443</v>
      </c>
      <c r="AC46" s="49">
        <v>0</v>
      </c>
      <c r="AD46" s="49">
        <v>443</v>
      </c>
      <c r="AE46" s="49">
        <f t="shared" si="10"/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</row>
    <row r="47" spans="1:36" ht="13.5">
      <c r="A47" s="24" t="s">
        <v>24</v>
      </c>
      <c r="B47" s="47" t="s">
        <v>103</v>
      </c>
      <c r="C47" s="48" t="s">
        <v>234</v>
      </c>
      <c r="D47" s="49">
        <f t="shared" si="0"/>
        <v>873</v>
      </c>
      <c r="E47" s="49">
        <v>0</v>
      </c>
      <c r="F47" s="49">
        <f t="shared" si="6"/>
        <v>754</v>
      </c>
      <c r="G47" s="49">
        <v>0</v>
      </c>
      <c r="H47" s="49">
        <v>25</v>
      </c>
      <c r="I47" s="49">
        <v>0</v>
      </c>
      <c r="J47" s="49">
        <v>729</v>
      </c>
      <c r="K47" s="49">
        <v>0</v>
      </c>
      <c r="L47" s="49">
        <v>83</v>
      </c>
      <c r="M47" s="49">
        <f t="shared" si="7"/>
        <v>36</v>
      </c>
      <c r="N47" s="49">
        <v>36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f t="shared" si="8"/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f t="shared" si="9"/>
        <v>83</v>
      </c>
      <c r="AC47" s="49">
        <v>83</v>
      </c>
      <c r="AD47" s="49">
        <v>0</v>
      </c>
      <c r="AE47" s="49">
        <f t="shared" si="10"/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</row>
    <row r="48" spans="1:36" ht="13.5">
      <c r="A48" s="24" t="s">
        <v>24</v>
      </c>
      <c r="B48" s="47" t="s">
        <v>104</v>
      </c>
      <c r="C48" s="48" t="s">
        <v>105</v>
      </c>
      <c r="D48" s="49">
        <f t="shared" si="0"/>
        <v>340</v>
      </c>
      <c r="E48" s="49">
        <v>0</v>
      </c>
      <c r="F48" s="49">
        <f t="shared" si="6"/>
        <v>330</v>
      </c>
      <c r="G48" s="49">
        <v>0</v>
      </c>
      <c r="H48" s="49">
        <v>60</v>
      </c>
      <c r="I48" s="49">
        <v>0</v>
      </c>
      <c r="J48" s="49">
        <v>270</v>
      </c>
      <c r="K48" s="49">
        <v>0</v>
      </c>
      <c r="L48" s="49">
        <v>10</v>
      </c>
      <c r="M48" s="49">
        <f t="shared" si="7"/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f t="shared" si="8"/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f t="shared" si="9"/>
        <v>56</v>
      </c>
      <c r="AC48" s="49">
        <v>10</v>
      </c>
      <c r="AD48" s="49">
        <v>0</v>
      </c>
      <c r="AE48" s="49">
        <f t="shared" si="10"/>
        <v>46</v>
      </c>
      <c r="AF48" s="49">
        <v>0</v>
      </c>
      <c r="AG48" s="49">
        <v>0</v>
      </c>
      <c r="AH48" s="49">
        <v>0</v>
      </c>
      <c r="AI48" s="49">
        <v>46</v>
      </c>
      <c r="AJ48" s="49">
        <v>0</v>
      </c>
    </row>
    <row r="49" spans="1:36" ht="13.5">
      <c r="A49" s="24" t="s">
        <v>24</v>
      </c>
      <c r="B49" s="47" t="s">
        <v>106</v>
      </c>
      <c r="C49" s="48" t="s">
        <v>107</v>
      </c>
      <c r="D49" s="49">
        <f t="shared" si="0"/>
        <v>607</v>
      </c>
      <c r="E49" s="49">
        <v>0</v>
      </c>
      <c r="F49" s="49">
        <f t="shared" si="6"/>
        <v>400</v>
      </c>
      <c r="G49" s="49">
        <v>0</v>
      </c>
      <c r="H49" s="49">
        <v>92</v>
      </c>
      <c r="I49" s="49">
        <v>0</v>
      </c>
      <c r="J49" s="49">
        <v>308</v>
      </c>
      <c r="K49" s="49">
        <v>0</v>
      </c>
      <c r="L49" s="49">
        <v>0</v>
      </c>
      <c r="M49" s="49">
        <f t="shared" si="7"/>
        <v>207</v>
      </c>
      <c r="N49" s="49">
        <v>42</v>
      </c>
      <c r="O49" s="49">
        <v>62</v>
      </c>
      <c r="P49" s="49">
        <v>103</v>
      </c>
      <c r="Q49" s="49">
        <v>0</v>
      </c>
      <c r="R49" s="49">
        <v>0</v>
      </c>
      <c r="S49" s="49">
        <v>0</v>
      </c>
      <c r="T49" s="49">
        <v>0</v>
      </c>
      <c r="U49" s="49">
        <f t="shared" si="8"/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f t="shared" si="9"/>
        <v>0</v>
      </c>
      <c r="AC49" s="49">
        <v>0</v>
      </c>
      <c r="AD49" s="49">
        <v>0</v>
      </c>
      <c r="AE49" s="49">
        <f t="shared" si="10"/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</row>
    <row r="50" spans="1:36" ht="13.5">
      <c r="A50" s="24" t="s">
        <v>24</v>
      </c>
      <c r="B50" s="47" t="s">
        <v>108</v>
      </c>
      <c r="C50" s="48" t="s">
        <v>109</v>
      </c>
      <c r="D50" s="49">
        <f t="shared" si="0"/>
        <v>893</v>
      </c>
      <c r="E50" s="49">
        <v>0</v>
      </c>
      <c r="F50" s="49">
        <f t="shared" si="6"/>
        <v>893</v>
      </c>
      <c r="G50" s="49">
        <v>102</v>
      </c>
      <c r="H50" s="49">
        <v>59</v>
      </c>
      <c r="I50" s="49">
        <v>0</v>
      </c>
      <c r="J50" s="49">
        <v>732</v>
      </c>
      <c r="K50" s="49">
        <v>0</v>
      </c>
      <c r="L50" s="49">
        <v>0</v>
      </c>
      <c r="M50" s="49">
        <f t="shared" si="7"/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f t="shared" si="8"/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f t="shared" si="9"/>
        <v>1</v>
      </c>
      <c r="AC50" s="49">
        <v>0</v>
      </c>
      <c r="AD50" s="49">
        <v>0</v>
      </c>
      <c r="AE50" s="49">
        <f t="shared" si="10"/>
        <v>1</v>
      </c>
      <c r="AF50" s="49">
        <v>0</v>
      </c>
      <c r="AG50" s="49">
        <v>0</v>
      </c>
      <c r="AH50" s="49">
        <v>0</v>
      </c>
      <c r="AI50" s="49">
        <v>1</v>
      </c>
      <c r="AJ50" s="49">
        <v>0</v>
      </c>
    </row>
    <row r="51" spans="1:36" ht="13.5">
      <c r="A51" s="24" t="s">
        <v>24</v>
      </c>
      <c r="B51" s="47" t="s">
        <v>110</v>
      </c>
      <c r="C51" s="48" t="s">
        <v>111</v>
      </c>
      <c r="D51" s="49">
        <f t="shared" si="0"/>
        <v>652</v>
      </c>
      <c r="E51" s="49">
        <v>463</v>
      </c>
      <c r="F51" s="49">
        <f t="shared" si="6"/>
        <v>189</v>
      </c>
      <c r="G51" s="49">
        <v>83</v>
      </c>
      <c r="H51" s="49">
        <v>106</v>
      </c>
      <c r="I51" s="49">
        <v>0</v>
      </c>
      <c r="J51" s="49">
        <v>0</v>
      </c>
      <c r="K51" s="49">
        <v>0</v>
      </c>
      <c r="L51" s="49">
        <v>0</v>
      </c>
      <c r="M51" s="49">
        <f t="shared" si="7"/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f t="shared" si="8"/>
        <v>477</v>
      </c>
      <c r="V51" s="49">
        <v>463</v>
      </c>
      <c r="W51" s="49">
        <v>14</v>
      </c>
      <c r="X51" s="49">
        <v>0</v>
      </c>
      <c r="Y51" s="49">
        <v>0</v>
      </c>
      <c r="Z51" s="49">
        <v>0</v>
      </c>
      <c r="AA51" s="49">
        <v>0</v>
      </c>
      <c r="AB51" s="49">
        <f t="shared" si="9"/>
        <v>72</v>
      </c>
      <c r="AC51" s="49">
        <v>0</v>
      </c>
      <c r="AD51" s="49">
        <v>45</v>
      </c>
      <c r="AE51" s="49">
        <f t="shared" si="10"/>
        <v>27</v>
      </c>
      <c r="AF51" s="49">
        <v>27</v>
      </c>
      <c r="AG51" s="49">
        <v>0</v>
      </c>
      <c r="AH51" s="49">
        <v>0</v>
      </c>
      <c r="AI51" s="49">
        <v>0</v>
      </c>
      <c r="AJ51" s="49">
        <v>0</v>
      </c>
    </row>
    <row r="52" spans="1:36" ht="13.5">
      <c r="A52" s="24" t="s">
        <v>24</v>
      </c>
      <c r="B52" s="47" t="s">
        <v>112</v>
      </c>
      <c r="C52" s="48" t="s">
        <v>113</v>
      </c>
      <c r="D52" s="49">
        <f t="shared" si="0"/>
        <v>1500</v>
      </c>
      <c r="E52" s="49">
        <v>992</v>
      </c>
      <c r="F52" s="49">
        <f t="shared" si="6"/>
        <v>239</v>
      </c>
      <c r="G52" s="49">
        <v>0</v>
      </c>
      <c r="H52" s="49">
        <v>168</v>
      </c>
      <c r="I52" s="49">
        <v>0</v>
      </c>
      <c r="J52" s="49">
        <v>0</v>
      </c>
      <c r="K52" s="49">
        <v>71</v>
      </c>
      <c r="L52" s="49">
        <v>0</v>
      </c>
      <c r="M52" s="49">
        <f t="shared" si="7"/>
        <v>269</v>
      </c>
      <c r="N52" s="49">
        <v>143</v>
      </c>
      <c r="O52" s="49">
        <v>0</v>
      </c>
      <c r="P52" s="49">
        <v>0</v>
      </c>
      <c r="Q52" s="49">
        <v>0</v>
      </c>
      <c r="R52" s="49">
        <v>0</v>
      </c>
      <c r="S52" s="49">
        <v>24</v>
      </c>
      <c r="T52" s="49">
        <v>102</v>
      </c>
      <c r="U52" s="49">
        <f t="shared" si="8"/>
        <v>992</v>
      </c>
      <c r="V52" s="49">
        <v>992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f t="shared" si="9"/>
        <v>0</v>
      </c>
      <c r="AC52" s="49">
        <v>0</v>
      </c>
      <c r="AD52" s="49">
        <v>0</v>
      </c>
      <c r="AE52" s="49">
        <f t="shared" si="10"/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</row>
    <row r="53" spans="1:36" ht="13.5">
      <c r="A53" s="24" t="s">
        <v>24</v>
      </c>
      <c r="B53" s="47" t="s">
        <v>114</v>
      </c>
      <c r="C53" s="48" t="s">
        <v>115</v>
      </c>
      <c r="D53" s="49">
        <f t="shared" si="0"/>
        <v>1882</v>
      </c>
      <c r="E53" s="49">
        <v>666</v>
      </c>
      <c r="F53" s="49">
        <f t="shared" si="6"/>
        <v>2</v>
      </c>
      <c r="G53" s="49">
        <v>0</v>
      </c>
      <c r="H53" s="49">
        <v>0</v>
      </c>
      <c r="I53" s="49">
        <v>0</v>
      </c>
      <c r="J53" s="49">
        <v>0</v>
      </c>
      <c r="K53" s="49">
        <v>2</v>
      </c>
      <c r="L53" s="49">
        <v>1182</v>
      </c>
      <c r="M53" s="49">
        <f t="shared" si="7"/>
        <v>32</v>
      </c>
      <c r="N53" s="49">
        <v>0</v>
      </c>
      <c r="O53" s="49">
        <v>6</v>
      </c>
      <c r="P53" s="49">
        <v>26</v>
      </c>
      <c r="Q53" s="49">
        <v>0</v>
      </c>
      <c r="R53" s="49">
        <v>0</v>
      </c>
      <c r="S53" s="49">
        <v>0</v>
      </c>
      <c r="T53" s="49">
        <v>0</v>
      </c>
      <c r="U53" s="49">
        <f t="shared" si="8"/>
        <v>666</v>
      </c>
      <c r="V53" s="49">
        <v>666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f t="shared" si="9"/>
        <v>1214</v>
      </c>
      <c r="AC53" s="49">
        <v>1182</v>
      </c>
      <c r="AD53" s="49">
        <v>30</v>
      </c>
      <c r="AE53" s="49">
        <f t="shared" si="10"/>
        <v>2</v>
      </c>
      <c r="AF53" s="49">
        <v>0</v>
      </c>
      <c r="AG53" s="49">
        <v>0</v>
      </c>
      <c r="AH53" s="49">
        <v>0</v>
      </c>
      <c r="AI53" s="49">
        <v>0</v>
      </c>
      <c r="AJ53" s="49">
        <v>2</v>
      </c>
    </row>
    <row r="54" spans="1:36" ht="13.5">
      <c r="A54" s="24" t="s">
        <v>24</v>
      </c>
      <c r="B54" s="47" t="s">
        <v>116</v>
      </c>
      <c r="C54" s="48" t="s">
        <v>117</v>
      </c>
      <c r="D54" s="49">
        <f t="shared" si="0"/>
        <v>759</v>
      </c>
      <c r="E54" s="49">
        <v>597</v>
      </c>
      <c r="F54" s="49">
        <f t="shared" si="6"/>
        <v>127</v>
      </c>
      <c r="G54" s="49">
        <v>34</v>
      </c>
      <c r="H54" s="49">
        <v>0</v>
      </c>
      <c r="I54" s="49">
        <v>0</v>
      </c>
      <c r="J54" s="49">
        <v>0</v>
      </c>
      <c r="K54" s="49">
        <v>93</v>
      </c>
      <c r="L54" s="49">
        <v>0</v>
      </c>
      <c r="M54" s="49">
        <f t="shared" si="7"/>
        <v>35</v>
      </c>
      <c r="N54" s="49">
        <v>35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f t="shared" si="8"/>
        <v>597</v>
      </c>
      <c r="V54" s="49">
        <v>597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f t="shared" si="9"/>
        <v>141</v>
      </c>
      <c r="AC54" s="49">
        <v>0</v>
      </c>
      <c r="AD54" s="49">
        <v>48</v>
      </c>
      <c r="AE54" s="49">
        <f t="shared" si="10"/>
        <v>93</v>
      </c>
      <c r="AF54" s="49">
        <v>0</v>
      </c>
      <c r="AG54" s="49">
        <v>0</v>
      </c>
      <c r="AH54" s="49">
        <v>0</v>
      </c>
      <c r="AI54" s="49">
        <v>0</v>
      </c>
      <c r="AJ54" s="49">
        <v>93</v>
      </c>
    </row>
    <row r="55" spans="1:36" ht="13.5">
      <c r="A55" s="24" t="s">
        <v>24</v>
      </c>
      <c r="B55" s="47" t="s">
        <v>118</v>
      </c>
      <c r="C55" s="48" t="s">
        <v>119</v>
      </c>
      <c r="D55" s="49">
        <f t="shared" si="0"/>
        <v>2781</v>
      </c>
      <c r="E55" s="49">
        <v>2339</v>
      </c>
      <c r="F55" s="49">
        <f t="shared" si="6"/>
        <v>262</v>
      </c>
      <c r="G55" s="49">
        <v>262</v>
      </c>
      <c r="H55" s="49">
        <v>0</v>
      </c>
      <c r="I55" s="49">
        <v>0</v>
      </c>
      <c r="J55" s="49">
        <v>0</v>
      </c>
      <c r="K55" s="49">
        <v>0</v>
      </c>
      <c r="L55" s="49">
        <v>107</v>
      </c>
      <c r="M55" s="49">
        <f t="shared" si="7"/>
        <v>73</v>
      </c>
      <c r="N55" s="49">
        <v>0</v>
      </c>
      <c r="O55" s="49">
        <v>0</v>
      </c>
      <c r="P55" s="49">
        <v>66</v>
      </c>
      <c r="Q55" s="49">
        <v>7</v>
      </c>
      <c r="R55" s="49">
        <v>0</v>
      </c>
      <c r="S55" s="49">
        <v>0</v>
      </c>
      <c r="T55" s="49">
        <v>0</v>
      </c>
      <c r="U55" s="49">
        <f t="shared" si="8"/>
        <v>2358</v>
      </c>
      <c r="V55" s="49">
        <v>2339</v>
      </c>
      <c r="W55" s="49">
        <v>19</v>
      </c>
      <c r="X55" s="49">
        <v>0</v>
      </c>
      <c r="Y55" s="49">
        <v>0</v>
      </c>
      <c r="Z55" s="49">
        <v>0</v>
      </c>
      <c r="AA55" s="49">
        <v>0</v>
      </c>
      <c r="AB55" s="49">
        <f t="shared" si="9"/>
        <v>546</v>
      </c>
      <c r="AC55" s="49">
        <v>107</v>
      </c>
      <c r="AD55" s="49">
        <v>251</v>
      </c>
      <c r="AE55" s="49">
        <f t="shared" si="10"/>
        <v>188</v>
      </c>
      <c r="AF55" s="49">
        <v>188</v>
      </c>
      <c r="AG55" s="49">
        <v>0</v>
      </c>
      <c r="AH55" s="49">
        <v>0</v>
      </c>
      <c r="AI55" s="49">
        <v>0</v>
      </c>
      <c r="AJ55" s="49">
        <v>0</v>
      </c>
    </row>
    <row r="56" spans="1:36" ht="13.5">
      <c r="A56" s="24" t="s">
        <v>24</v>
      </c>
      <c r="B56" s="47" t="s">
        <v>120</v>
      </c>
      <c r="C56" s="48" t="s">
        <v>121</v>
      </c>
      <c r="D56" s="49">
        <f t="shared" si="0"/>
        <v>1764</v>
      </c>
      <c r="E56" s="49">
        <v>1531</v>
      </c>
      <c r="F56" s="49">
        <f t="shared" si="6"/>
        <v>159</v>
      </c>
      <c r="G56" s="49">
        <v>82</v>
      </c>
      <c r="H56" s="49">
        <v>77</v>
      </c>
      <c r="I56" s="49">
        <v>0</v>
      </c>
      <c r="J56" s="49">
        <v>0</v>
      </c>
      <c r="K56" s="49">
        <v>0</v>
      </c>
      <c r="L56" s="49">
        <v>74</v>
      </c>
      <c r="M56" s="49">
        <f t="shared" si="7"/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f t="shared" si="8"/>
        <v>1539</v>
      </c>
      <c r="V56" s="49">
        <v>1531</v>
      </c>
      <c r="W56" s="49">
        <v>8</v>
      </c>
      <c r="X56" s="49">
        <v>0</v>
      </c>
      <c r="Y56" s="49">
        <v>0</v>
      </c>
      <c r="Z56" s="49">
        <v>0</v>
      </c>
      <c r="AA56" s="49">
        <v>0</v>
      </c>
      <c r="AB56" s="49">
        <f t="shared" si="9"/>
        <v>560</v>
      </c>
      <c r="AC56" s="49">
        <v>74</v>
      </c>
      <c r="AD56" s="49">
        <v>412</v>
      </c>
      <c r="AE56" s="49">
        <f t="shared" si="10"/>
        <v>74</v>
      </c>
      <c r="AF56" s="49">
        <v>74</v>
      </c>
      <c r="AG56" s="49">
        <v>0</v>
      </c>
      <c r="AH56" s="49">
        <v>0</v>
      </c>
      <c r="AI56" s="49">
        <v>0</v>
      </c>
      <c r="AJ56" s="49">
        <v>0</v>
      </c>
    </row>
    <row r="57" spans="1:36" ht="13.5">
      <c r="A57" s="24" t="s">
        <v>24</v>
      </c>
      <c r="B57" s="47" t="s">
        <v>122</v>
      </c>
      <c r="C57" s="48" t="s">
        <v>123</v>
      </c>
      <c r="D57" s="49">
        <f t="shared" si="0"/>
        <v>1021</v>
      </c>
      <c r="E57" s="49">
        <v>883</v>
      </c>
      <c r="F57" s="49">
        <f t="shared" si="6"/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f t="shared" si="7"/>
        <v>138</v>
      </c>
      <c r="N57" s="49">
        <v>51</v>
      </c>
      <c r="O57" s="49">
        <v>0</v>
      </c>
      <c r="P57" s="49">
        <v>42</v>
      </c>
      <c r="Q57" s="49">
        <v>44</v>
      </c>
      <c r="R57" s="49">
        <v>0</v>
      </c>
      <c r="S57" s="49">
        <v>0</v>
      </c>
      <c r="T57" s="49">
        <v>1</v>
      </c>
      <c r="U57" s="49">
        <f t="shared" si="8"/>
        <v>883</v>
      </c>
      <c r="V57" s="49">
        <v>883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f t="shared" si="9"/>
        <v>43</v>
      </c>
      <c r="AC57" s="49">
        <v>0</v>
      </c>
      <c r="AD57" s="49">
        <v>43</v>
      </c>
      <c r="AE57" s="49">
        <f t="shared" si="10"/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</row>
    <row r="58" spans="1:36" ht="13.5">
      <c r="A58" s="24" t="s">
        <v>24</v>
      </c>
      <c r="B58" s="47" t="s">
        <v>124</v>
      </c>
      <c r="C58" s="48" t="s">
        <v>125</v>
      </c>
      <c r="D58" s="49">
        <f t="shared" si="0"/>
        <v>1098</v>
      </c>
      <c r="E58" s="49">
        <v>875</v>
      </c>
      <c r="F58" s="49">
        <f t="shared" si="6"/>
        <v>182</v>
      </c>
      <c r="G58" s="49">
        <v>41</v>
      </c>
      <c r="H58" s="49">
        <v>141</v>
      </c>
      <c r="I58" s="49">
        <v>0</v>
      </c>
      <c r="J58" s="49">
        <v>0</v>
      </c>
      <c r="K58" s="49">
        <v>0</v>
      </c>
      <c r="L58" s="49">
        <v>0</v>
      </c>
      <c r="M58" s="49">
        <f t="shared" si="7"/>
        <v>41</v>
      </c>
      <c r="N58" s="49">
        <v>15</v>
      </c>
      <c r="O58" s="49">
        <v>0</v>
      </c>
      <c r="P58" s="49">
        <v>25</v>
      </c>
      <c r="Q58" s="49">
        <v>1</v>
      </c>
      <c r="R58" s="49">
        <v>0</v>
      </c>
      <c r="S58" s="49">
        <v>0</v>
      </c>
      <c r="T58" s="49">
        <v>0</v>
      </c>
      <c r="U58" s="49">
        <f t="shared" si="8"/>
        <v>875</v>
      </c>
      <c r="V58" s="49">
        <v>875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f t="shared" si="9"/>
        <v>75</v>
      </c>
      <c r="AC58" s="49">
        <v>0</v>
      </c>
      <c r="AD58" s="49">
        <v>75</v>
      </c>
      <c r="AE58" s="49">
        <f t="shared" si="10"/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</row>
    <row r="59" spans="1:36" ht="13.5">
      <c r="A59" s="24" t="s">
        <v>24</v>
      </c>
      <c r="B59" s="47" t="s">
        <v>126</v>
      </c>
      <c r="C59" s="48" t="s">
        <v>127</v>
      </c>
      <c r="D59" s="49">
        <f t="shared" si="0"/>
        <v>228</v>
      </c>
      <c r="E59" s="49">
        <v>128</v>
      </c>
      <c r="F59" s="49">
        <f t="shared" si="6"/>
        <v>100</v>
      </c>
      <c r="G59" s="49">
        <v>0</v>
      </c>
      <c r="H59" s="49">
        <v>18</v>
      </c>
      <c r="I59" s="49">
        <v>0</v>
      </c>
      <c r="J59" s="49">
        <v>0</v>
      </c>
      <c r="K59" s="49">
        <v>82</v>
      </c>
      <c r="L59" s="49">
        <v>0</v>
      </c>
      <c r="M59" s="49">
        <f t="shared" si="7"/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f t="shared" si="8"/>
        <v>128</v>
      </c>
      <c r="V59" s="49">
        <v>128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f t="shared" si="9"/>
        <v>210</v>
      </c>
      <c r="AC59" s="49">
        <v>0</v>
      </c>
      <c r="AD59" s="49">
        <v>128</v>
      </c>
      <c r="AE59" s="49">
        <f t="shared" si="10"/>
        <v>82</v>
      </c>
      <c r="AF59" s="49">
        <v>0</v>
      </c>
      <c r="AG59" s="49">
        <v>0</v>
      </c>
      <c r="AH59" s="49">
        <v>0</v>
      </c>
      <c r="AI59" s="49">
        <v>0</v>
      </c>
      <c r="AJ59" s="49">
        <v>82</v>
      </c>
    </row>
    <row r="60" spans="1:36" ht="13.5">
      <c r="A60" s="193" t="s">
        <v>299</v>
      </c>
      <c r="B60" s="188"/>
      <c r="C60" s="189"/>
      <c r="D60" s="49">
        <f aca="true" t="shared" si="11" ref="D60:AJ60">SUM(D7:D59)</f>
        <v>313921</v>
      </c>
      <c r="E60" s="49">
        <f t="shared" si="11"/>
        <v>221444</v>
      </c>
      <c r="F60" s="49">
        <f t="shared" si="11"/>
        <v>50861</v>
      </c>
      <c r="G60" s="49">
        <f t="shared" si="11"/>
        <v>8617</v>
      </c>
      <c r="H60" s="49">
        <f t="shared" si="11"/>
        <v>30352</v>
      </c>
      <c r="I60" s="49">
        <f t="shared" si="11"/>
        <v>257</v>
      </c>
      <c r="J60" s="49">
        <f t="shared" si="11"/>
        <v>11318</v>
      </c>
      <c r="K60" s="49">
        <f t="shared" si="11"/>
        <v>317</v>
      </c>
      <c r="L60" s="49">
        <f t="shared" si="11"/>
        <v>21819</v>
      </c>
      <c r="M60" s="49">
        <f t="shared" si="11"/>
        <v>19797</v>
      </c>
      <c r="N60" s="49">
        <f t="shared" si="11"/>
        <v>17052</v>
      </c>
      <c r="O60" s="49">
        <f t="shared" si="11"/>
        <v>523</v>
      </c>
      <c r="P60" s="49">
        <f t="shared" si="11"/>
        <v>878</v>
      </c>
      <c r="Q60" s="49">
        <f t="shared" si="11"/>
        <v>159</v>
      </c>
      <c r="R60" s="49">
        <f t="shared" si="11"/>
        <v>489</v>
      </c>
      <c r="S60" s="49">
        <f t="shared" si="11"/>
        <v>588</v>
      </c>
      <c r="T60" s="49">
        <f t="shared" si="11"/>
        <v>108</v>
      </c>
      <c r="U60" s="49">
        <f t="shared" si="11"/>
        <v>226311</v>
      </c>
      <c r="V60" s="49">
        <f t="shared" si="11"/>
        <v>221444</v>
      </c>
      <c r="W60" s="49">
        <f t="shared" si="11"/>
        <v>4409</v>
      </c>
      <c r="X60" s="49">
        <f t="shared" si="11"/>
        <v>443</v>
      </c>
      <c r="Y60" s="49">
        <f t="shared" si="11"/>
        <v>15</v>
      </c>
      <c r="Z60" s="49">
        <f t="shared" si="11"/>
        <v>0</v>
      </c>
      <c r="AA60" s="49">
        <f t="shared" si="11"/>
        <v>0</v>
      </c>
      <c r="AB60" s="49">
        <f t="shared" si="11"/>
        <v>41449</v>
      </c>
      <c r="AC60" s="49">
        <f t="shared" si="11"/>
        <v>21819</v>
      </c>
      <c r="AD60" s="49">
        <f t="shared" si="11"/>
        <v>14493</v>
      </c>
      <c r="AE60" s="49">
        <f t="shared" si="11"/>
        <v>5137</v>
      </c>
      <c r="AF60" s="49">
        <f t="shared" si="11"/>
        <v>2396</v>
      </c>
      <c r="AG60" s="49">
        <f t="shared" si="11"/>
        <v>2414</v>
      </c>
      <c r="AH60" s="49">
        <f t="shared" si="11"/>
        <v>0</v>
      </c>
      <c r="AI60" s="49">
        <f t="shared" si="11"/>
        <v>81</v>
      </c>
      <c r="AJ60" s="49">
        <f t="shared" si="11"/>
        <v>246</v>
      </c>
    </row>
  </sheetData>
  <mergeCells count="25">
    <mergeCell ref="A60:C60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243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210</v>
      </c>
      <c r="B2" s="196" t="s">
        <v>260</v>
      </c>
      <c r="C2" s="196" t="s">
        <v>222</v>
      </c>
      <c r="D2" s="238" t="s">
        <v>256</v>
      </c>
      <c r="E2" s="236"/>
      <c r="F2" s="236"/>
      <c r="G2" s="236"/>
      <c r="H2" s="236"/>
      <c r="I2" s="236"/>
      <c r="J2" s="236"/>
      <c r="K2" s="237"/>
      <c r="L2" s="238" t="s">
        <v>257</v>
      </c>
      <c r="M2" s="236"/>
      <c r="N2" s="236"/>
      <c r="O2" s="236"/>
      <c r="P2" s="236"/>
      <c r="Q2" s="236"/>
      <c r="R2" s="236"/>
      <c r="S2" s="237"/>
      <c r="T2" s="244" t="s">
        <v>258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225</v>
      </c>
      <c r="E3" s="201" t="s">
        <v>229</v>
      </c>
      <c r="F3" s="201" t="s">
        <v>261</v>
      </c>
      <c r="G3" s="201" t="s">
        <v>230</v>
      </c>
      <c r="H3" s="201" t="s">
        <v>333</v>
      </c>
      <c r="I3" s="201" t="s">
        <v>334</v>
      </c>
      <c r="J3" s="234" t="s">
        <v>18</v>
      </c>
      <c r="K3" s="201" t="s">
        <v>262</v>
      </c>
      <c r="L3" s="197" t="s">
        <v>225</v>
      </c>
      <c r="M3" s="201" t="s">
        <v>229</v>
      </c>
      <c r="N3" s="201" t="s">
        <v>261</v>
      </c>
      <c r="O3" s="201" t="s">
        <v>230</v>
      </c>
      <c r="P3" s="201" t="s">
        <v>333</v>
      </c>
      <c r="Q3" s="201" t="s">
        <v>334</v>
      </c>
      <c r="R3" s="234" t="s">
        <v>18</v>
      </c>
      <c r="S3" s="201" t="s">
        <v>262</v>
      </c>
      <c r="T3" s="197" t="s">
        <v>225</v>
      </c>
      <c r="U3" s="201" t="s">
        <v>229</v>
      </c>
      <c r="V3" s="201" t="s">
        <v>261</v>
      </c>
      <c r="W3" s="201" t="s">
        <v>230</v>
      </c>
      <c r="X3" s="201" t="s">
        <v>333</v>
      </c>
      <c r="Y3" s="201" t="s">
        <v>334</v>
      </c>
      <c r="Z3" s="234" t="s">
        <v>18</v>
      </c>
      <c r="AA3" s="201" t="s">
        <v>262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225</v>
      </c>
      <c r="BQ3" s="201" t="s">
        <v>229</v>
      </c>
      <c r="BR3" s="201" t="s">
        <v>261</v>
      </c>
      <c r="BS3" s="201" t="s">
        <v>230</v>
      </c>
      <c r="BT3" s="201" t="s">
        <v>333</v>
      </c>
      <c r="BU3" s="201" t="s">
        <v>334</v>
      </c>
      <c r="BV3" s="234" t="s">
        <v>18</v>
      </c>
      <c r="BW3" s="201" t="s">
        <v>262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225</v>
      </c>
      <c r="AC4" s="201" t="s">
        <v>229</v>
      </c>
      <c r="AD4" s="201" t="s">
        <v>261</v>
      </c>
      <c r="AE4" s="201" t="s">
        <v>230</v>
      </c>
      <c r="AF4" s="201" t="s">
        <v>333</v>
      </c>
      <c r="AG4" s="201" t="s">
        <v>334</v>
      </c>
      <c r="AH4" s="234" t="s">
        <v>18</v>
      </c>
      <c r="AI4" s="201" t="s">
        <v>262</v>
      </c>
      <c r="AJ4" s="197" t="s">
        <v>225</v>
      </c>
      <c r="AK4" s="201" t="s">
        <v>229</v>
      </c>
      <c r="AL4" s="201" t="s">
        <v>261</v>
      </c>
      <c r="AM4" s="201" t="s">
        <v>230</v>
      </c>
      <c r="AN4" s="201" t="s">
        <v>333</v>
      </c>
      <c r="AO4" s="201" t="s">
        <v>334</v>
      </c>
      <c r="AP4" s="234" t="s">
        <v>18</v>
      </c>
      <c r="AQ4" s="201" t="s">
        <v>262</v>
      </c>
      <c r="AR4" s="197" t="s">
        <v>225</v>
      </c>
      <c r="AS4" s="201" t="s">
        <v>229</v>
      </c>
      <c r="AT4" s="201" t="s">
        <v>261</v>
      </c>
      <c r="AU4" s="201" t="s">
        <v>230</v>
      </c>
      <c r="AV4" s="201" t="s">
        <v>333</v>
      </c>
      <c r="AW4" s="201" t="s">
        <v>334</v>
      </c>
      <c r="AX4" s="234" t="s">
        <v>18</v>
      </c>
      <c r="AY4" s="201" t="s">
        <v>262</v>
      </c>
      <c r="AZ4" s="197" t="s">
        <v>225</v>
      </c>
      <c r="BA4" s="201" t="s">
        <v>229</v>
      </c>
      <c r="BB4" s="201" t="s">
        <v>261</v>
      </c>
      <c r="BC4" s="201" t="s">
        <v>230</v>
      </c>
      <c r="BD4" s="201" t="s">
        <v>333</v>
      </c>
      <c r="BE4" s="201" t="s">
        <v>334</v>
      </c>
      <c r="BF4" s="234" t="s">
        <v>18</v>
      </c>
      <c r="BG4" s="201" t="s">
        <v>262</v>
      </c>
      <c r="BH4" s="197" t="s">
        <v>225</v>
      </c>
      <c r="BI4" s="201" t="s">
        <v>229</v>
      </c>
      <c r="BJ4" s="201" t="s">
        <v>261</v>
      </c>
      <c r="BK4" s="201" t="s">
        <v>230</v>
      </c>
      <c r="BL4" s="201" t="s">
        <v>333</v>
      </c>
      <c r="BM4" s="201" t="s">
        <v>334</v>
      </c>
      <c r="BN4" s="234" t="s">
        <v>18</v>
      </c>
      <c r="BO4" s="201" t="s">
        <v>262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218</v>
      </c>
      <c r="E6" s="29" t="s">
        <v>218</v>
      </c>
      <c r="F6" s="29" t="s">
        <v>218</v>
      </c>
      <c r="G6" s="29" t="s">
        <v>218</v>
      </c>
      <c r="H6" s="29" t="s">
        <v>218</v>
      </c>
      <c r="I6" s="29" t="s">
        <v>218</v>
      </c>
      <c r="J6" s="29" t="s">
        <v>218</v>
      </c>
      <c r="K6" s="29" t="s">
        <v>218</v>
      </c>
      <c r="L6" s="21" t="s">
        <v>218</v>
      </c>
      <c r="M6" s="29" t="s">
        <v>218</v>
      </c>
      <c r="N6" s="29" t="s">
        <v>218</v>
      </c>
      <c r="O6" s="29" t="s">
        <v>218</v>
      </c>
      <c r="P6" s="29" t="s">
        <v>218</v>
      </c>
      <c r="Q6" s="29" t="s">
        <v>218</v>
      </c>
      <c r="R6" s="29" t="s">
        <v>218</v>
      </c>
      <c r="S6" s="29" t="s">
        <v>218</v>
      </c>
      <c r="T6" s="21" t="s">
        <v>218</v>
      </c>
      <c r="U6" s="29" t="s">
        <v>218</v>
      </c>
      <c r="V6" s="29" t="s">
        <v>218</v>
      </c>
      <c r="W6" s="29" t="s">
        <v>218</v>
      </c>
      <c r="X6" s="29" t="s">
        <v>218</v>
      </c>
      <c r="Y6" s="29" t="s">
        <v>218</v>
      </c>
      <c r="Z6" s="29" t="s">
        <v>218</v>
      </c>
      <c r="AA6" s="29" t="s">
        <v>218</v>
      </c>
      <c r="AB6" s="21" t="s">
        <v>218</v>
      </c>
      <c r="AC6" s="29" t="s">
        <v>218</v>
      </c>
      <c r="AD6" s="29" t="s">
        <v>218</v>
      </c>
      <c r="AE6" s="29" t="s">
        <v>218</v>
      </c>
      <c r="AF6" s="29" t="s">
        <v>218</v>
      </c>
      <c r="AG6" s="29" t="s">
        <v>218</v>
      </c>
      <c r="AH6" s="29" t="s">
        <v>218</v>
      </c>
      <c r="AI6" s="29" t="s">
        <v>218</v>
      </c>
      <c r="AJ6" s="21" t="s">
        <v>218</v>
      </c>
      <c r="AK6" s="29" t="s">
        <v>218</v>
      </c>
      <c r="AL6" s="29" t="s">
        <v>218</v>
      </c>
      <c r="AM6" s="29" t="s">
        <v>218</v>
      </c>
      <c r="AN6" s="29" t="s">
        <v>218</v>
      </c>
      <c r="AO6" s="29" t="s">
        <v>218</v>
      </c>
      <c r="AP6" s="29" t="s">
        <v>218</v>
      </c>
      <c r="AQ6" s="29" t="s">
        <v>218</v>
      </c>
      <c r="AR6" s="21" t="s">
        <v>218</v>
      </c>
      <c r="AS6" s="29" t="s">
        <v>218</v>
      </c>
      <c r="AT6" s="29" t="s">
        <v>218</v>
      </c>
      <c r="AU6" s="29" t="s">
        <v>218</v>
      </c>
      <c r="AV6" s="29" t="s">
        <v>218</v>
      </c>
      <c r="AW6" s="29" t="s">
        <v>218</v>
      </c>
      <c r="AX6" s="29" t="s">
        <v>218</v>
      </c>
      <c r="AY6" s="29" t="s">
        <v>218</v>
      </c>
      <c r="AZ6" s="21" t="s">
        <v>218</v>
      </c>
      <c r="BA6" s="29" t="s">
        <v>218</v>
      </c>
      <c r="BB6" s="29" t="s">
        <v>218</v>
      </c>
      <c r="BC6" s="29" t="s">
        <v>218</v>
      </c>
      <c r="BD6" s="29" t="s">
        <v>218</v>
      </c>
      <c r="BE6" s="29" t="s">
        <v>218</v>
      </c>
      <c r="BF6" s="29" t="s">
        <v>218</v>
      </c>
      <c r="BG6" s="29" t="s">
        <v>218</v>
      </c>
      <c r="BH6" s="21" t="s">
        <v>218</v>
      </c>
      <c r="BI6" s="29" t="s">
        <v>218</v>
      </c>
      <c r="BJ6" s="29" t="s">
        <v>218</v>
      </c>
      <c r="BK6" s="29" t="s">
        <v>218</v>
      </c>
      <c r="BL6" s="29" t="s">
        <v>218</v>
      </c>
      <c r="BM6" s="29" t="s">
        <v>218</v>
      </c>
      <c r="BN6" s="29" t="s">
        <v>218</v>
      </c>
      <c r="BO6" s="29" t="s">
        <v>218</v>
      </c>
      <c r="BP6" s="21" t="s">
        <v>218</v>
      </c>
      <c r="BQ6" s="29" t="s">
        <v>218</v>
      </c>
      <c r="BR6" s="29" t="s">
        <v>218</v>
      </c>
      <c r="BS6" s="29" t="s">
        <v>218</v>
      </c>
      <c r="BT6" s="29" t="s">
        <v>218</v>
      </c>
      <c r="BU6" s="29" t="s">
        <v>218</v>
      </c>
      <c r="BV6" s="29" t="s">
        <v>218</v>
      </c>
      <c r="BW6" s="29" t="s">
        <v>218</v>
      </c>
    </row>
    <row r="7" spans="1:75" ht="13.5">
      <c r="A7" s="24" t="s">
        <v>24</v>
      </c>
      <c r="B7" s="47" t="s">
        <v>25</v>
      </c>
      <c r="C7" s="48" t="s">
        <v>26</v>
      </c>
      <c r="D7" s="49">
        <f aca="true" t="shared" si="0" ref="D7:D59">SUM(E7:K7)</f>
        <v>23475</v>
      </c>
      <c r="E7" s="49">
        <f aca="true" t="shared" si="1" ref="E7:E33">M7+U7+BQ7</f>
        <v>11546</v>
      </c>
      <c r="F7" s="49">
        <f aca="true" t="shared" si="2" ref="F7:F33">N7+V7+BR7</f>
        <v>2930</v>
      </c>
      <c r="G7" s="49">
        <f aca="true" t="shared" si="3" ref="G7:G33">O7+W7+BS7</f>
        <v>2607</v>
      </c>
      <c r="H7" s="49">
        <f aca="true" t="shared" si="4" ref="H7:H33">P7+X7+BT7</f>
        <v>239</v>
      </c>
      <c r="I7" s="49">
        <f aca="true" t="shared" si="5" ref="I7:I33">Q7+Y7+BU7</f>
        <v>5891</v>
      </c>
      <c r="J7" s="49">
        <f aca="true" t="shared" si="6" ref="J7:J33">R7+Z7+BV7</f>
        <v>117</v>
      </c>
      <c r="K7" s="49">
        <f aca="true" t="shared" si="7" ref="K7:K33">S7+AA7+BW7</f>
        <v>145</v>
      </c>
      <c r="L7" s="49">
        <f aca="true" t="shared" si="8" ref="L7:L33">SUM(M7:S7)</f>
        <v>11494</v>
      </c>
      <c r="M7" s="49">
        <v>11377</v>
      </c>
      <c r="N7" s="49">
        <v>0</v>
      </c>
      <c r="O7" s="49">
        <v>0</v>
      </c>
      <c r="P7" s="49">
        <v>0</v>
      </c>
      <c r="Q7" s="49">
        <v>0</v>
      </c>
      <c r="R7" s="49">
        <v>117</v>
      </c>
      <c r="S7" s="49">
        <v>0</v>
      </c>
      <c r="T7" s="49">
        <f aca="true" t="shared" si="9" ref="T7:T33">SUM(U7:AA7)</f>
        <v>11981</v>
      </c>
      <c r="U7" s="49">
        <f aca="true" t="shared" si="10" ref="U7:U33">AC7+AK7+AS7+BA7+BI7</f>
        <v>169</v>
      </c>
      <c r="V7" s="49">
        <f aca="true" t="shared" si="11" ref="V7:V33">AD7+AL7+AT7+BB7+BJ7</f>
        <v>2930</v>
      </c>
      <c r="W7" s="49">
        <f aca="true" t="shared" si="12" ref="W7:W33">AE7+AM7+AU7+BC7+BK7</f>
        <v>2607</v>
      </c>
      <c r="X7" s="49">
        <f aca="true" t="shared" si="13" ref="X7:X33">AF7+AN7+AV7+BD7+BL7</f>
        <v>239</v>
      </c>
      <c r="Y7" s="49">
        <f aca="true" t="shared" si="14" ref="Y7:Y33">AG7+AO7+AW7+BE7+BM7</f>
        <v>5891</v>
      </c>
      <c r="Z7" s="49">
        <f aca="true" t="shared" si="15" ref="Z7:Z33">AH7+AP7+AX7+BF7+BN7</f>
        <v>0</v>
      </c>
      <c r="AA7" s="49">
        <f aca="true" t="shared" si="16" ref="AA7:AA33">AI7+AQ7+AY7+BG7+BO7</f>
        <v>145</v>
      </c>
      <c r="AB7" s="49">
        <f aca="true" t="shared" si="17" ref="AB7:AB33">SUM(AC7:AI7)</f>
        <v>169</v>
      </c>
      <c r="AC7" s="49">
        <v>169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33">SUM(AK7:AQ7)</f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33">SUM(AS7:AY7)</f>
        <v>11812</v>
      </c>
      <c r="AS7" s="49">
        <v>0</v>
      </c>
      <c r="AT7" s="49">
        <v>2930</v>
      </c>
      <c r="AU7" s="49">
        <v>2607</v>
      </c>
      <c r="AV7" s="49">
        <v>239</v>
      </c>
      <c r="AW7" s="49">
        <v>5891</v>
      </c>
      <c r="AX7" s="49">
        <v>0</v>
      </c>
      <c r="AY7" s="49">
        <v>145</v>
      </c>
      <c r="AZ7" s="49">
        <f aca="true" t="shared" si="20" ref="AZ7:AZ33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33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33">SUM(BQ7:BW7)</f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</row>
    <row r="8" spans="1:75" ht="13.5">
      <c r="A8" s="24" t="s">
        <v>24</v>
      </c>
      <c r="B8" s="47" t="s">
        <v>27</v>
      </c>
      <c r="C8" s="48" t="s">
        <v>28</v>
      </c>
      <c r="D8" s="49">
        <f t="shared" si="0"/>
        <v>1650</v>
      </c>
      <c r="E8" s="49">
        <f t="shared" si="1"/>
        <v>530</v>
      </c>
      <c r="F8" s="49">
        <f t="shared" si="2"/>
        <v>445</v>
      </c>
      <c r="G8" s="49">
        <f t="shared" si="3"/>
        <v>247</v>
      </c>
      <c r="H8" s="49">
        <f t="shared" si="4"/>
        <v>32</v>
      </c>
      <c r="I8" s="49">
        <f t="shared" si="5"/>
        <v>332</v>
      </c>
      <c r="J8" s="49">
        <f t="shared" si="6"/>
        <v>64</v>
      </c>
      <c r="K8" s="49">
        <f t="shared" si="7"/>
        <v>0</v>
      </c>
      <c r="L8" s="49">
        <f t="shared" si="8"/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f t="shared" si="9"/>
        <v>1650</v>
      </c>
      <c r="U8" s="49">
        <f t="shared" si="10"/>
        <v>530</v>
      </c>
      <c r="V8" s="49">
        <f t="shared" si="11"/>
        <v>445</v>
      </c>
      <c r="W8" s="49">
        <f t="shared" si="12"/>
        <v>247</v>
      </c>
      <c r="X8" s="49">
        <f t="shared" si="13"/>
        <v>32</v>
      </c>
      <c r="Y8" s="49">
        <f t="shared" si="14"/>
        <v>332</v>
      </c>
      <c r="Z8" s="49">
        <f t="shared" si="15"/>
        <v>64</v>
      </c>
      <c r="AA8" s="49">
        <f t="shared" si="16"/>
        <v>0</v>
      </c>
      <c r="AB8" s="49">
        <f t="shared" si="17"/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1650</v>
      </c>
      <c r="AS8" s="49">
        <v>530</v>
      </c>
      <c r="AT8" s="49">
        <v>445</v>
      </c>
      <c r="AU8" s="49">
        <v>247</v>
      </c>
      <c r="AV8" s="49">
        <v>32</v>
      </c>
      <c r="AW8" s="49">
        <v>332</v>
      </c>
      <c r="AX8" s="49">
        <v>64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</row>
    <row r="9" spans="1:75" ht="13.5">
      <c r="A9" s="24" t="s">
        <v>24</v>
      </c>
      <c r="B9" s="47" t="s">
        <v>29</v>
      </c>
      <c r="C9" s="48" t="s">
        <v>30</v>
      </c>
      <c r="D9" s="49">
        <f t="shared" si="0"/>
        <v>2071</v>
      </c>
      <c r="E9" s="49">
        <f t="shared" si="1"/>
        <v>1121</v>
      </c>
      <c r="F9" s="49">
        <f t="shared" si="2"/>
        <v>420</v>
      </c>
      <c r="G9" s="49">
        <f t="shared" si="3"/>
        <v>219</v>
      </c>
      <c r="H9" s="49">
        <f t="shared" si="4"/>
        <v>54</v>
      </c>
      <c r="I9" s="49">
        <f t="shared" si="5"/>
        <v>125</v>
      </c>
      <c r="J9" s="49">
        <f t="shared" si="6"/>
        <v>101</v>
      </c>
      <c r="K9" s="49">
        <f t="shared" si="7"/>
        <v>31</v>
      </c>
      <c r="L9" s="49">
        <f t="shared" si="8"/>
        <v>1222</v>
      </c>
      <c r="M9" s="49">
        <v>1121</v>
      </c>
      <c r="N9" s="49">
        <v>0</v>
      </c>
      <c r="O9" s="49">
        <v>0</v>
      </c>
      <c r="P9" s="49">
        <v>0</v>
      </c>
      <c r="Q9" s="49">
        <v>0</v>
      </c>
      <c r="R9" s="49">
        <v>101</v>
      </c>
      <c r="S9" s="49">
        <v>0</v>
      </c>
      <c r="T9" s="49">
        <f t="shared" si="9"/>
        <v>849</v>
      </c>
      <c r="U9" s="49">
        <f t="shared" si="10"/>
        <v>0</v>
      </c>
      <c r="V9" s="49">
        <f t="shared" si="11"/>
        <v>420</v>
      </c>
      <c r="W9" s="49">
        <f t="shared" si="12"/>
        <v>219</v>
      </c>
      <c r="X9" s="49">
        <f t="shared" si="13"/>
        <v>54</v>
      </c>
      <c r="Y9" s="49">
        <f t="shared" si="14"/>
        <v>125</v>
      </c>
      <c r="Z9" s="49">
        <f t="shared" si="15"/>
        <v>0</v>
      </c>
      <c r="AA9" s="49">
        <f t="shared" si="16"/>
        <v>31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31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31</v>
      </c>
      <c r="AR9" s="49">
        <f t="shared" si="19"/>
        <v>818</v>
      </c>
      <c r="AS9" s="49">
        <v>0</v>
      </c>
      <c r="AT9" s="49">
        <v>420</v>
      </c>
      <c r="AU9" s="49">
        <v>219</v>
      </c>
      <c r="AV9" s="49">
        <v>54</v>
      </c>
      <c r="AW9" s="49">
        <v>125</v>
      </c>
      <c r="AX9" s="49">
        <v>0</v>
      </c>
      <c r="AY9" s="49">
        <v>0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</row>
    <row r="10" spans="1:75" ht="13.5">
      <c r="A10" s="24" t="s">
        <v>24</v>
      </c>
      <c r="B10" s="47" t="s">
        <v>31</v>
      </c>
      <c r="C10" s="48" t="s">
        <v>32</v>
      </c>
      <c r="D10" s="49">
        <f t="shared" si="0"/>
        <v>3451</v>
      </c>
      <c r="E10" s="49">
        <f t="shared" si="1"/>
        <v>1971</v>
      </c>
      <c r="F10" s="49">
        <f t="shared" si="2"/>
        <v>815</v>
      </c>
      <c r="G10" s="49">
        <f t="shared" si="3"/>
        <v>489</v>
      </c>
      <c r="H10" s="49">
        <f t="shared" si="4"/>
        <v>55</v>
      </c>
      <c r="I10" s="49">
        <f t="shared" si="5"/>
        <v>0</v>
      </c>
      <c r="J10" s="49">
        <f t="shared" si="6"/>
        <v>121</v>
      </c>
      <c r="K10" s="49">
        <f t="shared" si="7"/>
        <v>0</v>
      </c>
      <c r="L10" s="49">
        <f t="shared" si="8"/>
        <v>1914</v>
      </c>
      <c r="M10" s="49">
        <v>1794</v>
      </c>
      <c r="N10" s="49">
        <v>0</v>
      </c>
      <c r="O10" s="49">
        <v>0</v>
      </c>
      <c r="P10" s="49">
        <v>0</v>
      </c>
      <c r="Q10" s="49">
        <v>0</v>
      </c>
      <c r="R10" s="49">
        <v>120</v>
      </c>
      <c r="S10" s="49">
        <v>0</v>
      </c>
      <c r="T10" s="49">
        <f t="shared" si="9"/>
        <v>1333</v>
      </c>
      <c r="U10" s="49">
        <f t="shared" si="10"/>
        <v>0</v>
      </c>
      <c r="V10" s="49">
        <f t="shared" si="11"/>
        <v>806</v>
      </c>
      <c r="W10" s="49">
        <f t="shared" si="12"/>
        <v>472</v>
      </c>
      <c r="X10" s="49">
        <f t="shared" si="13"/>
        <v>55</v>
      </c>
      <c r="Y10" s="49">
        <f t="shared" si="14"/>
        <v>0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1333</v>
      </c>
      <c r="AS10" s="49">
        <v>0</v>
      </c>
      <c r="AT10" s="49">
        <v>806</v>
      </c>
      <c r="AU10" s="49">
        <v>472</v>
      </c>
      <c r="AV10" s="49">
        <v>55</v>
      </c>
      <c r="AW10" s="49">
        <v>0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204</v>
      </c>
      <c r="BQ10" s="49">
        <v>177</v>
      </c>
      <c r="BR10" s="49">
        <v>9</v>
      </c>
      <c r="BS10" s="49">
        <v>17</v>
      </c>
      <c r="BT10" s="49">
        <v>0</v>
      </c>
      <c r="BU10" s="49">
        <v>0</v>
      </c>
      <c r="BV10" s="49">
        <v>1</v>
      </c>
      <c r="BW10" s="49">
        <v>0</v>
      </c>
    </row>
    <row r="11" spans="1:75" ht="13.5">
      <c r="A11" s="24" t="s">
        <v>24</v>
      </c>
      <c r="B11" s="47" t="s">
        <v>33</v>
      </c>
      <c r="C11" s="48" t="s">
        <v>34</v>
      </c>
      <c r="D11" s="49">
        <f t="shared" si="0"/>
        <v>1852</v>
      </c>
      <c r="E11" s="49">
        <f t="shared" si="1"/>
        <v>1028</v>
      </c>
      <c r="F11" s="49">
        <f t="shared" si="2"/>
        <v>340</v>
      </c>
      <c r="G11" s="49">
        <f t="shared" si="3"/>
        <v>272</v>
      </c>
      <c r="H11" s="49">
        <f t="shared" si="4"/>
        <v>53</v>
      </c>
      <c r="I11" s="49">
        <f t="shared" si="5"/>
        <v>39</v>
      </c>
      <c r="J11" s="49">
        <f t="shared" si="6"/>
        <v>102</v>
      </c>
      <c r="K11" s="49">
        <f t="shared" si="7"/>
        <v>18</v>
      </c>
      <c r="L11" s="49">
        <f t="shared" si="8"/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f t="shared" si="9"/>
        <v>1852</v>
      </c>
      <c r="U11" s="49">
        <f t="shared" si="10"/>
        <v>1028</v>
      </c>
      <c r="V11" s="49">
        <f t="shared" si="11"/>
        <v>340</v>
      </c>
      <c r="W11" s="49">
        <f t="shared" si="12"/>
        <v>272</v>
      </c>
      <c r="X11" s="49">
        <f t="shared" si="13"/>
        <v>53</v>
      </c>
      <c r="Y11" s="49">
        <f t="shared" si="14"/>
        <v>39</v>
      </c>
      <c r="Z11" s="49">
        <f t="shared" si="15"/>
        <v>102</v>
      </c>
      <c r="AA11" s="49">
        <f t="shared" si="16"/>
        <v>18</v>
      </c>
      <c r="AB11" s="49">
        <f t="shared" si="17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340</v>
      </c>
      <c r="AK11" s="49">
        <v>0</v>
      </c>
      <c r="AL11" s="49">
        <v>340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1512</v>
      </c>
      <c r="AS11" s="49">
        <v>1028</v>
      </c>
      <c r="AT11" s="49">
        <v>0</v>
      </c>
      <c r="AU11" s="49">
        <v>272</v>
      </c>
      <c r="AV11" s="49">
        <v>53</v>
      </c>
      <c r="AW11" s="49">
        <v>39</v>
      </c>
      <c r="AX11" s="49">
        <v>102</v>
      </c>
      <c r="AY11" s="49">
        <v>18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0</v>
      </c>
      <c r="BQ11" s="49">
        <v>0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</row>
    <row r="12" spans="1:75" ht="13.5">
      <c r="A12" s="24" t="s">
        <v>24</v>
      </c>
      <c r="B12" s="47" t="s">
        <v>35</v>
      </c>
      <c r="C12" s="48" t="s">
        <v>36</v>
      </c>
      <c r="D12" s="49">
        <f t="shared" si="0"/>
        <v>8142</v>
      </c>
      <c r="E12" s="49">
        <f t="shared" si="1"/>
        <v>341</v>
      </c>
      <c r="F12" s="49">
        <f t="shared" si="2"/>
        <v>106</v>
      </c>
      <c r="G12" s="49">
        <f t="shared" si="3"/>
        <v>199</v>
      </c>
      <c r="H12" s="49">
        <f t="shared" si="4"/>
        <v>34</v>
      </c>
      <c r="I12" s="49">
        <f t="shared" si="5"/>
        <v>0</v>
      </c>
      <c r="J12" s="49">
        <f t="shared" si="6"/>
        <v>41</v>
      </c>
      <c r="K12" s="49">
        <f t="shared" si="7"/>
        <v>7421</v>
      </c>
      <c r="L12" s="49">
        <f t="shared" si="8"/>
        <v>382</v>
      </c>
      <c r="M12" s="49">
        <v>341</v>
      </c>
      <c r="N12" s="49">
        <v>0</v>
      </c>
      <c r="O12" s="49">
        <v>0</v>
      </c>
      <c r="P12" s="49">
        <v>0</v>
      </c>
      <c r="Q12" s="49">
        <v>0</v>
      </c>
      <c r="R12" s="49">
        <v>41</v>
      </c>
      <c r="S12" s="49">
        <v>0</v>
      </c>
      <c r="T12" s="49">
        <f t="shared" si="9"/>
        <v>7760</v>
      </c>
      <c r="U12" s="49">
        <f t="shared" si="10"/>
        <v>0</v>
      </c>
      <c r="V12" s="49">
        <f t="shared" si="11"/>
        <v>106</v>
      </c>
      <c r="W12" s="49">
        <f t="shared" si="12"/>
        <v>199</v>
      </c>
      <c r="X12" s="49">
        <f t="shared" si="13"/>
        <v>34</v>
      </c>
      <c r="Y12" s="49">
        <f t="shared" si="14"/>
        <v>0</v>
      </c>
      <c r="Z12" s="49">
        <f t="shared" si="15"/>
        <v>0</v>
      </c>
      <c r="AA12" s="49">
        <f t="shared" si="16"/>
        <v>7421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339</v>
      </c>
      <c r="AS12" s="49">
        <v>0</v>
      </c>
      <c r="AT12" s="49">
        <v>106</v>
      </c>
      <c r="AU12" s="49">
        <v>199</v>
      </c>
      <c r="AV12" s="49">
        <v>34</v>
      </c>
      <c r="AW12" s="49">
        <v>0</v>
      </c>
      <c r="AX12" s="49">
        <v>0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7421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7421</v>
      </c>
      <c r="BP12" s="49">
        <f t="shared" si="22"/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24</v>
      </c>
      <c r="B13" s="47" t="s">
        <v>37</v>
      </c>
      <c r="C13" s="48" t="s">
        <v>38</v>
      </c>
      <c r="D13" s="49">
        <f t="shared" si="0"/>
        <v>1161</v>
      </c>
      <c r="E13" s="49">
        <f t="shared" si="1"/>
        <v>117</v>
      </c>
      <c r="F13" s="49">
        <f t="shared" si="2"/>
        <v>71</v>
      </c>
      <c r="G13" s="49">
        <f t="shared" si="3"/>
        <v>77</v>
      </c>
      <c r="H13" s="49">
        <f t="shared" si="4"/>
        <v>15</v>
      </c>
      <c r="I13" s="49">
        <f t="shared" si="5"/>
        <v>0</v>
      </c>
      <c r="J13" s="49">
        <f t="shared" si="6"/>
        <v>0</v>
      </c>
      <c r="K13" s="49">
        <f t="shared" si="7"/>
        <v>881</v>
      </c>
      <c r="L13" s="49">
        <f t="shared" si="8"/>
        <v>97</v>
      </c>
      <c r="M13" s="49">
        <v>5</v>
      </c>
      <c r="N13" s="49">
        <v>0</v>
      </c>
      <c r="O13" s="49">
        <v>77</v>
      </c>
      <c r="P13" s="49">
        <v>15</v>
      </c>
      <c r="Q13" s="49">
        <v>0</v>
      </c>
      <c r="R13" s="49">
        <v>0</v>
      </c>
      <c r="S13" s="49">
        <v>0</v>
      </c>
      <c r="T13" s="49">
        <f t="shared" si="9"/>
        <v>952</v>
      </c>
      <c r="U13" s="49">
        <f t="shared" si="10"/>
        <v>0</v>
      </c>
      <c r="V13" s="49">
        <f t="shared" si="11"/>
        <v>71</v>
      </c>
      <c r="W13" s="49">
        <f t="shared" si="12"/>
        <v>0</v>
      </c>
      <c r="X13" s="49">
        <f t="shared" si="13"/>
        <v>0</v>
      </c>
      <c r="Y13" s="49">
        <f t="shared" si="14"/>
        <v>0</v>
      </c>
      <c r="Z13" s="49">
        <f t="shared" si="15"/>
        <v>0</v>
      </c>
      <c r="AA13" s="49">
        <f t="shared" si="16"/>
        <v>881</v>
      </c>
      <c r="AB13" s="49">
        <f t="shared" si="17"/>
        <v>881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881</v>
      </c>
      <c r="AJ13" s="49">
        <f t="shared" si="18"/>
        <v>71</v>
      </c>
      <c r="AK13" s="49">
        <v>0</v>
      </c>
      <c r="AL13" s="49">
        <v>71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112</v>
      </c>
      <c r="BQ13" s="49">
        <v>112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</row>
    <row r="14" spans="1:75" ht="13.5">
      <c r="A14" s="24" t="s">
        <v>24</v>
      </c>
      <c r="B14" s="47" t="s">
        <v>39</v>
      </c>
      <c r="C14" s="48" t="s">
        <v>40</v>
      </c>
      <c r="D14" s="49">
        <f t="shared" si="0"/>
        <v>370</v>
      </c>
      <c r="E14" s="49">
        <f t="shared" si="1"/>
        <v>1</v>
      </c>
      <c r="F14" s="49">
        <f t="shared" si="2"/>
        <v>128</v>
      </c>
      <c r="G14" s="49">
        <f t="shared" si="3"/>
        <v>206</v>
      </c>
      <c r="H14" s="49">
        <f t="shared" si="4"/>
        <v>35</v>
      </c>
      <c r="I14" s="49">
        <f t="shared" si="5"/>
        <v>0</v>
      </c>
      <c r="J14" s="49">
        <f t="shared" si="6"/>
        <v>0</v>
      </c>
      <c r="K14" s="49">
        <f t="shared" si="7"/>
        <v>0</v>
      </c>
      <c r="L14" s="49">
        <f t="shared" si="8"/>
        <v>242</v>
      </c>
      <c r="M14" s="49">
        <v>1</v>
      </c>
      <c r="N14" s="49">
        <v>0</v>
      </c>
      <c r="O14" s="49">
        <v>206</v>
      </c>
      <c r="P14" s="49">
        <v>35</v>
      </c>
      <c r="Q14" s="49">
        <v>0</v>
      </c>
      <c r="R14" s="49">
        <v>0</v>
      </c>
      <c r="S14" s="49">
        <v>0</v>
      </c>
      <c r="T14" s="49">
        <f t="shared" si="9"/>
        <v>128</v>
      </c>
      <c r="U14" s="49">
        <f t="shared" si="10"/>
        <v>0</v>
      </c>
      <c r="V14" s="49">
        <f t="shared" si="11"/>
        <v>128</v>
      </c>
      <c r="W14" s="49">
        <f t="shared" si="12"/>
        <v>0</v>
      </c>
      <c r="X14" s="49">
        <f t="shared" si="13"/>
        <v>0</v>
      </c>
      <c r="Y14" s="49">
        <f t="shared" si="14"/>
        <v>0</v>
      </c>
      <c r="Z14" s="49">
        <f t="shared" si="15"/>
        <v>0</v>
      </c>
      <c r="AA14" s="49">
        <f t="shared" si="16"/>
        <v>0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128</v>
      </c>
      <c r="AS14" s="49">
        <v>0</v>
      </c>
      <c r="AT14" s="49">
        <v>128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24</v>
      </c>
      <c r="B15" s="47" t="s">
        <v>41</v>
      </c>
      <c r="C15" s="48" t="s">
        <v>42</v>
      </c>
      <c r="D15" s="49">
        <f t="shared" si="0"/>
        <v>109</v>
      </c>
      <c r="E15" s="49">
        <f t="shared" si="1"/>
        <v>0</v>
      </c>
      <c r="F15" s="49">
        <f t="shared" si="2"/>
        <v>85</v>
      </c>
      <c r="G15" s="49">
        <f t="shared" si="3"/>
        <v>24</v>
      </c>
      <c r="H15" s="49">
        <f t="shared" si="4"/>
        <v>0</v>
      </c>
      <c r="I15" s="49">
        <f t="shared" si="5"/>
        <v>0</v>
      </c>
      <c r="J15" s="49">
        <f t="shared" si="6"/>
        <v>0</v>
      </c>
      <c r="K15" s="49">
        <f t="shared" si="7"/>
        <v>0</v>
      </c>
      <c r="L15" s="49">
        <f t="shared" si="8"/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f t="shared" si="9"/>
        <v>109</v>
      </c>
      <c r="U15" s="49">
        <f t="shared" si="10"/>
        <v>0</v>
      </c>
      <c r="V15" s="49">
        <f t="shared" si="11"/>
        <v>85</v>
      </c>
      <c r="W15" s="49">
        <f t="shared" si="12"/>
        <v>24</v>
      </c>
      <c r="X15" s="49">
        <f t="shared" si="13"/>
        <v>0</v>
      </c>
      <c r="Y15" s="49">
        <f t="shared" si="14"/>
        <v>0</v>
      </c>
      <c r="Z15" s="49">
        <f t="shared" si="15"/>
        <v>0</v>
      </c>
      <c r="AA15" s="49">
        <f t="shared" si="16"/>
        <v>0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109</v>
      </c>
      <c r="AS15" s="49">
        <v>0</v>
      </c>
      <c r="AT15" s="49">
        <v>85</v>
      </c>
      <c r="AU15" s="49">
        <v>24</v>
      </c>
      <c r="AV15" s="49">
        <v>0</v>
      </c>
      <c r="AW15" s="49">
        <v>0</v>
      </c>
      <c r="AX15" s="49">
        <v>0</v>
      </c>
      <c r="AY15" s="49">
        <v>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</row>
    <row r="16" spans="1:75" ht="13.5">
      <c r="A16" s="24" t="s">
        <v>24</v>
      </c>
      <c r="B16" s="47" t="s">
        <v>43</v>
      </c>
      <c r="C16" s="48" t="s">
        <v>44</v>
      </c>
      <c r="D16" s="49">
        <f t="shared" si="0"/>
        <v>293</v>
      </c>
      <c r="E16" s="49">
        <f t="shared" si="1"/>
        <v>94</v>
      </c>
      <c r="F16" s="49">
        <f t="shared" si="2"/>
        <v>78</v>
      </c>
      <c r="G16" s="49">
        <f t="shared" si="3"/>
        <v>43</v>
      </c>
      <c r="H16" s="49">
        <f t="shared" si="4"/>
        <v>6</v>
      </c>
      <c r="I16" s="49">
        <f t="shared" si="5"/>
        <v>61</v>
      </c>
      <c r="J16" s="49">
        <f t="shared" si="6"/>
        <v>11</v>
      </c>
      <c r="K16" s="49">
        <f t="shared" si="7"/>
        <v>0</v>
      </c>
      <c r="L16" s="49">
        <f t="shared" si="8"/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f t="shared" si="9"/>
        <v>293</v>
      </c>
      <c r="U16" s="49">
        <f t="shared" si="10"/>
        <v>94</v>
      </c>
      <c r="V16" s="49">
        <f t="shared" si="11"/>
        <v>78</v>
      </c>
      <c r="W16" s="49">
        <f t="shared" si="12"/>
        <v>43</v>
      </c>
      <c r="X16" s="49">
        <f t="shared" si="13"/>
        <v>6</v>
      </c>
      <c r="Y16" s="49">
        <f t="shared" si="14"/>
        <v>61</v>
      </c>
      <c r="Z16" s="49">
        <f t="shared" si="15"/>
        <v>11</v>
      </c>
      <c r="AA16" s="49">
        <f t="shared" si="16"/>
        <v>0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293</v>
      </c>
      <c r="AS16" s="49">
        <v>94</v>
      </c>
      <c r="AT16" s="49">
        <v>78</v>
      </c>
      <c r="AU16" s="49">
        <v>43</v>
      </c>
      <c r="AV16" s="49">
        <v>6</v>
      </c>
      <c r="AW16" s="49">
        <v>61</v>
      </c>
      <c r="AX16" s="49">
        <v>11</v>
      </c>
      <c r="AY16" s="49">
        <v>0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</row>
    <row r="17" spans="1:75" ht="13.5">
      <c r="A17" s="24" t="s">
        <v>24</v>
      </c>
      <c r="B17" s="47" t="s">
        <v>45</v>
      </c>
      <c r="C17" s="48" t="s">
        <v>46</v>
      </c>
      <c r="D17" s="49">
        <f t="shared" si="0"/>
        <v>361</v>
      </c>
      <c r="E17" s="49">
        <f t="shared" si="1"/>
        <v>131</v>
      </c>
      <c r="F17" s="49">
        <f t="shared" si="2"/>
        <v>123</v>
      </c>
      <c r="G17" s="49">
        <f t="shared" si="3"/>
        <v>39</v>
      </c>
      <c r="H17" s="49">
        <f t="shared" si="4"/>
        <v>9</v>
      </c>
      <c r="I17" s="49">
        <f t="shared" si="5"/>
        <v>51</v>
      </c>
      <c r="J17" s="49">
        <f t="shared" si="6"/>
        <v>8</v>
      </c>
      <c r="K17" s="49">
        <f t="shared" si="7"/>
        <v>0</v>
      </c>
      <c r="L17" s="49">
        <f t="shared" si="8"/>
        <v>177</v>
      </c>
      <c r="M17" s="49">
        <v>131</v>
      </c>
      <c r="N17" s="49">
        <v>0</v>
      </c>
      <c r="O17" s="49">
        <v>38</v>
      </c>
      <c r="P17" s="49">
        <v>0</v>
      </c>
      <c r="Q17" s="49">
        <v>0</v>
      </c>
      <c r="R17" s="49">
        <v>8</v>
      </c>
      <c r="S17" s="49">
        <v>0</v>
      </c>
      <c r="T17" s="49">
        <f t="shared" si="9"/>
        <v>184</v>
      </c>
      <c r="U17" s="49">
        <f t="shared" si="10"/>
        <v>0</v>
      </c>
      <c r="V17" s="49">
        <f t="shared" si="11"/>
        <v>123</v>
      </c>
      <c r="W17" s="49">
        <f t="shared" si="12"/>
        <v>1</v>
      </c>
      <c r="X17" s="49">
        <f t="shared" si="13"/>
        <v>9</v>
      </c>
      <c r="Y17" s="49">
        <f t="shared" si="14"/>
        <v>51</v>
      </c>
      <c r="Z17" s="49">
        <f t="shared" si="15"/>
        <v>0</v>
      </c>
      <c r="AA17" s="49">
        <f t="shared" si="16"/>
        <v>0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2</v>
      </c>
      <c r="AK17" s="49">
        <v>0</v>
      </c>
      <c r="AL17" s="49">
        <v>1</v>
      </c>
      <c r="AM17" s="49">
        <v>1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182</v>
      </c>
      <c r="AS17" s="49">
        <v>0</v>
      </c>
      <c r="AT17" s="49">
        <v>122</v>
      </c>
      <c r="AU17" s="49">
        <v>0</v>
      </c>
      <c r="AV17" s="49">
        <v>9</v>
      </c>
      <c r="AW17" s="49">
        <v>51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0</v>
      </c>
      <c r="BQ17" s="49">
        <v>0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</row>
    <row r="18" spans="1:75" ht="13.5">
      <c r="A18" s="24" t="s">
        <v>24</v>
      </c>
      <c r="B18" s="47" t="s">
        <v>47</v>
      </c>
      <c r="C18" s="48" t="s">
        <v>48</v>
      </c>
      <c r="D18" s="49">
        <f t="shared" si="0"/>
        <v>215</v>
      </c>
      <c r="E18" s="49">
        <f t="shared" si="1"/>
        <v>104</v>
      </c>
      <c r="F18" s="49">
        <f t="shared" si="2"/>
        <v>57</v>
      </c>
      <c r="G18" s="49">
        <f t="shared" si="3"/>
        <v>32</v>
      </c>
      <c r="H18" s="49">
        <f t="shared" si="4"/>
        <v>0</v>
      </c>
      <c r="I18" s="49">
        <f t="shared" si="5"/>
        <v>13</v>
      </c>
      <c r="J18" s="49">
        <f t="shared" si="6"/>
        <v>9</v>
      </c>
      <c r="K18" s="49">
        <f t="shared" si="7"/>
        <v>0</v>
      </c>
      <c r="L18" s="49">
        <f t="shared" si="8"/>
        <v>144</v>
      </c>
      <c r="M18" s="49">
        <v>104</v>
      </c>
      <c r="N18" s="49">
        <v>0</v>
      </c>
      <c r="O18" s="49">
        <v>31</v>
      </c>
      <c r="P18" s="49">
        <v>0</v>
      </c>
      <c r="Q18" s="49">
        <v>0</v>
      </c>
      <c r="R18" s="49">
        <v>9</v>
      </c>
      <c r="S18" s="49">
        <v>0</v>
      </c>
      <c r="T18" s="49">
        <f t="shared" si="9"/>
        <v>71</v>
      </c>
      <c r="U18" s="49">
        <f t="shared" si="10"/>
        <v>0</v>
      </c>
      <c r="V18" s="49">
        <f t="shared" si="11"/>
        <v>57</v>
      </c>
      <c r="W18" s="49">
        <f t="shared" si="12"/>
        <v>1</v>
      </c>
      <c r="X18" s="49">
        <f t="shared" si="13"/>
        <v>0</v>
      </c>
      <c r="Y18" s="49">
        <f t="shared" si="14"/>
        <v>13</v>
      </c>
      <c r="Z18" s="49">
        <f t="shared" si="15"/>
        <v>0</v>
      </c>
      <c r="AA18" s="49">
        <f t="shared" si="16"/>
        <v>0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2</v>
      </c>
      <c r="AK18" s="49">
        <v>0</v>
      </c>
      <c r="AL18" s="49">
        <v>1</v>
      </c>
      <c r="AM18" s="49">
        <v>1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69</v>
      </c>
      <c r="AS18" s="49">
        <v>0</v>
      </c>
      <c r="AT18" s="49">
        <v>56</v>
      </c>
      <c r="AU18" s="49">
        <v>0</v>
      </c>
      <c r="AV18" s="49">
        <v>0</v>
      </c>
      <c r="AW18" s="49">
        <v>13</v>
      </c>
      <c r="AX18" s="49">
        <v>0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24</v>
      </c>
      <c r="B19" s="47" t="s">
        <v>49</v>
      </c>
      <c r="C19" s="48" t="s">
        <v>300</v>
      </c>
      <c r="D19" s="49">
        <f t="shared" si="0"/>
        <v>373</v>
      </c>
      <c r="E19" s="49">
        <f t="shared" si="1"/>
        <v>38</v>
      </c>
      <c r="F19" s="49">
        <f t="shared" si="2"/>
        <v>196</v>
      </c>
      <c r="G19" s="49">
        <f t="shared" si="3"/>
        <v>47</v>
      </c>
      <c r="H19" s="49">
        <f t="shared" si="4"/>
        <v>5</v>
      </c>
      <c r="I19" s="49">
        <f t="shared" si="5"/>
        <v>17</v>
      </c>
      <c r="J19" s="49">
        <f t="shared" si="6"/>
        <v>0</v>
      </c>
      <c r="K19" s="49">
        <f t="shared" si="7"/>
        <v>70</v>
      </c>
      <c r="L19" s="49">
        <f t="shared" si="8"/>
        <v>306</v>
      </c>
      <c r="M19" s="49">
        <v>38</v>
      </c>
      <c r="N19" s="49">
        <v>196</v>
      </c>
      <c r="O19" s="49">
        <v>47</v>
      </c>
      <c r="P19" s="49">
        <v>5</v>
      </c>
      <c r="Q19" s="49">
        <v>17</v>
      </c>
      <c r="R19" s="49">
        <v>0</v>
      </c>
      <c r="S19" s="49">
        <v>3</v>
      </c>
      <c r="T19" s="49">
        <f t="shared" si="9"/>
        <v>67</v>
      </c>
      <c r="U19" s="49">
        <f t="shared" si="10"/>
        <v>0</v>
      </c>
      <c r="V19" s="49">
        <f t="shared" si="11"/>
        <v>0</v>
      </c>
      <c r="W19" s="49">
        <f t="shared" si="12"/>
        <v>0</v>
      </c>
      <c r="X19" s="49">
        <f t="shared" si="13"/>
        <v>0</v>
      </c>
      <c r="Y19" s="49">
        <f t="shared" si="14"/>
        <v>0</v>
      </c>
      <c r="Z19" s="49">
        <f t="shared" si="15"/>
        <v>0</v>
      </c>
      <c r="AA19" s="49">
        <f t="shared" si="16"/>
        <v>67</v>
      </c>
      <c r="AB19" s="49">
        <f t="shared" si="17"/>
        <v>67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67</v>
      </c>
      <c r="AJ19" s="49">
        <f t="shared" si="18"/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</row>
    <row r="20" spans="1:75" ht="13.5">
      <c r="A20" s="24" t="s">
        <v>24</v>
      </c>
      <c r="B20" s="47" t="s">
        <v>50</v>
      </c>
      <c r="C20" s="48" t="s">
        <v>51</v>
      </c>
      <c r="D20" s="49">
        <f t="shared" si="0"/>
        <v>86</v>
      </c>
      <c r="E20" s="49">
        <f t="shared" si="1"/>
        <v>45</v>
      </c>
      <c r="F20" s="49">
        <f t="shared" si="2"/>
        <v>23</v>
      </c>
      <c r="G20" s="49">
        <f t="shared" si="3"/>
        <v>11</v>
      </c>
      <c r="H20" s="49">
        <f t="shared" si="4"/>
        <v>2</v>
      </c>
      <c r="I20" s="49">
        <f t="shared" si="5"/>
        <v>2</v>
      </c>
      <c r="J20" s="49">
        <f t="shared" si="6"/>
        <v>3</v>
      </c>
      <c r="K20" s="49">
        <f t="shared" si="7"/>
        <v>0</v>
      </c>
      <c r="L20" s="49">
        <f t="shared" si="8"/>
        <v>71</v>
      </c>
      <c r="M20" s="49">
        <v>45</v>
      </c>
      <c r="N20" s="49">
        <v>23</v>
      </c>
      <c r="O20" s="49">
        <v>0</v>
      </c>
      <c r="P20" s="49">
        <v>0</v>
      </c>
      <c r="Q20" s="49">
        <v>0</v>
      </c>
      <c r="R20" s="49">
        <v>3</v>
      </c>
      <c r="S20" s="49">
        <v>0</v>
      </c>
      <c r="T20" s="49">
        <f t="shared" si="9"/>
        <v>15</v>
      </c>
      <c r="U20" s="49">
        <f t="shared" si="10"/>
        <v>0</v>
      </c>
      <c r="V20" s="49">
        <f t="shared" si="11"/>
        <v>0</v>
      </c>
      <c r="W20" s="49">
        <f t="shared" si="12"/>
        <v>11</v>
      </c>
      <c r="X20" s="49">
        <f t="shared" si="13"/>
        <v>2</v>
      </c>
      <c r="Y20" s="49">
        <f t="shared" si="14"/>
        <v>2</v>
      </c>
      <c r="Z20" s="49">
        <f t="shared" si="15"/>
        <v>0</v>
      </c>
      <c r="AA20" s="49">
        <f t="shared" si="16"/>
        <v>0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15</v>
      </c>
      <c r="AS20" s="49">
        <v>0</v>
      </c>
      <c r="AT20" s="49">
        <v>0</v>
      </c>
      <c r="AU20" s="49">
        <v>11</v>
      </c>
      <c r="AV20" s="49">
        <v>2</v>
      </c>
      <c r="AW20" s="49">
        <v>2</v>
      </c>
      <c r="AX20" s="49">
        <v>0</v>
      </c>
      <c r="AY20" s="49">
        <v>0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24</v>
      </c>
      <c r="B21" s="47" t="s">
        <v>52</v>
      </c>
      <c r="C21" s="48" t="s">
        <v>53</v>
      </c>
      <c r="D21" s="49">
        <f t="shared" si="0"/>
        <v>164</v>
      </c>
      <c r="E21" s="49">
        <f t="shared" si="1"/>
        <v>31</v>
      </c>
      <c r="F21" s="49">
        <f t="shared" si="2"/>
        <v>109</v>
      </c>
      <c r="G21" s="49">
        <f t="shared" si="3"/>
        <v>16</v>
      </c>
      <c r="H21" s="49">
        <f t="shared" si="4"/>
        <v>2</v>
      </c>
      <c r="I21" s="49">
        <f t="shared" si="5"/>
        <v>5</v>
      </c>
      <c r="J21" s="49">
        <f t="shared" si="6"/>
        <v>1</v>
      </c>
      <c r="K21" s="49">
        <f t="shared" si="7"/>
        <v>0</v>
      </c>
      <c r="L21" s="49">
        <f t="shared" si="8"/>
        <v>141</v>
      </c>
      <c r="M21" s="49">
        <v>31</v>
      </c>
      <c r="N21" s="49">
        <v>109</v>
      </c>
      <c r="O21" s="49">
        <v>0</v>
      </c>
      <c r="P21" s="49">
        <v>0</v>
      </c>
      <c r="Q21" s="49">
        <v>0</v>
      </c>
      <c r="R21" s="49">
        <v>1</v>
      </c>
      <c r="S21" s="49">
        <v>0</v>
      </c>
      <c r="T21" s="49">
        <f t="shared" si="9"/>
        <v>23</v>
      </c>
      <c r="U21" s="49">
        <f t="shared" si="10"/>
        <v>0</v>
      </c>
      <c r="V21" s="49">
        <f t="shared" si="11"/>
        <v>0</v>
      </c>
      <c r="W21" s="49">
        <f t="shared" si="12"/>
        <v>16</v>
      </c>
      <c r="X21" s="49">
        <f t="shared" si="13"/>
        <v>2</v>
      </c>
      <c r="Y21" s="49">
        <f t="shared" si="14"/>
        <v>5</v>
      </c>
      <c r="Z21" s="49">
        <f t="shared" si="15"/>
        <v>0</v>
      </c>
      <c r="AA21" s="49">
        <f t="shared" si="16"/>
        <v>0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23</v>
      </c>
      <c r="AS21" s="49">
        <v>0</v>
      </c>
      <c r="AT21" s="49">
        <v>0</v>
      </c>
      <c r="AU21" s="49">
        <v>16</v>
      </c>
      <c r="AV21" s="49">
        <v>2</v>
      </c>
      <c r="AW21" s="49">
        <v>5</v>
      </c>
      <c r="AX21" s="49">
        <v>0</v>
      </c>
      <c r="AY21" s="49">
        <v>0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</row>
    <row r="22" spans="1:75" ht="13.5">
      <c r="A22" s="24" t="s">
        <v>24</v>
      </c>
      <c r="B22" s="47" t="s">
        <v>54</v>
      </c>
      <c r="C22" s="48" t="s">
        <v>55</v>
      </c>
      <c r="D22" s="49">
        <f t="shared" si="0"/>
        <v>1327</v>
      </c>
      <c r="E22" s="49">
        <f t="shared" si="1"/>
        <v>140</v>
      </c>
      <c r="F22" s="49">
        <f t="shared" si="2"/>
        <v>120</v>
      </c>
      <c r="G22" s="49">
        <f t="shared" si="3"/>
        <v>60</v>
      </c>
      <c r="H22" s="49">
        <f t="shared" si="4"/>
        <v>12</v>
      </c>
      <c r="I22" s="49">
        <f t="shared" si="5"/>
        <v>0</v>
      </c>
      <c r="J22" s="49">
        <f t="shared" si="6"/>
        <v>15</v>
      </c>
      <c r="K22" s="49">
        <f t="shared" si="7"/>
        <v>980</v>
      </c>
      <c r="L22" s="49">
        <f t="shared" si="8"/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f t="shared" si="9"/>
        <v>1327</v>
      </c>
      <c r="U22" s="49">
        <f t="shared" si="10"/>
        <v>140</v>
      </c>
      <c r="V22" s="49">
        <f t="shared" si="11"/>
        <v>120</v>
      </c>
      <c r="W22" s="49">
        <f t="shared" si="12"/>
        <v>60</v>
      </c>
      <c r="X22" s="49">
        <f t="shared" si="13"/>
        <v>12</v>
      </c>
      <c r="Y22" s="49">
        <f t="shared" si="14"/>
        <v>0</v>
      </c>
      <c r="Z22" s="49">
        <f t="shared" si="15"/>
        <v>15</v>
      </c>
      <c r="AA22" s="49">
        <f t="shared" si="16"/>
        <v>980</v>
      </c>
      <c r="AB22" s="49">
        <f t="shared" si="17"/>
        <v>738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738</v>
      </c>
      <c r="AJ22" s="49">
        <f t="shared" si="18"/>
        <v>43</v>
      </c>
      <c r="AK22" s="49">
        <v>0</v>
      </c>
      <c r="AL22" s="49">
        <v>43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304</v>
      </c>
      <c r="AS22" s="49">
        <v>140</v>
      </c>
      <c r="AT22" s="49">
        <v>77</v>
      </c>
      <c r="AU22" s="49">
        <v>60</v>
      </c>
      <c r="AV22" s="49">
        <v>12</v>
      </c>
      <c r="AW22" s="49">
        <v>0</v>
      </c>
      <c r="AX22" s="49">
        <v>15</v>
      </c>
      <c r="AY22" s="49">
        <v>0</v>
      </c>
      <c r="AZ22" s="49">
        <f t="shared" si="20"/>
        <v>242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242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</row>
    <row r="23" spans="1:75" ht="13.5">
      <c r="A23" s="24" t="s">
        <v>24</v>
      </c>
      <c r="B23" s="47" t="s">
        <v>56</v>
      </c>
      <c r="C23" s="48" t="s">
        <v>57</v>
      </c>
      <c r="D23" s="49">
        <f t="shared" si="0"/>
        <v>204</v>
      </c>
      <c r="E23" s="49">
        <f t="shared" si="1"/>
        <v>56</v>
      </c>
      <c r="F23" s="49">
        <f t="shared" si="2"/>
        <v>97</v>
      </c>
      <c r="G23" s="49">
        <f t="shared" si="3"/>
        <v>46</v>
      </c>
      <c r="H23" s="49">
        <f t="shared" si="4"/>
        <v>0</v>
      </c>
      <c r="I23" s="49">
        <f t="shared" si="5"/>
        <v>0</v>
      </c>
      <c r="J23" s="49">
        <f t="shared" si="6"/>
        <v>5</v>
      </c>
      <c r="K23" s="49">
        <f t="shared" si="7"/>
        <v>0</v>
      </c>
      <c r="L23" s="49">
        <f t="shared" si="8"/>
        <v>91</v>
      </c>
      <c r="M23" s="49">
        <v>0</v>
      </c>
      <c r="N23" s="49">
        <v>45</v>
      </c>
      <c r="O23" s="49">
        <v>46</v>
      </c>
      <c r="P23" s="49">
        <v>0</v>
      </c>
      <c r="Q23" s="49">
        <v>0</v>
      </c>
      <c r="R23" s="49">
        <v>0</v>
      </c>
      <c r="S23" s="49">
        <v>0</v>
      </c>
      <c r="T23" s="49">
        <f t="shared" si="9"/>
        <v>49</v>
      </c>
      <c r="U23" s="49">
        <f t="shared" si="10"/>
        <v>0</v>
      </c>
      <c r="V23" s="49">
        <f t="shared" si="11"/>
        <v>49</v>
      </c>
      <c r="W23" s="49">
        <f t="shared" si="12"/>
        <v>0</v>
      </c>
      <c r="X23" s="49">
        <f t="shared" si="13"/>
        <v>0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49</v>
      </c>
      <c r="AS23" s="49">
        <v>0</v>
      </c>
      <c r="AT23" s="49">
        <v>49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64</v>
      </c>
      <c r="BQ23" s="49">
        <v>56</v>
      </c>
      <c r="BR23" s="49">
        <v>3</v>
      </c>
      <c r="BS23" s="49">
        <v>0</v>
      </c>
      <c r="BT23" s="49">
        <v>0</v>
      </c>
      <c r="BU23" s="49">
        <v>0</v>
      </c>
      <c r="BV23" s="49">
        <v>5</v>
      </c>
      <c r="BW23" s="49">
        <v>0</v>
      </c>
    </row>
    <row r="24" spans="1:75" ht="13.5">
      <c r="A24" s="24" t="s">
        <v>24</v>
      </c>
      <c r="B24" s="47" t="s">
        <v>58</v>
      </c>
      <c r="C24" s="48" t="s">
        <v>59</v>
      </c>
      <c r="D24" s="49">
        <f t="shared" si="0"/>
        <v>314</v>
      </c>
      <c r="E24" s="49">
        <f t="shared" si="1"/>
        <v>117</v>
      </c>
      <c r="F24" s="49">
        <f t="shared" si="2"/>
        <v>120</v>
      </c>
      <c r="G24" s="49">
        <f t="shared" si="3"/>
        <v>64</v>
      </c>
      <c r="H24" s="49">
        <f t="shared" si="4"/>
        <v>0</v>
      </c>
      <c r="I24" s="49">
        <f t="shared" si="5"/>
        <v>0</v>
      </c>
      <c r="J24" s="49">
        <f t="shared" si="6"/>
        <v>13</v>
      </c>
      <c r="K24" s="49">
        <f t="shared" si="7"/>
        <v>0</v>
      </c>
      <c r="L24" s="49">
        <f t="shared" si="8"/>
        <v>64</v>
      </c>
      <c r="M24" s="49">
        <v>0</v>
      </c>
      <c r="N24" s="49">
        <v>0</v>
      </c>
      <c r="O24" s="49">
        <v>64</v>
      </c>
      <c r="P24" s="49">
        <v>0</v>
      </c>
      <c r="Q24" s="49">
        <v>0</v>
      </c>
      <c r="R24" s="49">
        <v>0</v>
      </c>
      <c r="S24" s="49">
        <v>0</v>
      </c>
      <c r="T24" s="49">
        <f t="shared" si="9"/>
        <v>116</v>
      </c>
      <c r="U24" s="49">
        <f t="shared" si="10"/>
        <v>0</v>
      </c>
      <c r="V24" s="49">
        <f t="shared" si="11"/>
        <v>116</v>
      </c>
      <c r="W24" s="49">
        <f t="shared" si="12"/>
        <v>0</v>
      </c>
      <c r="X24" s="49">
        <f t="shared" si="13"/>
        <v>0</v>
      </c>
      <c r="Y24" s="49">
        <f t="shared" si="14"/>
        <v>0</v>
      </c>
      <c r="Z24" s="49">
        <f t="shared" si="15"/>
        <v>0</v>
      </c>
      <c r="AA24" s="49">
        <f t="shared" si="16"/>
        <v>0</v>
      </c>
      <c r="AB24" s="49">
        <f t="shared" si="17"/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t="shared" si="18"/>
        <v>55</v>
      </c>
      <c r="AK24" s="49">
        <v>0</v>
      </c>
      <c r="AL24" s="49">
        <v>55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61</v>
      </c>
      <c r="AS24" s="49">
        <v>0</v>
      </c>
      <c r="AT24" s="49">
        <v>61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2"/>
        <v>134</v>
      </c>
      <c r="BQ24" s="49">
        <v>117</v>
      </c>
      <c r="BR24" s="49">
        <v>4</v>
      </c>
      <c r="BS24" s="49">
        <v>0</v>
      </c>
      <c r="BT24" s="49">
        <v>0</v>
      </c>
      <c r="BU24" s="49">
        <v>0</v>
      </c>
      <c r="BV24" s="49">
        <v>13</v>
      </c>
      <c r="BW24" s="49">
        <v>0</v>
      </c>
    </row>
    <row r="25" spans="1:75" ht="13.5">
      <c r="A25" s="24" t="s">
        <v>24</v>
      </c>
      <c r="B25" s="47" t="s">
        <v>60</v>
      </c>
      <c r="C25" s="48" t="s">
        <v>61</v>
      </c>
      <c r="D25" s="49">
        <f t="shared" si="0"/>
        <v>1729</v>
      </c>
      <c r="E25" s="49">
        <f t="shared" si="1"/>
        <v>763</v>
      </c>
      <c r="F25" s="49">
        <f t="shared" si="2"/>
        <v>249</v>
      </c>
      <c r="G25" s="49">
        <f t="shared" si="3"/>
        <v>202</v>
      </c>
      <c r="H25" s="49">
        <f t="shared" si="4"/>
        <v>44</v>
      </c>
      <c r="I25" s="49">
        <f t="shared" si="5"/>
        <v>234</v>
      </c>
      <c r="J25" s="49">
        <f t="shared" si="6"/>
        <v>75</v>
      </c>
      <c r="K25" s="49">
        <f t="shared" si="7"/>
        <v>162</v>
      </c>
      <c r="L25" s="49">
        <f t="shared" si="8"/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f t="shared" si="9"/>
        <v>1729</v>
      </c>
      <c r="U25" s="49">
        <f t="shared" si="10"/>
        <v>763</v>
      </c>
      <c r="V25" s="49">
        <f t="shared" si="11"/>
        <v>249</v>
      </c>
      <c r="W25" s="49">
        <f t="shared" si="12"/>
        <v>202</v>
      </c>
      <c r="X25" s="49">
        <f t="shared" si="13"/>
        <v>44</v>
      </c>
      <c r="Y25" s="49">
        <f t="shared" si="14"/>
        <v>234</v>
      </c>
      <c r="Z25" s="49">
        <f t="shared" si="15"/>
        <v>75</v>
      </c>
      <c r="AA25" s="49">
        <f t="shared" si="16"/>
        <v>162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1729</v>
      </c>
      <c r="AS25" s="49">
        <v>763</v>
      </c>
      <c r="AT25" s="49">
        <v>249</v>
      </c>
      <c r="AU25" s="49">
        <v>202</v>
      </c>
      <c r="AV25" s="49">
        <v>44</v>
      </c>
      <c r="AW25" s="49">
        <v>234</v>
      </c>
      <c r="AX25" s="49">
        <v>75</v>
      </c>
      <c r="AY25" s="49">
        <v>162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</row>
    <row r="26" spans="1:75" ht="13.5">
      <c r="A26" s="24" t="s">
        <v>24</v>
      </c>
      <c r="B26" s="47" t="s">
        <v>62</v>
      </c>
      <c r="C26" s="48" t="s">
        <v>63</v>
      </c>
      <c r="D26" s="49">
        <f t="shared" si="0"/>
        <v>710</v>
      </c>
      <c r="E26" s="49">
        <f t="shared" si="1"/>
        <v>445</v>
      </c>
      <c r="F26" s="49">
        <f t="shared" si="2"/>
        <v>3</v>
      </c>
      <c r="G26" s="49">
        <f t="shared" si="3"/>
        <v>0</v>
      </c>
      <c r="H26" s="49">
        <f t="shared" si="4"/>
        <v>31</v>
      </c>
      <c r="I26" s="49">
        <f t="shared" si="5"/>
        <v>178</v>
      </c>
      <c r="J26" s="49">
        <f t="shared" si="6"/>
        <v>53</v>
      </c>
      <c r="K26" s="49">
        <f t="shared" si="7"/>
        <v>0</v>
      </c>
      <c r="L26" s="49">
        <f t="shared" si="8"/>
        <v>544</v>
      </c>
      <c r="M26" s="49">
        <v>296</v>
      </c>
      <c r="N26" s="49">
        <v>0</v>
      </c>
      <c r="O26" s="49">
        <v>0</v>
      </c>
      <c r="P26" s="49">
        <v>31</v>
      </c>
      <c r="Q26" s="49">
        <v>178</v>
      </c>
      <c r="R26" s="49">
        <v>39</v>
      </c>
      <c r="S26" s="49">
        <v>0</v>
      </c>
      <c r="T26" s="49">
        <f t="shared" si="9"/>
        <v>0</v>
      </c>
      <c r="U26" s="49">
        <f t="shared" si="10"/>
        <v>0</v>
      </c>
      <c r="V26" s="49">
        <f t="shared" si="11"/>
        <v>0</v>
      </c>
      <c r="W26" s="49">
        <f t="shared" si="12"/>
        <v>0</v>
      </c>
      <c r="X26" s="49">
        <f t="shared" si="13"/>
        <v>0</v>
      </c>
      <c r="Y26" s="49">
        <f t="shared" si="14"/>
        <v>0</v>
      </c>
      <c r="Z26" s="49">
        <f t="shared" si="15"/>
        <v>0</v>
      </c>
      <c r="AA26" s="49">
        <f t="shared" si="16"/>
        <v>0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19"/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f t="shared" si="20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21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22"/>
        <v>166</v>
      </c>
      <c r="BQ26" s="49">
        <v>149</v>
      </c>
      <c r="BR26" s="49">
        <v>3</v>
      </c>
      <c r="BS26" s="49">
        <v>0</v>
      </c>
      <c r="BT26" s="49">
        <v>0</v>
      </c>
      <c r="BU26" s="49">
        <v>0</v>
      </c>
      <c r="BV26" s="49">
        <v>14</v>
      </c>
      <c r="BW26" s="49">
        <v>0</v>
      </c>
    </row>
    <row r="27" spans="1:75" ht="13.5">
      <c r="A27" s="24" t="s">
        <v>24</v>
      </c>
      <c r="B27" s="47" t="s">
        <v>64</v>
      </c>
      <c r="C27" s="48" t="s">
        <v>65</v>
      </c>
      <c r="D27" s="49">
        <f t="shared" si="0"/>
        <v>223</v>
      </c>
      <c r="E27" s="49">
        <f t="shared" si="1"/>
        <v>97</v>
      </c>
      <c r="F27" s="49">
        <f t="shared" si="2"/>
        <v>71</v>
      </c>
      <c r="G27" s="49">
        <f t="shared" si="3"/>
        <v>41</v>
      </c>
      <c r="H27" s="49">
        <f t="shared" si="4"/>
        <v>5</v>
      </c>
      <c r="I27" s="49">
        <f t="shared" si="5"/>
        <v>0</v>
      </c>
      <c r="J27" s="49">
        <f t="shared" si="6"/>
        <v>9</v>
      </c>
      <c r="K27" s="49">
        <f t="shared" si="7"/>
        <v>0</v>
      </c>
      <c r="L27" s="49">
        <f t="shared" si="8"/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f t="shared" si="9"/>
        <v>203</v>
      </c>
      <c r="U27" s="49">
        <f t="shared" si="10"/>
        <v>79</v>
      </c>
      <c r="V27" s="49">
        <f t="shared" si="11"/>
        <v>70</v>
      </c>
      <c r="W27" s="49">
        <f t="shared" si="12"/>
        <v>41</v>
      </c>
      <c r="X27" s="49">
        <f t="shared" si="13"/>
        <v>5</v>
      </c>
      <c r="Y27" s="49">
        <f t="shared" si="14"/>
        <v>0</v>
      </c>
      <c r="Z27" s="49">
        <f t="shared" si="15"/>
        <v>8</v>
      </c>
      <c r="AA27" s="49">
        <f t="shared" si="16"/>
        <v>0</v>
      </c>
      <c r="AB27" s="49">
        <f t="shared" si="17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18"/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19"/>
        <v>203</v>
      </c>
      <c r="AS27" s="49">
        <v>79</v>
      </c>
      <c r="AT27" s="49">
        <v>70</v>
      </c>
      <c r="AU27" s="49">
        <v>41</v>
      </c>
      <c r="AV27" s="49">
        <v>5</v>
      </c>
      <c r="AW27" s="49">
        <v>0</v>
      </c>
      <c r="AX27" s="49">
        <v>8</v>
      </c>
      <c r="AY27" s="49">
        <v>0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20</v>
      </c>
      <c r="BQ27" s="49">
        <v>18</v>
      </c>
      <c r="BR27" s="49">
        <v>1</v>
      </c>
      <c r="BS27" s="49">
        <v>0</v>
      </c>
      <c r="BT27" s="49">
        <v>0</v>
      </c>
      <c r="BU27" s="49">
        <v>0</v>
      </c>
      <c r="BV27" s="49">
        <v>1</v>
      </c>
      <c r="BW27" s="49">
        <v>0</v>
      </c>
    </row>
    <row r="28" spans="1:75" ht="13.5">
      <c r="A28" s="24" t="s">
        <v>24</v>
      </c>
      <c r="B28" s="47" t="s">
        <v>66</v>
      </c>
      <c r="C28" s="48" t="s">
        <v>67</v>
      </c>
      <c r="D28" s="49">
        <f t="shared" si="0"/>
        <v>268</v>
      </c>
      <c r="E28" s="49">
        <f t="shared" si="1"/>
        <v>72</v>
      </c>
      <c r="F28" s="49">
        <f t="shared" si="2"/>
        <v>104</v>
      </c>
      <c r="G28" s="49">
        <f t="shared" si="3"/>
        <v>80</v>
      </c>
      <c r="H28" s="49">
        <f t="shared" si="4"/>
        <v>10</v>
      </c>
      <c r="I28" s="49">
        <f t="shared" si="5"/>
        <v>0</v>
      </c>
      <c r="J28" s="49">
        <f t="shared" si="6"/>
        <v>0</v>
      </c>
      <c r="K28" s="49">
        <f t="shared" si="7"/>
        <v>2</v>
      </c>
      <c r="L28" s="49">
        <f t="shared" si="8"/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f t="shared" si="9"/>
        <v>199</v>
      </c>
      <c r="U28" s="49">
        <f t="shared" si="10"/>
        <v>14</v>
      </c>
      <c r="V28" s="49">
        <f t="shared" si="11"/>
        <v>102</v>
      </c>
      <c r="W28" s="49">
        <f t="shared" si="12"/>
        <v>71</v>
      </c>
      <c r="X28" s="49">
        <f t="shared" si="13"/>
        <v>10</v>
      </c>
      <c r="Y28" s="49">
        <f t="shared" si="14"/>
        <v>0</v>
      </c>
      <c r="Z28" s="49">
        <f t="shared" si="15"/>
        <v>0</v>
      </c>
      <c r="AA28" s="49">
        <f t="shared" si="16"/>
        <v>2</v>
      </c>
      <c r="AB28" s="49">
        <f t="shared" si="17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17</v>
      </c>
      <c r="AK28" s="49">
        <v>0</v>
      </c>
      <c r="AL28" s="49">
        <v>17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f t="shared" si="19"/>
        <v>182</v>
      </c>
      <c r="AS28" s="49">
        <v>14</v>
      </c>
      <c r="AT28" s="49">
        <v>85</v>
      </c>
      <c r="AU28" s="49">
        <v>71</v>
      </c>
      <c r="AV28" s="49">
        <v>10</v>
      </c>
      <c r="AW28" s="49">
        <v>0</v>
      </c>
      <c r="AX28" s="49">
        <v>0</v>
      </c>
      <c r="AY28" s="49">
        <v>2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22"/>
        <v>69</v>
      </c>
      <c r="BQ28" s="49">
        <v>58</v>
      </c>
      <c r="BR28" s="49">
        <v>2</v>
      </c>
      <c r="BS28" s="49">
        <v>9</v>
      </c>
      <c r="BT28" s="49">
        <v>0</v>
      </c>
      <c r="BU28" s="49">
        <v>0</v>
      </c>
      <c r="BV28" s="49">
        <v>0</v>
      </c>
      <c r="BW28" s="49">
        <v>0</v>
      </c>
    </row>
    <row r="29" spans="1:75" ht="13.5">
      <c r="A29" s="24" t="s">
        <v>24</v>
      </c>
      <c r="B29" s="47" t="s">
        <v>68</v>
      </c>
      <c r="C29" s="48" t="s">
        <v>69</v>
      </c>
      <c r="D29" s="49">
        <f t="shared" si="0"/>
        <v>70</v>
      </c>
      <c r="E29" s="49">
        <f t="shared" si="1"/>
        <v>0</v>
      </c>
      <c r="F29" s="49">
        <f t="shared" si="2"/>
        <v>48</v>
      </c>
      <c r="G29" s="49">
        <f t="shared" si="3"/>
        <v>22</v>
      </c>
      <c r="H29" s="49">
        <f t="shared" si="4"/>
        <v>0</v>
      </c>
      <c r="I29" s="49">
        <f t="shared" si="5"/>
        <v>0</v>
      </c>
      <c r="J29" s="49">
        <f t="shared" si="6"/>
        <v>0</v>
      </c>
      <c r="K29" s="49">
        <f t="shared" si="7"/>
        <v>0</v>
      </c>
      <c r="L29" s="49">
        <f t="shared" si="8"/>
        <v>70</v>
      </c>
      <c r="M29" s="49">
        <v>0</v>
      </c>
      <c r="N29" s="49">
        <v>48</v>
      </c>
      <c r="O29" s="49">
        <v>22</v>
      </c>
      <c r="P29" s="49">
        <v>0</v>
      </c>
      <c r="Q29" s="49">
        <v>0</v>
      </c>
      <c r="R29" s="49">
        <v>0</v>
      </c>
      <c r="S29" s="49">
        <v>0</v>
      </c>
      <c r="T29" s="49">
        <f t="shared" si="9"/>
        <v>0</v>
      </c>
      <c r="U29" s="49">
        <f t="shared" si="10"/>
        <v>0</v>
      </c>
      <c r="V29" s="49">
        <f t="shared" si="11"/>
        <v>0</v>
      </c>
      <c r="W29" s="49">
        <f t="shared" si="12"/>
        <v>0</v>
      </c>
      <c r="X29" s="49">
        <f t="shared" si="13"/>
        <v>0</v>
      </c>
      <c r="Y29" s="49">
        <f t="shared" si="14"/>
        <v>0</v>
      </c>
      <c r="Z29" s="49">
        <f t="shared" si="15"/>
        <v>0</v>
      </c>
      <c r="AA29" s="49">
        <f t="shared" si="16"/>
        <v>0</v>
      </c>
      <c r="AB29" s="49">
        <f t="shared" si="17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18"/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19"/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22"/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24</v>
      </c>
      <c r="B30" s="47" t="s">
        <v>70</v>
      </c>
      <c r="C30" s="48" t="s">
        <v>71</v>
      </c>
      <c r="D30" s="49">
        <f t="shared" si="0"/>
        <v>73</v>
      </c>
      <c r="E30" s="49">
        <f t="shared" si="1"/>
        <v>8</v>
      </c>
      <c r="F30" s="49">
        <f t="shared" si="2"/>
        <v>43</v>
      </c>
      <c r="G30" s="49">
        <f t="shared" si="3"/>
        <v>22</v>
      </c>
      <c r="H30" s="49">
        <f t="shared" si="4"/>
        <v>0</v>
      </c>
      <c r="I30" s="49">
        <f t="shared" si="5"/>
        <v>0</v>
      </c>
      <c r="J30" s="49">
        <f t="shared" si="6"/>
        <v>0</v>
      </c>
      <c r="K30" s="49">
        <f t="shared" si="7"/>
        <v>0</v>
      </c>
      <c r="L30" s="49">
        <f t="shared" si="8"/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9"/>
        <v>73</v>
      </c>
      <c r="U30" s="49">
        <f t="shared" si="10"/>
        <v>8</v>
      </c>
      <c r="V30" s="49">
        <f t="shared" si="11"/>
        <v>43</v>
      </c>
      <c r="W30" s="49">
        <f t="shared" si="12"/>
        <v>22</v>
      </c>
      <c r="X30" s="49">
        <f t="shared" si="13"/>
        <v>0</v>
      </c>
      <c r="Y30" s="49">
        <f t="shared" si="14"/>
        <v>0</v>
      </c>
      <c r="Z30" s="49">
        <f t="shared" si="15"/>
        <v>0</v>
      </c>
      <c r="AA30" s="49">
        <f t="shared" si="16"/>
        <v>0</v>
      </c>
      <c r="AB30" s="49">
        <f t="shared" si="17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18"/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19"/>
        <v>73</v>
      </c>
      <c r="AS30" s="49">
        <v>8</v>
      </c>
      <c r="AT30" s="49">
        <v>43</v>
      </c>
      <c r="AU30" s="49">
        <v>22</v>
      </c>
      <c r="AV30" s="49">
        <v>0</v>
      </c>
      <c r="AW30" s="49">
        <v>0</v>
      </c>
      <c r="AX30" s="49">
        <v>0</v>
      </c>
      <c r="AY30" s="49">
        <v>0</v>
      </c>
      <c r="AZ30" s="49">
        <f t="shared" si="20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21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22"/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24</v>
      </c>
      <c r="B31" s="47" t="s">
        <v>72</v>
      </c>
      <c r="C31" s="48" t="s">
        <v>73</v>
      </c>
      <c r="D31" s="49">
        <f t="shared" si="0"/>
        <v>83</v>
      </c>
      <c r="E31" s="49">
        <f t="shared" si="1"/>
        <v>0</v>
      </c>
      <c r="F31" s="49">
        <f t="shared" si="2"/>
        <v>83</v>
      </c>
      <c r="G31" s="49">
        <f t="shared" si="3"/>
        <v>0</v>
      </c>
      <c r="H31" s="49">
        <f t="shared" si="4"/>
        <v>0</v>
      </c>
      <c r="I31" s="49">
        <f t="shared" si="5"/>
        <v>0</v>
      </c>
      <c r="J31" s="49">
        <f t="shared" si="6"/>
        <v>0</v>
      </c>
      <c r="K31" s="49">
        <f t="shared" si="7"/>
        <v>0</v>
      </c>
      <c r="L31" s="49">
        <f t="shared" si="8"/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f t="shared" si="9"/>
        <v>83</v>
      </c>
      <c r="U31" s="49">
        <f t="shared" si="10"/>
        <v>0</v>
      </c>
      <c r="V31" s="49">
        <f t="shared" si="11"/>
        <v>83</v>
      </c>
      <c r="W31" s="49">
        <f t="shared" si="12"/>
        <v>0</v>
      </c>
      <c r="X31" s="49">
        <f t="shared" si="13"/>
        <v>0</v>
      </c>
      <c r="Y31" s="49">
        <f t="shared" si="14"/>
        <v>0</v>
      </c>
      <c r="Z31" s="49">
        <f t="shared" si="15"/>
        <v>0</v>
      </c>
      <c r="AA31" s="49">
        <f t="shared" si="16"/>
        <v>0</v>
      </c>
      <c r="AB31" s="49">
        <f t="shared" si="17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18"/>
        <v>40</v>
      </c>
      <c r="AK31" s="49">
        <v>0</v>
      </c>
      <c r="AL31" s="49">
        <v>40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19"/>
        <v>43</v>
      </c>
      <c r="AS31" s="49">
        <v>0</v>
      </c>
      <c r="AT31" s="49">
        <v>43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20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21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22"/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24</v>
      </c>
      <c r="B32" s="47" t="s">
        <v>74</v>
      </c>
      <c r="C32" s="48" t="s">
        <v>75</v>
      </c>
      <c r="D32" s="49">
        <f t="shared" si="0"/>
        <v>80</v>
      </c>
      <c r="E32" s="49">
        <f t="shared" si="1"/>
        <v>0</v>
      </c>
      <c r="F32" s="49">
        <f t="shared" si="2"/>
        <v>80</v>
      </c>
      <c r="G32" s="49">
        <f t="shared" si="3"/>
        <v>0</v>
      </c>
      <c r="H32" s="49">
        <f t="shared" si="4"/>
        <v>0</v>
      </c>
      <c r="I32" s="49">
        <f t="shared" si="5"/>
        <v>0</v>
      </c>
      <c r="J32" s="49">
        <f t="shared" si="6"/>
        <v>0</v>
      </c>
      <c r="K32" s="49">
        <f t="shared" si="7"/>
        <v>0</v>
      </c>
      <c r="L32" s="49">
        <f t="shared" si="8"/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f t="shared" si="9"/>
        <v>80</v>
      </c>
      <c r="U32" s="49">
        <f t="shared" si="10"/>
        <v>0</v>
      </c>
      <c r="V32" s="49">
        <f t="shared" si="11"/>
        <v>80</v>
      </c>
      <c r="W32" s="49">
        <f t="shared" si="12"/>
        <v>0</v>
      </c>
      <c r="X32" s="49">
        <f t="shared" si="13"/>
        <v>0</v>
      </c>
      <c r="Y32" s="49">
        <f t="shared" si="14"/>
        <v>0</v>
      </c>
      <c r="Z32" s="49">
        <f t="shared" si="15"/>
        <v>0</v>
      </c>
      <c r="AA32" s="49">
        <f t="shared" si="16"/>
        <v>0</v>
      </c>
      <c r="AB32" s="49">
        <f t="shared" si="1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18"/>
        <v>35</v>
      </c>
      <c r="AK32" s="49">
        <v>0</v>
      </c>
      <c r="AL32" s="49">
        <v>35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19"/>
        <v>45</v>
      </c>
      <c r="AS32" s="49">
        <v>0</v>
      </c>
      <c r="AT32" s="49">
        <v>45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20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1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22"/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</row>
    <row r="33" spans="1:75" ht="13.5">
      <c r="A33" s="24" t="s">
        <v>24</v>
      </c>
      <c r="B33" s="47" t="s">
        <v>76</v>
      </c>
      <c r="C33" s="48" t="s">
        <v>77</v>
      </c>
      <c r="D33" s="49">
        <f t="shared" si="0"/>
        <v>119</v>
      </c>
      <c r="E33" s="49">
        <f t="shared" si="1"/>
        <v>43</v>
      </c>
      <c r="F33" s="49">
        <f t="shared" si="2"/>
        <v>53</v>
      </c>
      <c r="G33" s="49">
        <f t="shared" si="3"/>
        <v>12</v>
      </c>
      <c r="H33" s="49">
        <f t="shared" si="4"/>
        <v>2</v>
      </c>
      <c r="I33" s="49">
        <f t="shared" si="5"/>
        <v>8</v>
      </c>
      <c r="J33" s="49">
        <f t="shared" si="6"/>
        <v>0</v>
      </c>
      <c r="K33" s="49">
        <f t="shared" si="7"/>
        <v>1</v>
      </c>
      <c r="L33" s="49">
        <f t="shared" si="8"/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f t="shared" si="9"/>
        <v>119</v>
      </c>
      <c r="U33" s="49">
        <f t="shared" si="10"/>
        <v>43</v>
      </c>
      <c r="V33" s="49">
        <f t="shared" si="11"/>
        <v>53</v>
      </c>
      <c r="W33" s="49">
        <f t="shared" si="12"/>
        <v>12</v>
      </c>
      <c r="X33" s="49">
        <f t="shared" si="13"/>
        <v>2</v>
      </c>
      <c r="Y33" s="49">
        <f t="shared" si="14"/>
        <v>8</v>
      </c>
      <c r="Z33" s="49">
        <f t="shared" si="15"/>
        <v>0</v>
      </c>
      <c r="AA33" s="49">
        <f t="shared" si="16"/>
        <v>1</v>
      </c>
      <c r="AB33" s="49">
        <f t="shared" si="17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18"/>
        <v>43</v>
      </c>
      <c r="AK33" s="49">
        <v>0</v>
      </c>
      <c r="AL33" s="49">
        <v>43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19"/>
        <v>76</v>
      </c>
      <c r="AS33" s="49">
        <v>43</v>
      </c>
      <c r="AT33" s="49">
        <v>10</v>
      </c>
      <c r="AU33" s="49">
        <v>12</v>
      </c>
      <c r="AV33" s="49">
        <v>2</v>
      </c>
      <c r="AW33" s="49">
        <v>8</v>
      </c>
      <c r="AX33" s="49">
        <v>0</v>
      </c>
      <c r="AY33" s="49">
        <v>1</v>
      </c>
      <c r="AZ33" s="49">
        <f t="shared" si="20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1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22"/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</row>
    <row r="34" spans="1:75" ht="13.5">
      <c r="A34" s="24" t="s">
        <v>24</v>
      </c>
      <c r="B34" s="47" t="s">
        <v>78</v>
      </c>
      <c r="C34" s="48" t="s">
        <v>79</v>
      </c>
      <c r="D34" s="49">
        <f t="shared" si="0"/>
        <v>64</v>
      </c>
      <c r="E34" s="49">
        <f aca="true" t="shared" si="23" ref="E34:E59">M34+U34+BQ34</f>
        <v>35</v>
      </c>
      <c r="F34" s="49">
        <f aca="true" t="shared" si="24" ref="F34:F59">N34+V34+BR34</f>
        <v>15</v>
      </c>
      <c r="G34" s="49">
        <f aca="true" t="shared" si="25" ref="G34:G59">O34+W34+BS34</f>
        <v>8</v>
      </c>
      <c r="H34" s="49">
        <f aca="true" t="shared" si="26" ref="H34:H59">P34+X34+BT34</f>
        <v>0</v>
      </c>
      <c r="I34" s="49">
        <f aca="true" t="shared" si="27" ref="I34:I59">Q34+Y34+BU34</f>
        <v>4</v>
      </c>
      <c r="J34" s="49">
        <f aca="true" t="shared" si="28" ref="J34:J59">R34+Z34+BV34</f>
        <v>1</v>
      </c>
      <c r="K34" s="49">
        <f aca="true" t="shared" si="29" ref="K34:K59">S34+AA34+BW34</f>
        <v>1</v>
      </c>
      <c r="L34" s="49">
        <f aca="true" t="shared" si="30" ref="L34:L59">SUM(M34:S34)</f>
        <v>64</v>
      </c>
      <c r="M34" s="49">
        <v>35</v>
      </c>
      <c r="N34" s="49">
        <v>15</v>
      </c>
      <c r="O34" s="49">
        <v>8</v>
      </c>
      <c r="P34" s="49">
        <v>0</v>
      </c>
      <c r="Q34" s="49">
        <v>4</v>
      </c>
      <c r="R34" s="49">
        <v>1</v>
      </c>
      <c r="S34" s="49">
        <v>1</v>
      </c>
      <c r="T34" s="49">
        <f aca="true" t="shared" si="31" ref="T34:T59">SUM(U34:AA34)</f>
        <v>0</v>
      </c>
      <c r="U34" s="49">
        <f aca="true" t="shared" si="32" ref="U34:U59">AC34+AK34+AS34+BA34+BI34</f>
        <v>0</v>
      </c>
      <c r="V34" s="49">
        <f aca="true" t="shared" si="33" ref="V34:V59">AD34+AL34+AT34+BB34+BJ34</f>
        <v>0</v>
      </c>
      <c r="W34" s="49">
        <f aca="true" t="shared" si="34" ref="W34:W59">AE34+AM34+AU34+BC34+BK34</f>
        <v>0</v>
      </c>
      <c r="X34" s="49">
        <f aca="true" t="shared" si="35" ref="X34:X59">AF34+AN34+AV34+BD34+BL34</f>
        <v>0</v>
      </c>
      <c r="Y34" s="49">
        <f aca="true" t="shared" si="36" ref="Y34:Y59">AG34+AO34+AW34+BE34+BM34</f>
        <v>0</v>
      </c>
      <c r="Z34" s="49">
        <f aca="true" t="shared" si="37" ref="Z34:Z59">AH34+AP34+AX34+BF34+BN34</f>
        <v>0</v>
      </c>
      <c r="AA34" s="49">
        <f aca="true" t="shared" si="38" ref="AA34:AA59">AI34+AQ34+AY34+BG34+BO34</f>
        <v>0</v>
      </c>
      <c r="AB34" s="49">
        <f aca="true" t="shared" si="39" ref="AB34:AB59">SUM(AC34:AI34)</f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aca="true" t="shared" si="40" ref="AJ34:AJ59">SUM(AK34:AQ34)</f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aca="true" t="shared" si="41" ref="AR34:AR59">SUM(AS34:AY34)</f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f aca="true" t="shared" si="42" ref="AZ34:AZ59">SUM(BA34:BG34)</f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aca="true" t="shared" si="43" ref="BH34:BH59">SUM(BI34:BO34)</f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aca="true" t="shared" si="44" ref="BP34:BP59">SUM(BQ34:BW34)</f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24</v>
      </c>
      <c r="B35" s="47" t="s">
        <v>80</v>
      </c>
      <c r="C35" s="48" t="s">
        <v>81</v>
      </c>
      <c r="D35" s="49">
        <f t="shared" si="0"/>
        <v>120</v>
      </c>
      <c r="E35" s="49">
        <f t="shared" si="23"/>
        <v>44</v>
      </c>
      <c r="F35" s="49">
        <f t="shared" si="24"/>
        <v>76</v>
      </c>
      <c r="G35" s="49">
        <f t="shared" si="25"/>
        <v>0</v>
      </c>
      <c r="H35" s="49">
        <f t="shared" si="26"/>
        <v>0</v>
      </c>
      <c r="I35" s="49">
        <f t="shared" si="27"/>
        <v>0</v>
      </c>
      <c r="J35" s="49">
        <f t="shared" si="28"/>
        <v>0</v>
      </c>
      <c r="K35" s="49">
        <f t="shared" si="29"/>
        <v>0</v>
      </c>
      <c r="L35" s="49">
        <f t="shared" si="30"/>
        <v>44</v>
      </c>
      <c r="M35" s="49">
        <v>44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f t="shared" si="31"/>
        <v>76</v>
      </c>
      <c r="U35" s="49">
        <f t="shared" si="32"/>
        <v>0</v>
      </c>
      <c r="V35" s="49">
        <f t="shared" si="33"/>
        <v>76</v>
      </c>
      <c r="W35" s="49">
        <f t="shared" si="34"/>
        <v>0</v>
      </c>
      <c r="X35" s="49">
        <f t="shared" si="35"/>
        <v>0</v>
      </c>
      <c r="Y35" s="49">
        <f t="shared" si="36"/>
        <v>0</v>
      </c>
      <c r="Z35" s="49">
        <f t="shared" si="37"/>
        <v>0</v>
      </c>
      <c r="AA35" s="49">
        <f t="shared" si="38"/>
        <v>0</v>
      </c>
      <c r="AB35" s="49">
        <f t="shared" si="39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40"/>
        <v>32</v>
      </c>
      <c r="AK35" s="49">
        <v>0</v>
      </c>
      <c r="AL35" s="49">
        <v>32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41"/>
        <v>44</v>
      </c>
      <c r="AS35" s="49">
        <v>0</v>
      </c>
      <c r="AT35" s="49">
        <v>44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f t="shared" si="42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43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44"/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</row>
    <row r="36" spans="1:75" ht="13.5">
      <c r="A36" s="24" t="s">
        <v>24</v>
      </c>
      <c r="B36" s="47" t="s">
        <v>82</v>
      </c>
      <c r="C36" s="48" t="s">
        <v>83</v>
      </c>
      <c r="D36" s="49">
        <f t="shared" si="0"/>
        <v>7</v>
      </c>
      <c r="E36" s="49">
        <f t="shared" si="23"/>
        <v>1</v>
      </c>
      <c r="F36" s="49">
        <f t="shared" si="24"/>
        <v>6</v>
      </c>
      <c r="G36" s="49">
        <f t="shared" si="25"/>
        <v>0</v>
      </c>
      <c r="H36" s="49">
        <f t="shared" si="26"/>
        <v>0</v>
      </c>
      <c r="I36" s="49">
        <f t="shared" si="27"/>
        <v>0</v>
      </c>
      <c r="J36" s="49">
        <f t="shared" si="28"/>
        <v>0</v>
      </c>
      <c r="K36" s="49">
        <f t="shared" si="29"/>
        <v>0</v>
      </c>
      <c r="L36" s="49">
        <f t="shared" si="30"/>
        <v>1</v>
      </c>
      <c r="M36" s="49">
        <v>1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f t="shared" si="31"/>
        <v>6</v>
      </c>
      <c r="U36" s="49">
        <f t="shared" si="32"/>
        <v>0</v>
      </c>
      <c r="V36" s="49">
        <f t="shared" si="33"/>
        <v>6</v>
      </c>
      <c r="W36" s="49">
        <f t="shared" si="34"/>
        <v>0</v>
      </c>
      <c r="X36" s="49">
        <f t="shared" si="35"/>
        <v>0</v>
      </c>
      <c r="Y36" s="49">
        <f t="shared" si="36"/>
        <v>0</v>
      </c>
      <c r="Z36" s="49">
        <f t="shared" si="37"/>
        <v>0</v>
      </c>
      <c r="AA36" s="49">
        <f t="shared" si="38"/>
        <v>0</v>
      </c>
      <c r="AB36" s="49">
        <f t="shared" si="39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40"/>
        <v>3</v>
      </c>
      <c r="AK36" s="49">
        <v>0</v>
      </c>
      <c r="AL36" s="49">
        <v>3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41"/>
        <v>3</v>
      </c>
      <c r="AS36" s="49">
        <v>0</v>
      </c>
      <c r="AT36" s="49">
        <v>3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f t="shared" si="42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43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44"/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</row>
    <row r="37" spans="1:75" ht="13.5">
      <c r="A37" s="24" t="s">
        <v>24</v>
      </c>
      <c r="B37" s="47" t="s">
        <v>84</v>
      </c>
      <c r="C37" s="48" t="s">
        <v>85</v>
      </c>
      <c r="D37" s="49">
        <f t="shared" si="0"/>
        <v>21</v>
      </c>
      <c r="E37" s="49">
        <f t="shared" si="23"/>
        <v>10</v>
      </c>
      <c r="F37" s="49">
        <f t="shared" si="24"/>
        <v>11</v>
      </c>
      <c r="G37" s="49">
        <f t="shared" si="25"/>
        <v>0</v>
      </c>
      <c r="H37" s="49">
        <f t="shared" si="26"/>
        <v>0</v>
      </c>
      <c r="I37" s="49">
        <f t="shared" si="27"/>
        <v>0</v>
      </c>
      <c r="J37" s="49">
        <f t="shared" si="28"/>
        <v>0</v>
      </c>
      <c r="K37" s="49">
        <f t="shared" si="29"/>
        <v>0</v>
      </c>
      <c r="L37" s="49">
        <f t="shared" si="30"/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f t="shared" si="31"/>
        <v>11</v>
      </c>
      <c r="U37" s="49">
        <f t="shared" si="32"/>
        <v>0</v>
      </c>
      <c r="V37" s="49">
        <f t="shared" si="33"/>
        <v>11</v>
      </c>
      <c r="W37" s="49">
        <f t="shared" si="34"/>
        <v>0</v>
      </c>
      <c r="X37" s="49">
        <f t="shared" si="35"/>
        <v>0</v>
      </c>
      <c r="Y37" s="49">
        <f t="shared" si="36"/>
        <v>0</v>
      </c>
      <c r="Z37" s="49">
        <f t="shared" si="37"/>
        <v>0</v>
      </c>
      <c r="AA37" s="49">
        <f t="shared" si="38"/>
        <v>0</v>
      </c>
      <c r="AB37" s="49">
        <f t="shared" si="39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40"/>
        <v>4</v>
      </c>
      <c r="AK37" s="49">
        <v>0</v>
      </c>
      <c r="AL37" s="49">
        <v>4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41"/>
        <v>7</v>
      </c>
      <c r="AS37" s="49">
        <v>0</v>
      </c>
      <c r="AT37" s="49">
        <v>7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f t="shared" si="42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43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44"/>
        <v>10</v>
      </c>
      <c r="BQ37" s="49">
        <v>10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</row>
    <row r="38" spans="1:75" ht="13.5">
      <c r="A38" s="24" t="s">
        <v>24</v>
      </c>
      <c r="B38" s="47" t="s">
        <v>86</v>
      </c>
      <c r="C38" s="48" t="s">
        <v>87</v>
      </c>
      <c r="D38" s="49">
        <f t="shared" si="0"/>
        <v>2172</v>
      </c>
      <c r="E38" s="49">
        <f t="shared" si="23"/>
        <v>1281</v>
      </c>
      <c r="F38" s="49">
        <f t="shared" si="24"/>
        <v>266</v>
      </c>
      <c r="G38" s="49">
        <f t="shared" si="25"/>
        <v>208</v>
      </c>
      <c r="H38" s="49">
        <f t="shared" si="26"/>
        <v>18</v>
      </c>
      <c r="I38" s="49">
        <f t="shared" si="27"/>
        <v>282</v>
      </c>
      <c r="J38" s="49">
        <f t="shared" si="28"/>
        <v>117</v>
      </c>
      <c r="K38" s="49">
        <f t="shared" si="29"/>
        <v>0</v>
      </c>
      <c r="L38" s="49">
        <f t="shared" si="30"/>
        <v>1698</v>
      </c>
      <c r="M38" s="49">
        <v>1281</v>
      </c>
      <c r="N38" s="49">
        <v>0</v>
      </c>
      <c r="O38" s="49">
        <v>0</v>
      </c>
      <c r="P38" s="49">
        <v>18</v>
      </c>
      <c r="Q38" s="49">
        <v>282</v>
      </c>
      <c r="R38" s="49">
        <v>117</v>
      </c>
      <c r="S38" s="49">
        <v>0</v>
      </c>
      <c r="T38" s="49">
        <f t="shared" si="31"/>
        <v>474</v>
      </c>
      <c r="U38" s="49">
        <f t="shared" si="32"/>
        <v>0</v>
      </c>
      <c r="V38" s="49">
        <f t="shared" si="33"/>
        <v>266</v>
      </c>
      <c r="W38" s="49">
        <f t="shared" si="34"/>
        <v>208</v>
      </c>
      <c r="X38" s="49">
        <f t="shared" si="35"/>
        <v>0</v>
      </c>
      <c r="Y38" s="49">
        <f t="shared" si="36"/>
        <v>0</v>
      </c>
      <c r="Z38" s="49">
        <f t="shared" si="37"/>
        <v>0</v>
      </c>
      <c r="AA38" s="49">
        <f t="shared" si="38"/>
        <v>0</v>
      </c>
      <c r="AB38" s="49">
        <f t="shared" si="39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40"/>
        <v>132</v>
      </c>
      <c r="AK38" s="49">
        <v>0</v>
      </c>
      <c r="AL38" s="49">
        <v>132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41"/>
        <v>342</v>
      </c>
      <c r="AS38" s="49">
        <v>0</v>
      </c>
      <c r="AT38" s="49">
        <v>134</v>
      </c>
      <c r="AU38" s="49">
        <v>208</v>
      </c>
      <c r="AV38" s="49">
        <v>0</v>
      </c>
      <c r="AW38" s="49">
        <v>0</v>
      </c>
      <c r="AX38" s="49">
        <v>0</v>
      </c>
      <c r="AY38" s="49">
        <v>0</v>
      </c>
      <c r="AZ38" s="49">
        <f t="shared" si="42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43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44"/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24</v>
      </c>
      <c r="B39" s="47" t="s">
        <v>88</v>
      </c>
      <c r="C39" s="48" t="s">
        <v>89</v>
      </c>
      <c r="D39" s="49">
        <f t="shared" si="0"/>
        <v>117</v>
      </c>
      <c r="E39" s="49">
        <f t="shared" si="23"/>
        <v>65</v>
      </c>
      <c r="F39" s="49">
        <f t="shared" si="24"/>
        <v>32</v>
      </c>
      <c r="G39" s="49">
        <f t="shared" si="25"/>
        <v>15</v>
      </c>
      <c r="H39" s="49">
        <f t="shared" si="26"/>
        <v>2</v>
      </c>
      <c r="I39" s="49">
        <f t="shared" si="27"/>
        <v>0</v>
      </c>
      <c r="J39" s="49">
        <f t="shared" si="28"/>
        <v>1</v>
      </c>
      <c r="K39" s="49">
        <f t="shared" si="29"/>
        <v>2</v>
      </c>
      <c r="L39" s="49">
        <f t="shared" si="30"/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f t="shared" si="31"/>
        <v>117</v>
      </c>
      <c r="U39" s="49">
        <f t="shared" si="32"/>
        <v>65</v>
      </c>
      <c r="V39" s="49">
        <f t="shared" si="33"/>
        <v>32</v>
      </c>
      <c r="W39" s="49">
        <f t="shared" si="34"/>
        <v>15</v>
      </c>
      <c r="X39" s="49">
        <f t="shared" si="35"/>
        <v>2</v>
      </c>
      <c r="Y39" s="49">
        <f t="shared" si="36"/>
        <v>0</v>
      </c>
      <c r="Z39" s="49">
        <f t="shared" si="37"/>
        <v>1</v>
      </c>
      <c r="AA39" s="49">
        <f t="shared" si="38"/>
        <v>2</v>
      </c>
      <c r="AB39" s="49">
        <f t="shared" si="39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40"/>
        <v>32</v>
      </c>
      <c r="AK39" s="49">
        <v>0</v>
      </c>
      <c r="AL39" s="49">
        <v>32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41"/>
        <v>85</v>
      </c>
      <c r="AS39" s="49">
        <v>65</v>
      </c>
      <c r="AT39" s="49">
        <v>0</v>
      </c>
      <c r="AU39" s="49">
        <v>15</v>
      </c>
      <c r="AV39" s="49">
        <v>2</v>
      </c>
      <c r="AW39" s="49">
        <v>0</v>
      </c>
      <c r="AX39" s="49">
        <v>1</v>
      </c>
      <c r="AY39" s="49">
        <v>2</v>
      </c>
      <c r="AZ39" s="49">
        <f t="shared" si="42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43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44"/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</row>
    <row r="40" spans="1:75" ht="13.5">
      <c r="A40" s="24" t="s">
        <v>24</v>
      </c>
      <c r="B40" s="47" t="s">
        <v>90</v>
      </c>
      <c r="C40" s="48" t="s">
        <v>335</v>
      </c>
      <c r="D40" s="49">
        <f t="shared" si="0"/>
        <v>1313</v>
      </c>
      <c r="E40" s="49">
        <f t="shared" si="23"/>
        <v>621</v>
      </c>
      <c r="F40" s="49">
        <f t="shared" si="24"/>
        <v>187</v>
      </c>
      <c r="G40" s="49">
        <f t="shared" si="25"/>
        <v>136</v>
      </c>
      <c r="H40" s="49">
        <f t="shared" si="26"/>
        <v>37</v>
      </c>
      <c r="I40" s="49">
        <f t="shared" si="27"/>
        <v>274</v>
      </c>
      <c r="J40" s="49">
        <f t="shared" si="28"/>
        <v>58</v>
      </c>
      <c r="K40" s="49">
        <f t="shared" si="29"/>
        <v>0</v>
      </c>
      <c r="L40" s="49">
        <f t="shared" si="30"/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f t="shared" si="31"/>
        <v>1313</v>
      </c>
      <c r="U40" s="49">
        <f t="shared" si="32"/>
        <v>621</v>
      </c>
      <c r="V40" s="49">
        <f t="shared" si="33"/>
        <v>187</v>
      </c>
      <c r="W40" s="49">
        <f t="shared" si="34"/>
        <v>136</v>
      </c>
      <c r="X40" s="49">
        <f t="shared" si="35"/>
        <v>37</v>
      </c>
      <c r="Y40" s="49">
        <f t="shared" si="36"/>
        <v>274</v>
      </c>
      <c r="Z40" s="49">
        <f t="shared" si="37"/>
        <v>58</v>
      </c>
      <c r="AA40" s="49">
        <f t="shared" si="38"/>
        <v>0</v>
      </c>
      <c r="AB40" s="49">
        <f t="shared" si="39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40"/>
        <v>29</v>
      </c>
      <c r="AK40" s="49">
        <v>0</v>
      </c>
      <c r="AL40" s="49">
        <v>29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41"/>
        <v>1284</v>
      </c>
      <c r="AS40" s="49">
        <v>621</v>
      </c>
      <c r="AT40" s="49">
        <v>158</v>
      </c>
      <c r="AU40" s="49">
        <v>136</v>
      </c>
      <c r="AV40" s="49">
        <v>37</v>
      </c>
      <c r="AW40" s="49">
        <v>274</v>
      </c>
      <c r="AX40" s="49">
        <v>58</v>
      </c>
      <c r="AY40" s="49">
        <v>0</v>
      </c>
      <c r="AZ40" s="49">
        <f t="shared" si="42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43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44"/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24</v>
      </c>
      <c r="B41" s="47" t="s">
        <v>91</v>
      </c>
      <c r="C41" s="48" t="s">
        <v>92</v>
      </c>
      <c r="D41" s="49">
        <f t="shared" si="0"/>
        <v>185</v>
      </c>
      <c r="E41" s="49">
        <f t="shared" si="23"/>
        <v>102</v>
      </c>
      <c r="F41" s="49">
        <f t="shared" si="24"/>
        <v>56</v>
      </c>
      <c r="G41" s="49">
        <f t="shared" si="25"/>
        <v>24</v>
      </c>
      <c r="H41" s="49">
        <f t="shared" si="26"/>
        <v>2</v>
      </c>
      <c r="I41" s="49">
        <f t="shared" si="27"/>
        <v>0</v>
      </c>
      <c r="J41" s="49">
        <f t="shared" si="28"/>
        <v>0</v>
      </c>
      <c r="K41" s="49">
        <f t="shared" si="29"/>
        <v>1</v>
      </c>
      <c r="L41" s="49">
        <f t="shared" si="30"/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f t="shared" si="31"/>
        <v>185</v>
      </c>
      <c r="U41" s="49">
        <f t="shared" si="32"/>
        <v>102</v>
      </c>
      <c r="V41" s="49">
        <f t="shared" si="33"/>
        <v>56</v>
      </c>
      <c r="W41" s="49">
        <f t="shared" si="34"/>
        <v>24</v>
      </c>
      <c r="X41" s="49">
        <f t="shared" si="35"/>
        <v>2</v>
      </c>
      <c r="Y41" s="49">
        <f t="shared" si="36"/>
        <v>0</v>
      </c>
      <c r="Z41" s="49">
        <f t="shared" si="37"/>
        <v>0</v>
      </c>
      <c r="AA41" s="49">
        <f t="shared" si="38"/>
        <v>1</v>
      </c>
      <c r="AB41" s="49">
        <f t="shared" si="39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40"/>
        <v>57</v>
      </c>
      <c r="AK41" s="49">
        <v>0</v>
      </c>
      <c r="AL41" s="49">
        <v>56</v>
      </c>
      <c r="AM41" s="49">
        <v>0</v>
      </c>
      <c r="AN41" s="49">
        <v>0</v>
      </c>
      <c r="AO41" s="49">
        <v>0</v>
      </c>
      <c r="AP41" s="49">
        <v>0</v>
      </c>
      <c r="AQ41" s="49">
        <v>1</v>
      </c>
      <c r="AR41" s="49">
        <f t="shared" si="41"/>
        <v>128</v>
      </c>
      <c r="AS41" s="49">
        <v>102</v>
      </c>
      <c r="AT41" s="49">
        <v>0</v>
      </c>
      <c r="AU41" s="49">
        <v>24</v>
      </c>
      <c r="AV41" s="49">
        <v>2</v>
      </c>
      <c r="AW41" s="49">
        <v>0</v>
      </c>
      <c r="AX41" s="49">
        <v>0</v>
      </c>
      <c r="AY41" s="49">
        <v>0</v>
      </c>
      <c r="AZ41" s="49">
        <f t="shared" si="42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43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44"/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</row>
    <row r="42" spans="1:75" ht="13.5">
      <c r="A42" s="24" t="s">
        <v>24</v>
      </c>
      <c r="B42" s="47" t="s">
        <v>93</v>
      </c>
      <c r="C42" s="48" t="s">
        <v>94</v>
      </c>
      <c r="D42" s="49">
        <f t="shared" si="0"/>
        <v>105</v>
      </c>
      <c r="E42" s="49">
        <f t="shared" si="23"/>
        <v>47</v>
      </c>
      <c r="F42" s="49">
        <f t="shared" si="24"/>
        <v>19</v>
      </c>
      <c r="G42" s="49">
        <f t="shared" si="25"/>
        <v>21</v>
      </c>
      <c r="H42" s="49">
        <f t="shared" si="26"/>
        <v>3</v>
      </c>
      <c r="I42" s="49">
        <f t="shared" si="27"/>
        <v>8</v>
      </c>
      <c r="J42" s="49">
        <f t="shared" si="28"/>
        <v>6</v>
      </c>
      <c r="K42" s="49">
        <f t="shared" si="29"/>
        <v>1</v>
      </c>
      <c r="L42" s="49">
        <f t="shared" si="30"/>
        <v>105</v>
      </c>
      <c r="M42" s="49">
        <v>47</v>
      </c>
      <c r="N42" s="49">
        <v>19</v>
      </c>
      <c r="O42" s="49">
        <v>21</v>
      </c>
      <c r="P42" s="49">
        <v>3</v>
      </c>
      <c r="Q42" s="49">
        <v>8</v>
      </c>
      <c r="R42" s="49">
        <v>6</v>
      </c>
      <c r="S42" s="49">
        <v>1</v>
      </c>
      <c r="T42" s="49">
        <f t="shared" si="31"/>
        <v>0</v>
      </c>
      <c r="U42" s="49">
        <f t="shared" si="32"/>
        <v>0</v>
      </c>
      <c r="V42" s="49">
        <f t="shared" si="33"/>
        <v>0</v>
      </c>
      <c r="W42" s="49">
        <f t="shared" si="34"/>
        <v>0</v>
      </c>
      <c r="X42" s="49">
        <f t="shared" si="35"/>
        <v>0</v>
      </c>
      <c r="Y42" s="49">
        <f t="shared" si="36"/>
        <v>0</v>
      </c>
      <c r="Z42" s="49">
        <f t="shared" si="37"/>
        <v>0</v>
      </c>
      <c r="AA42" s="49">
        <f t="shared" si="38"/>
        <v>0</v>
      </c>
      <c r="AB42" s="49">
        <f t="shared" si="39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40"/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41"/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f t="shared" si="42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43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44"/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</row>
    <row r="43" spans="1:75" ht="13.5">
      <c r="A43" s="24" t="s">
        <v>24</v>
      </c>
      <c r="B43" s="47" t="s">
        <v>95</v>
      </c>
      <c r="C43" s="48" t="s">
        <v>96</v>
      </c>
      <c r="D43" s="49">
        <f t="shared" si="0"/>
        <v>1498</v>
      </c>
      <c r="E43" s="49">
        <f t="shared" si="23"/>
        <v>38</v>
      </c>
      <c r="F43" s="49">
        <f t="shared" si="24"/>
        <v>284</v>
      </c>
      <c r="G43" s="49">
        <f t="shared" si="25"/>
        <v>126</v>
      </c>
      <c r="H43" s="49">
        <f t="shared" si="26"/>
        <v>1</v>
      </c>
      <c r="I43" s="49">
        <f t="shared" si="27"/>
        <v>18</v>
      </c>
      <c r="J43" s="49">
        <f t="shared" si="28"/>
        <v>1</v>
      </c>
      <c r="K43" s="49">
        <f t="shared" si="29"/>
        <v>1030</v>
      </c>
      <c r="L43" s="49">
        <f t="shared" si="30"/>
        <v>95</v>
      </c>
      <c r="M43" s="49">
        <v>38</v>
      </c>
      <c r="N43" s="49">
        <v>0</v>
      </c>
      <c r="O43" s="49">
        <v>56</v>
      </c>
      <c r="P43" s="49">
        <v>0</v>
      </c>
      <c r="Q43" s="49">
        <v>0</v>
      </c>
      <c r="R43" s="49">
        <v>1</v>
      </c>
      <c r="S43" s="49">
        <v>0</v>
      </c>
      <c r="T43" s="49">
        <f t="shared" si="31"/>
        <v>1403</v>
      </c>
      <c r="U43" s="49">
        <f t="shared" si="32"/>
        <v>0</v>
      </c>
      <c r="V43" s="49">
        <f t="shared" si="33"/>
        <v>284</v>
      </c>
      <c r="W43" s="49">
        <f t="shared" si="34"/>
        <v>70</v>
      </c>
      <c r="X43" s="49">
        <f t="shared" si="35"/>
        <v>1</v>
      </c>
      <c r="Y43" s="49">
        <f t="shared" si="36"/>
        <v>18</v>
      </c>
      <c r="Z43" s="49">
        <f t="shared" si="37"/>
        <v>0</v>
      </c>
      <c r="AA43" s="49">
        <f t="shared" si="38"/>
        <v>1030</v>
      </c>
      <c r="AB43" s="49">
        <f t="shared" si="39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40"/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41"/>
        <v>391</v>
      </c>
      <c r="AS43" s="49">
        <v>0</v>
      </c>
      <c r="AT43" s="49">
        <v>284</v>
      </c>
      <c r="AU43" s="49">
        <v>70</v>
      </c>
      <c r="AV43" s="49">
        <v>1</v>
      </c>
      <c r="AW43" s="49">
        <v>18</v>
      </c>
      <c r="AX43" s="49">
        <v>0</v>
      </c>
      <c r="AY43" s="49">
        <v>18</v>
      </c>
      <c r="AZ43" s="49">
        <f t="shared" si="42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43"/>
        <v>1012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1012</v>
      </c>
      <c r="BP43" s="49">
        <f t="shared" si="44"/>
        <v>0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24</v>
      </c>
      <c r="B44" s="47" t="s">
        <v>97</v>
      </c>
      <c r="C44" s="48" t="s">
        <v>98</v>
      </c>
      <c r="D44" s="49">
        <f t="shared" si="0"/>
        <v>1088</v>
      </c>
      <c r="E44" s="49">
        <f t="shared" si="23"/>
        <v>628</v>
      </c>
      <c r="F44" s="49">
        <f t="shared" si="24"/>
        <v>299</v>
      </c>
      <c r="G44" s="49">
        <f t="shared" si="25"/>
        <v>141</v>
      </c>
      <c r="H44" s="49">
        <f t="shared" si="26"/>
        <v>15</v>
      </c>
      <c r="I44" s="49">
        <f t="shared" si="27"/>
        <v>0</v>
      </c>
      <c r="J44" s="49">
        <f t="shared" si="28"/>
        <v>5</v>
      </c>
      <c r="K44" s="49">
        <f t="shared" si="29"/>
        <v>0</v>
      </c>
      <c r="L44" s="49">
        <f t="shared" si="30"/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f t="shared" si="31"/>
        <v>1088</v>
      </c>
      <c r="U44" s="49">
        <f t="shared" si="32"/>
        <v>628</v>
      </c>
      <c r="V44" s="49">
        <f t="shared" si="33"/>
        <v>299</v>
      </c>
      <c r="W44" s="49">
        <f t="shared" si="34"/>
        <v>141</v>
      </c>
      <c r="X44" s="49">
        <f t="shared" si="35"/>
        <v>15</v>
      </c>
      <c r="Y44" s="49">
        <f t="shared" si="36"/>
        <v>0</v>
      </c>
      <c r="Z44" s="49">
        <f t="shared" si="37"/>
        <v>5</v>
      </c>
      <c r="AA44" s="49">
        <f t="shared" si="38"/>
        <v>0</v>
      </c>
      <c r="AB44" s="49">
        <f t="shared" si="39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40"/>
        <v>299</v>
      </c>
      <c r="AK44" s="49">
        <v>0</v>
      </c>
      <c r="AL44" s="49">
        <v>299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41"/>
        <v>789</v>
      </c>
      <c r="AS44" s="49">
        <v>628</v>
      </c>
      <c r="AT44" s="49">
        <v>0</v>
      </c>
      <c r="AU44" s="49">
        <v>141</v>
      </c>
      <c r="AV44" s="49">
        <v>15</v>
      </c>
      <c r="AW44" s="49">
        <v>0</v>
      </c>
      <c r="AX44" s="49">
        <v>5</v>
      </c>
      <c r="AY44" s="49">
        <v>0</v>
      </c>
      <c r="AZ44" s="49">
        <f t="shared" si="42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43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44"/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24</v>
      </c>
      <c r="B45" s="47" t="s">
        <v>99</v>
      </c>
      <c r="C45" s="48" t="s">
        <v>100</v>
      </c>
      <c r="D45" s="49">
        <f t="shared" si="0"/>
        <v>705</v>
      </c>
      <c r="E45" s="49">
        <f t="shared" si="23"/>
        <v>399</v>
      </c>
      <c r="F45" s="49">
        <f t="shared" si="24"/>
        <v>197</v>
      </c>
      <c r="G45" s="49">
        <f t="shared" si="25"/>
        <v>88</v>
      </c>
      <c r="H45" s="49">
        <f t="shared" si="26"/>
        <v>10</v>
      </c>
      <c r="I45" s="49">
        <f t="shared" si="27"/>
        <v>0</v>
      </c>
      <c r="J45" s="49">
        <f t="shared" si="28"/>
        <v>4</v>
      </c>
      <c r="K45" s="49">
        <f t="shared" si="29"/>
        <v>7</v>
      </c>
      <c r="L45" s="49">
        <f t="shared" si="30"/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f t="shared" si="31"/>
        <v>705</v>
      </c>
      <c r="U45" s="49">
        <f t="shared" si="32"/>
        <v>399</v>
      </c>
      <c r="V45" s="49">
        <f t="shared" si="33"/>
        <v>197</v>
      </c>
      <c r="W45" s="49">
        <f t="shared" si="34"/>
        <v>88</v>
      </c>
      <c r="X45" s="49">
        <f t="shared" si="35"/>
        <v>10</v>
      </c>
      <c r="Y45" s="49">
        <f t="shared" si="36"/>
        <v>0</v>
      </c>
      <c r="Z45" s="49">
        <f t="shared" si="37"/>
        <v>4</v>
      </c>
      <c r="AA45" s="49">
        <f t="shared" si="38"/>
        <v>7</v>
      </c>
      <c r="AB45" s="49">
        <f t="shared" si="39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40"/>
        <v>204</v>
      </c>
      <c r="AK45" s="49">
        <v>0</v>
      </c>
      <c r="AL45" s="49">
        <v>197</v>
      </c>
      <c r="AM45" s="49">
        <v>0</v>
      </c>
      <c r="AN45" s="49">
        <v>0</v>
      </c>
      <c r="AO45" s="49">
        <v>0</v>
      </c>
      <c r="AP45" s="49">
        <v>0</v>
      </c>
      <c r="AQ45" s="49">
        <v>7</v>
      </c>
      <c r="AR45" s="49">
        <f t="shared" si="41"/>
        <v>501</v>
      </c>
      <c r="AS45" s="49">
        <v>399</v>
      </c>
      <c r="AT45" s="49">
        <v>0</v>
      </c>
      <c r="AU45" s="49">
        <v>88</v>
      </c>
      <c r="AV45" s="49">
        <v>10</v>
      </c>
      <c r="AW45" s="49">
        <v>0</v>
      </c>
      <c r="AX45" s="49">
        <v>4</v>
      </c>
      <c r="AY45" s="49">
        <v>0</v>
      </c>
      <c r="AZ45" s="49">
        <f t="shared" si="42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43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44"/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3.5">
      <c r="A46" s="24" t="s">
        <v>24</v>
      </c>
      <c r="B46" s="47" t="s">
        <v>101</v>
      </c>
      <c r="C46" s="48" t="s">
        <v>102</v>
      </c>
      <c r="D46" s="49">
        <f t="shared" si="0"/>
        <v>645</v>
      </c>
      <c r="E46" s="49">
        <f t="shared" si="23"/>
        <v>101</v>
      </c>
      <c r="F46" s="49">
        <f t="shared" si="24"/>
        <v>327</v>
      </c>
      <c r="G46" s="49">
        <f t="shared" si="25"/>
        <v>205</v>
      </c>
      <c r="H46" s="49">
        <f t="shared" si="26"/>
        <v>3</v>
      </c>
      <c r="I46" s="49">
        <f t="shared" si="27"/>
        <v>0</v>
      </c>
      <c r="J46" s="49">
        <f t="shared" si="28"/>
        <v>9</v>
      </c>
      <c r="K46" s="49">
        <f t="shared" si="29"/>
        <v>0</v>
      </c>
      <c r="L46" s="49">
        <f t="shared" si="30"/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f t="shared" si="31"/>
        <v>645</v>
      </c>
      <c r="U46" s="49">
        <f t="shared" si="32"/>
        <v>101</v>
      </c>
      <c r="V46" s="49">
        <f t="shared" si="33"/>
        <v>327</v>
      </c>
      <c r="W46" s="49">
        <f t="shared" si="34"/>
        <v>205</v>
      </c>
      <c r="X46" s="49">
        <f t="shared" si="35"/>
        <v>3</v>
      </c>
      <c r="Y46" s="49">
        <f t="shared" si="36"/>
        <v>0</v>
      </c>
      <c r="Z46" s="49">
        <f t="shared" si="37"/>
        <v>9</v>
      </c>
      <c r="AA46" s="49">
        <f t="shared" si="38"/>
        <v>0</v>
      </c>
      <c r="AB46" s="49">
        <f t="shared" si="39"/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t="shared" si="40"/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t="shared" si="41"/>
        <v>645</v>
      </c>
      <c r="AS46" s="49">
        <v>101</v>
      </c>
      <c r="AT46" s="49">
        <v>327</v>
      </c>
      <c r="AU46" s="49">
        <v>205</v>
      </c>
      <c r="AV46" s="49">
        <v>3</v>
      </c>
      <c r="AW46" s="49">
        <v>0</v>
      </c>
      <c r="AX46" s="49">
        <v>9</v>
      </c>
      <c r="AY46" s="49">
        <v>0</v>
      </c>
      <c r="AZ46" s="49">
        <f t="shared" si="42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43"/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t="shared" si="44"/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</row>
    <row r="47" spans="1:75" ht="13.5">
      <c r="A47" s="24" t="s">
        <v>24</v>
      </c>
      <c r="B47" s="47" t="s">
        <v>103</v>
      </c>
      <c r="C47" s="48" t="s">
        <v>234</v>
      </c>
      <c r="D47" s="49">
        <f t="shared" si="0"/>
        <v>790</v>
      </c>
      <c r="E47" s="49">
        <f t="shared" si="23"/>
        <v>36</v>
      </c>
      <c r="F47" s="49">
        <f t="shared" si="24"/>
        <v>25</v>
      </c>
      <c r="G47" s="49">
        <f t="shared" si="25"/>
        <v>0</v>
      </c>
      <c r="H47" s="49">
        <f t="shared" si="26"/>
        <v>0</v>
      </c>
      <c r="I47" s="49">
        <f t="shared" si="27"/>
        <v>0</v>
      </c>
      <c r="J47" s="49">
        <f t="shared" si="28"/>
        <v>0</v>
      </c>
      <c r="K47" s="49">
        <f t="shared" si="29"/>
        <v>729</v>
      </c>
      <c r="L47" s="49">
        <f t="shared" si="30"/>
        <v>36</v>
      </c>
      <c r="M47" s="49">
        <v>36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f t="shared" si="31"/>
        <v>754</v>
      </c>
      <c r="U47" s="49">
        <f t="shared" si="32"/>
        <v>0</v>
      </c>
      <c r="V47" s="49">
        <f t="shared" si="33"/>
        <v>25</v>
      </c>
      <c r="W47" s="49">
        <f t="shared" si="34"/>
        <v>0</v>
      </c>
      <c r="X47" s="49">
        <f t="shared" si="35"/>
        <v>0</v>
      </c>
      <c r="Y47" s="49">
        <f t="shared" si="36"/>
        <v>0</v>
      </c>
      <c r="Z47" s="49">
        <f t="shared" si="37"/>
        <v>0</v>
      </c>
      <c r="AA47" s="49">
        <f t="shared" si="38"/>
        <v>729</v>
      </c>
      <c r="AB47" s="49">
        <f t="shared" si="39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40"/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41"/>
        <v>25</v>
      </c>
      <c r="AS47" s="49">
        <v>0</v>
      </c>
      <c r="AT47" s="49">
        <v>25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f t="shared" si="4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43"/>
        <v>729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729</v>
      </c>
      <c r="BP47" s="49">
        <f t="shared" si="44"/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24" t="s">
        <v>24</v>
      </c>
      <c r="B48" s="47" t="s">
        <v>104</v>
      </c>
      <c r="C48" s="48" t="s">
        <v>105</v>
      </c>
      <c r="D48" s="49">
        <f t="shared" si="0"/>
        <v>216</v>
      </c>
      <c r="E48" s="49">
        <f t="shared" si="23"/>
        <v>0</v>
      </c>
      <c r="F48" s="49">
        <f t="shared" si="24"/>
        <v>64</v>
      </c>
      <c r="G48" s="49">
        <f t="shared" si="25"/>
        <v>0</v>
      </c>
      <c r="H48" s="49">
        <f t="shared" si="26"/>
        <v>2</v>
      </c>
      <c r="I48" s="49">
        <f t="shared" si="27"/>
        <v>0</v>
      </c>
      <c r="J48" s="49">
        <f t="shared" si="28"/>
        <v>0</v>
      </c>
      <c r="K48" s="49">
        <f t="shared" si="29"/>
        <v>150</v>
      </c>
      <c r="L48" s="49">
        <f t="shared" si="30"/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f t="shared" si="31"/>
        <v>210</v>
      </c>
      <c r="U48" s="49">
        <f t="shared" si="32"/>
        <v>0</v>
      </c>
      <c r="V48" s="49">
        <f t="shared" si="33"/>
        <v>58</v>
      </c>
      <c r="W48" s="49">
        <f t="shared" si="34"/>
        <v>0</v>
      </c>
      <c r="X48" s="49">
        <f t="shared" si="35"/>
        <v>2</v>
      </c>
      <c r="Y48" s="49">
        <f t="shared" si="36"/>
        <v>0</v>
      </c>
      <c r="Z48" s="49">
        <f t="shared" si="37"/>
        <v>0</v>
      </c>
      <c r="AA48" s="49">
        <f t="shared" si="38"/>
        <v>150</v>
      </c>
      <c r="AB48" s="49">
        <f t="shared" si="39"/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f t="shared" si="40"/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41"/>
        <v>60</v>
      </c>
      <c r="AS48" s="49">
        <v>0</v>
      </c>
      <c r="AT48" s="49">
        <v>58</v>
      </c>
      <c r="AU48" s="49">
        <v>0</v>
      </c>
      <c r="AV48" s="49">
        <v>2</v>
      </c>
      <c r="AW48" s="49">
        <v>0</v>
      </c>
      <c r="AX48" s="49">
        <v>0</v>
      </c>
      <c r="AY48" s="49">
        <v>0</v>
      </c>
      <c r="AZ48" s="49">
        <f t="shared" si="42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43"/>
        <v>150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150</v>
      </c>
      <c r="BP48" s="49">
        <f t="shared" si="44"/>
        <v>6</v>
      </c>
      <c r="BQ48" s="49">
        <v>0</v>
      </c>
      <c r="BR48" s="49">
        <v>6</v>
      </c>
      <c r="BS48" s="49">
        <v>0</v>
      </c>
      <c r="BT48" s="49">
        <v>0</v>
      </c>
      <c r="BU48" s="49">
        <v>0</v>
      </c>
      <c r="BV48" s="49">
        <v>0</v>
      </c>
      <c r="BW48" s="49">
        <v>0</v>
      </c>
    </row>
    <row r="49" spans="1:75" ht="13.5">
      <c r="A49" s="24" t="s">
        <v>24</v>
      </c>
      <c r="B49" s="47" t="s">
        <v>106</v>
      </c>
      <c r="C49" s="48" t="s">
        <v>107</v>
      </c>
      <c r="D49" s="49">
        <f t="shared" si="0"/>
        <v>607</v>
      </c>
      <c r="E49" s="49">
        <f t="shared" si="23"/>
        <v>69</v>
      </c>
      <c r="F49" s="49">
        <f t="shared" si="24"/>
        <v>80</v>
      </c>
      <c r="G49" s="49">
        <f t="shared" si="25"/>
        <v>104</v>
      </c>
      <c r="H49" s="49">
        <f t="shared" si="26"/>
        <v>0</v>
      </c>
      <c r="I49" s="49">
        <f t="shared" si="27"/>
        <v>32</v>
      </c>
      <c r="J49" s="49">
        <f t="shared" si="28"/>
        <v>5</v>
      </c>
      <c r="K49" s="49">
        <f t="shared" si="29"/>
        <v>317</v>
      </c>
      <c r="L49" s="49">
        <f t="shared" si="30"/>
        <v>207</v>
      </c>
      <c r="M49" s="49">
        <v>42</v>
      </c>
      <c r="N49" s="49">
        <v>62</v>
      </c>
      <c r="O49" s="49">
        <v>103</v>
      </c>
      <c r="P49" s="49">
        <v>0</v>
      </c>
      <c r="Q49" s="49">
        <v>0</v>
      </c>
      <c r="R49" s="49">
        <v>0</v>
      </c>
      <c r="S49" s="49">
        <v>0</v>
      </c>
      <c r="T49" s="49">
        <f t="shared" si="31"/>
        <v>400</v>
      </c>
      <c r="U49" s="49">
        <f t="shared" si="32"/>
        <v>27</v>
      </c>
      <c r="V49" s="49">
        <f t="shared" si="33"/>
        <v>18</v>
      </c>
      <c r="W49" s="49">
        <f t="shared" si="34"/>
        <v>1</v>
      </c>
      <c r="X49" s="49">
        <f t="shared" si="35"/>
        <v>0</v>
      </c>
      <c r="Y49" s="49">
        <f t="shared" si="36"/>
        <v>32</v>
      </c>
      <c r="Z49" s="49">
        <f t="shared" si="37"/>
        <v>5</v>
      </c>
      <c r="AA49" s="49">
        <f t="shared" si="38"/>
        <v>317</v>
      </c>
      <c r="AB49" s="49">
        <f t="shared" si="39"/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 t="shared" si="40"/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41"/>
        <v>92</v>
      </c>
      <c r="AS49" s="49">
        <v>27</v>
      </c>
      <c r="AT49" s="49">
        <v>18</v>
      </c>
      <c r="AU49" s="49">
        <v>1</v>
      </c>
      <c r="AV49" s="49">
        <v>0</v>
      </c>
      <c r="AW49" s="49">
        <v>32</v>
      </c>
      <c r="AX49" s="49">
        <v>5</v>
      </c>
      <c r="AY49" s="49">
        <v>9</v>
      </c>
      <c r="AZ49" s="49">
        <f t="shared" si="42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43"/>
        <v>308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308</v>
      </c>
      <c r="BP49" s="49">
        <f t="shared" si="44"/>
        <v>0</v>
      </c>
      <c r="BQ49" s="49">
        <v>0</v>
      </c>
      <c r="BR49" s="49">
        <v>0</v>
      </c>
      <c r="BS49" s="49">
        <v>0</v>
      </c>
      <c r="BT49" s="49">
        <v>0</v>
      </c>
      <c r="BU49" s="49">
        <v>0</v>
      </c>
      <c r="BV49" s="49">
        <v>0</v>
      </c>
      <c r="BW49" s="49">
        <v>0</v>
      </c>
    </row>
    <row r="50" spans="1:75" ht="13.5">
      <c r="A50" s="24" t="s">
        <v>24</v>
      </c>
      <c r="B50" s="47" t="s">
        <v>108</v>
      </c>
      <c r="C50" s="48" t="s">
        <v>109</v>
      </c>
      <c r="D50" s="49">
        <f t="shared" si="0"/>
        <v>564</v>
      </c>
      <c r="E50" s="49">
        <f t="shared" si="23"/>
        <v>2</v>
      </c>
      <c r="F50" s="49">
        <f t="shared" si="24"/>
        <v>129</v>
      </c>
      <c r="G50" s="49">
        <f t="shared" si="25"/>
        <v>30</v>
      </c>
      <c r="H50" s="49">
        <f t="shared" si="26"/>
        <v>0</v>
      </c>
      <c r="I50" s="49">
        <f t="shared" si="27"/>
        <v>0</v>
      </c>
      <c r="J50" s="49">
        <f t="shared" si="28"/>
        <v>0</v>
      </c>
      <c r="K50" s="49">
        <f t="shared" si="29"/>
        <v>403</v>
      </c>
      <c r="L50" s="49">
        <f t="shared" si="30"/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f t="shared" si="31"/>
        <v>564</v>
      </c>
      <c r="U50" s="49">
        <f t="shared" si="32"/>
        <v>2</v>
      </c>
      <c r="V50" s="49">
        <f t="shared" si="33"/>
        <v>129</v>
      </c>
      <c r="W50" s="49">
        <f t="shared" si="34"/>
        <v>30</v>
      </c>
      <c r="X50" s="49">
        <f t="shared" si="35"/>
        <v>0</v>
      </c>
      <c r="Y50" s="49">
        <f t="shared" si="36"/>
        <v>0</v>
      </c>
      <c r="Z50" s="49">
        <f t="shared" si="37"/>
        <v>0</v>
      </c>
      <c r="AA50" s="49">
        <f t="shared" si="38"/>
        <v>403</v>
      </c>
      <c r="AB50" s="49">
        <f t="shared" si="39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40"/>
        <v>102</v>
      </c>
      <c r="AK50" s="49">
        <v>0</v>
      </c>
      <c r="AL50" s="49">
        <v>102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f t="shared" si="41"/>
        <v>59</v>
      </c>
      <c r="AS50" s="49">
        <v>2</v>
      </c>
      <c r="AT50" s="49">
        <v>27</v>
      </c>
      <c r="AU50" s="49">
        <v>30</v>
      </c>
      <c r="AV50" s="49">
        <v>0</v>
      </c>
      <c r="AW50" s="49">
        <v>0</v>
      </c>
      <c r="AX50" s="49">
        <v>0</v>
      </c>
      <c r="AY50" s="49">
        <v>0</v>
      </c>
      <c r="AZ50" s="49">
        <f t="shared" si="42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43"/>
        <v>403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403</v>
      </c>
      <c r="BP50" s="49">
        <f t="shared" si="44"/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</row>
    <row r="51" spans="1:75" ht="13.5">
      <c r="A51" s="24" t="s">
        <v>24</v>
      </c>
      <c r="B51" s="47" t="s">
        <v>110</v>
      </c>
      <c r="C51" s="48" t="s">
        <v>111</v>
      </c>
      <c r="D51" s="49">
        <f t="shared" si="0"/>
        <v>148</v>
      </c>
      <c r="E51" s="49">
        <f t="shared" si="23"/>
        <v>84</v>
      </c>
      <c r="F51" s="49">
        <f t="shared" si="24"/>
        <v>41</v>
      </c>
      <c r="G51" s="49">
        <f t="shared" si="25"/>
        <v>18</v>
      </c>
      <c r="H51" s="49">
        <f t="shared" si="26"/>
        <v>3</v>
      </c>
      <c r="I51" s="49">
        <f t="shared" si="27"/>
        <v>0</v>
      </c>
      <c r="J51" s="49">
        <f t="shared" si="28"/>
        <v>1</v>
      </c>
      <c r="K51" s="49">
        <f t="shared" si="29"/>
        <v>1</v>
      </c>
      <c r="L51" s="49">
        <f t="shared" si="30"/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f t="shared" si="31"/>
        <v>148</v>
      </c>
      <c r="U51" s="49">
        <f t="shared" si="32"/>
        <v>84</v>
      </c>
      <c r="V51" s="49">
        <f t="shared" si="33"/>
        <v>41</v>
      </c>
      <c r="W51" s="49">
        <f t="shared" si="34"/>
        <v>18</v>
      </c>
      <c r="X51" s="49">
        <f t="shared" si="35"/>
        <v>3</v>
      </c>
      <c r="Y51" s="49">
        <f t="shared" si="36"/>
        <v>0</v>
      </c>
      <c r="Z51" s="49">
        <f t="shared" si="37"/>
        <v>1</v>
      </c>
      <c r="AA51" s="49">
        <f t="shared" si="38"/>
        <v>1</v>
      </c>
      <c r="AB51" s="49">
        <f t="shared" si="39"/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40"/>
        <v>42</v>
      </c>
      <c r="AK51" s="49">
        <v>0</v>
      </c>
      <c r="AL51" s="49">
        <v>41</v>
      </c>
      <c r="AM51" s="49">
        <v>0</v>
      </c>
      <c r="AN51" s="49">
        <v>0</v>
      </c>
      <c r="AO51" s="49">
        <v>0</v>
      </c>
      <c r="AP51" s="49">
        <v>0</v>
      </c>
      <c r="AQ51" s="49">
        <v>1</v>
      </c>
      <c r="AR51" s="49">
        <f t="shared" si="41"/>
        <v>106</v>
      </c>
      <c r="AS51" s="49">
        <v>84</v>
      </c>
      <c r="AT51" s="49">
        <v>0</v>
      </c>
      <c r="AU51" s="49">
        <v>18</v>
      </c>
      <c r="AV51" s="49">
        <v>3</v>
      </c>
      <c r="AW51" s="49">
        <v>0</v>
      </c>
      <c r="AX51" s="49">
        <v>1</v>
      </c>
      <c r="AY51" s="49">
        <v>0</v>
      </c>
      <c r="AZ51" s="49">
        <f t="shared" si="42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43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44"/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</row>
    <row r="52" spans="1:75" ht="13.5">
      <c r="A52" s="24" t="s">
        <v>24</v>
      </c>
      <c r="B52" s="47" t="s">
        <v>112</v>
      </c>
      <c r="C52" s="48" t="s">
        <v>113</v>
      </c>
      <c r="D52" s="49">
        <f t="shared" si="0"/>
        <v>413</v>
      </c>
      <c r="E52" s="49">
        <f t="shared" si="23"/>
        <v>143</v>
      </c>
      <c r="F52" s="49">
        <f t="shared" si="24"/>
        <v>38</v>
      </c>
      <c r="G52" s="49">
        <f t="shared" si="25"/>
        <v>64</v>
      </c>
      <c r="H52" s="49">
        <f t="shared" si="26"/>
        <v>7</v>
      </c>
      <c r="I52" s="49">
        <f t="shared" si="27"/>
        <v>35</v>
      </c>
      <c r="J52" s="49">
        <f t="shared" si="28"/>
        <v>24</v>
      </c>
      <c r="K52" s="49">
        <f t="shared" si="29"/>
        <v>102</v>
      </c>
      <c r="L52" s="49">
        <f t="shared" si="30"/>
        <v>269</v>
      </c>
      <c r="M52" s="49">
        <v>143</v>
      </c>
      <c r="N52" s="49">
        <v>0</v>
      </c>
      <c r="O52" s="49">
        <v>0</v>
      </c>
      <c r="P52" s="49">
        <v>0</v>
      </c>
      <c r="Q52" s="49">
        <v>0</v>
      </c>
      <c r="R52" s="49">
        <v>24</v>
      </c>
      <c r="S52" s="49">
        <v>102</v>
      </c>
      <c r="T52" s="49">
        <f t="shared" si="31"/>
        <v>144</v>
      </c>
      <c r="U52" s="49">
        <f t="shared" si="32"/>
        <v>0</v>
      </c>
      <c r="V52" s="49">
        <f t="shared" si="33"/>
        <v>38</v>
      </c>
      <c r="W52" s="49">
        <f t="shared" si="34"/>
        <v>64</v>
      </c>
      <c r="X52" s="49">
        <f t="shared" si="35"/>
        <v>7</v>
      </c>
      <c r="Y52" s="49">
        <f t="shared" si="36"/>
        <v>35</v>
      </c>
      <c r="Z52" s="49">
        <f t="shared" si="37"/>
        <v>0</v>
      </c>
      <c r="AA52" s="49">
        <f t="shared" si="38"/>
        <v>0</v>
      </c>
      <c r="AB52" s="49">
        <f t="shared" si="39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40"/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f t="shared" si="41"/>
        <v>144</v>
      </c>
      <c r="AS52" s="49">
        <v>0</v>
      </c>
      <c r="AT52" s="49">
        <v>38</v>
      </c>
      <c r="AU52" s="49">
        <v>64</v>
      </c>
      <c r="AV52" s="49">
        <v>7</v>
      </c>
      <c r="AW52" s="49">
        <v>35</v>
      </c>
      <c r="AX52" s="49">
        <v>0</v>
      </c>
      <c r="AY52" s="49">
        <v>0</v>
      </c>
      <c r="AZ52" s="49">
        <f t="shared" si="42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43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44"/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</row>
    <row r="53" spans="1:75" ht="13.5">
      <c r="A53" s="24" t="s">
        <v>24</v>
      </c>
      <c r="B53" s="47" t="s">
        <v>114</v>
      </c>
      <c r="C53" s="48" t="s">
        <v>115</v>
      </c>
      <c r="D53" s="49">
        <f t="shared" si="0"/>
        <v>32</v>
      </c>
      <c r="E53" s="49">
        <f t="shared" si="23"/>
        <v>0</v>
      </c>
      <c r="F53" s="49">
        <f t="shared" si="24"/>
        <v>6</v>
      </c>
      <c r="G53" s="49">
        <f t="shared" si="25"/>
        <v>26</v>
      </c>
      <c r="H53" s="49">
        <f t="shared" si="26"/>
        <v>0</v>
      </c>
      <c r="I53" s="49">
        <f t="shared" si="27"/>
        <v>0</v>
      </c>
      <c r="J53" s="49">
        <f t="shared" si="28"/>
        <v>0</v>
      </c>
      <c r="K53" s="49">
        <f t="shared" si="29"/>
        <v>0</v>
      </c>
      <c r="L53" s="49">
        <f t="shared" si="30"/>
        <v>32</v>
      </c>
      <c r="M53" s="49">
        <v>0</v>
      </c>
      <c r="N53" s="49">
        <v>6</v>
      </c>
      <c r="O53" s="49">
        <v>26</v>
      </c>
      <c r="P53" s="49">
        <v>0</v>
      </c>
      <c r="Q53" s="49">
        <v>0</v>
      </c>
      <c r="R53" s="49">
        <v>0</v>
      </c>
      <c r="S53" s="49">
        <v>0</v>
      </c>
      <c r="T53" s="49">
        <f t="shared" si="31"/>
        <v>0</v>
      </c>
      <c r="U53" s="49">
        <f t="shared" si="32"/>
        <v>0</v>
      </c>
      <c r="V53" s="49">
        <f t="shared" si="33"/>
        <v>0</v>
      </c>
      <c r="W53" s="49">
        <f t="shared" si="34"/>
        <v>0</v>
      </c>
      <c r="X53" s="49">
        <f t="shared" si="35"/>
        <v>0</v>
      </c>
      <c r="Y53" s="49">
        <f t="shared" si="36"/>
        <v>0</v>
      </c>
      <c r="Z53" s="49">
        <f t="shared" si="37"/>
        <v>0</v>
      </c>
      <c r="AA53" s="49">
        <f t="shared" si="38"/>
        <v>0</v>
      </c>
      <c r="AB53" s="49">
        <f t="shared" si="39"/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40"/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f t="shared" si="41"/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f t="shared" si="42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43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44"/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</row>
    <row r="54" spans="1:75" ht="13.5">
      <c r="A54" s="24" t="s">
        <v>24</v>
      </c>
      <c r="B54" s="47" t="s">
        <v>116</v>
      </c>
      <c r="C54" s="48" t="s">
        <v>117</v>
      </c>
      <c r="D54" s="49">
        <f t="shared" si="0"/>
        <v>69</v>
      </c>
      <c r="E54" s="49">
        <f t="shared" si="23"/>
        <v>35</v>
      </c>
      <c r="F54" s="49">
        <f t="shared" si="24"/>
        <v>34</v>
      </c>
      <c r="G54" s="49">
        <f t="shared" si="25"/>
        <v>0</v>
      </c>
      <c r="H54" s="49">
        <f t="shared" si="26"/>
        <v>0</v>
      </c>
      <c r="I54" s="49">
        <f t="shared" si="27"/>
        <v>0</v>
      </c>
      <c r="J54" s="49">
        <f t="shared" si="28"/>
        <v>0</v>
      </c>
      <c r="K54" s="49">
        <f t="shared" si="29"/>
        <v>0</v>
      </c>
      <c r="L54" s="49">
        <f t="shared" si="30"/>
        <v>35</v>
      </c>
      <c r="M54" s="49">
        <v>35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f t="shared" si="31"/>
        <v>34</v>
      </c>
      <c r="U54" s="49">
        <f t="shared" si="32"/>
        <v>0</v>
      </c>
      <c r="V54" s="49">
        <f t="shared" si="33"/>
        <v>34</v>
      </c>
      <c r="W54" s="49">
        <f t="shared" si="34"/>
        <v>0</v>
      </c>
      <c r="X54" s="49">
        <f t="shared" si="35"/>
        <v>0</v>
      </c>
      <c r="Y54" s="49">
        <f t="shared" si="36"/>
        <v>0</v>
      </c>
      <c r="Z54" s="49">
        <f t="shared" si="37"/>
        <v>0</v>
      </c>
      <c r="AA54" s="49">
        <f t="shared" si="38"/>
        <v>0</v>
      </c>
      <c r="AB54" s="49">
        <f t="shared" si="39"/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f t="shared" si="40"/>
        <v>34</v>
      </c>
      <c r="AK54" s="49">
        <v>0</v>
      </c>
      <c r="AL54" s="49">
        <v>34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f t="shared" si="41"/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f t="shared" si="42"/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f t="shared" si="43"/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f t="shared" si="44"/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</row>
    <row r="55" spans="1:75" ht="13.5">
      <c r="A55" s="24" t="s">
        <v>24</v>
      </c>
      <c r="B55" s="47" t="s">
        <v>118</v>
      </c>
      <c r="C55" s="48" t="s">
        <v>119</v>
      </c>
      <c r="D55" s="49">
        <f t="shared" si="0"/>
        <v>105</v>
      </c>
      <c r="E55" s="49">
        <f t="shared" si="23"/>
        <v>0</v>
      </c>
      <c r="F55" s="49">
        <f t="shared" si="24"/>
        <v>32</v>
      </c>
      <c r="G55" s="49">
        <f t="shared" si="25"/>
        <v>66</v>
      </c>
      <c r="H55" s="49">
        <f t="shared" si="26"/>
        <v>7</v>
      </c>
      <c r="I55" s="49">
        <f t="shared" si="27"/>
        <v>0</v>
      </c>
      <c r="J55" s="49">
        <f t="shared" si="28"/>
        <v>0</v>
      </c>
      <c r="K55" s="49">
        <f t="shared" si="29"/>
        <v>0</v>
      </c>
      <c r="L55" s="49">
        <f t="shared" si="30"/>
        <v>73</v>
      </c>
      <c r="M55" s="49">
        <v>0</v>
      </c>
      <c r="N55" s="49">
        <v>0</v>
      </c>
      <c r="O55" s="49">
        <v>66</v>
      </c>
      <c r="P55" s="49">
        <v>7</v>
      </c>
      <c r="Q55" s="49">
        <v>0</v>
      </c>
      <c r="R55" s="49">
        <v>0</v>
      </c>
      <c r="S55" s="49">
        <v>0</v>
      </c>
      <c r="T55" s="49">
        <f t="shared" si="31"/>
        <v>32</v>
      </c>
      <c r="U55" s="49">
        <f t="shared" si="32"/>
        <v>0</v>
      </c>
      <c r="V55" s="49">
        <f t="shared" si="33"/>
        <v>32</v>
      </c>
      <c r="W55" s="49">
        <f t="shared" si="34"/>
        <v>0</v>
      </c>
      <c r="X55" s="49">
        <f t="shared" si="35"/>
        <v>0</v>
      </c>
      <c r="Y55" s="49">
        <f t="shared" si="36"/>
        <v>0</v>
      </c>
      <c r="Z55" s="49">
        <f t="shared" si="37"/>
        <v>0</v>
      </c>
      <c r="AA55" s="49">
        <f t="shared" si="38"/>
        <v>0</v>
      </c>
      <c r="AB55" s="49">
        <f t="shared" si="39"/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f t="shared" si="40"/>
        <v>32</v>
      </c>
      <c r="AK55" s="49">
        <v>0</v>
      </c>
      <c r="AL55" s="49">
        <v>32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f t="shared" si="41"/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f t="shared" si="42"/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f t="shared" si="43"/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f t="shared" si="44"/>
        <v>0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49">
        <v>0</v>
      </c>
      <c r="BW55" s="49">
        <v>0</v>
      </c>
    </row>
    <row r="56" spans="1:75" ht="13.5">
      <c r="A56" s="24" t="s">
        <v>24</v>
      </c>
      <c r="B56" s="47" t="s">
        <v>120</v>
      </c>
      <c r="C56" s="48" t="s">
        <v>121</v>
      </c>
      <c r="D56" s="49">
        <f t="shared" si="0"/>
        <v>77</v>
      </c>
      <c r="E56" s="49">
        <f t="shared" si="23"/>
        <v>0</v>
      </c>
      <c r="F56" s="49">
        <f t="shared" si="24"/>
        <v>40</v>
      </c>
      <c r="G56" s="49">
        <f t="shared" si="25"/>
        <v>33</v>
      </c>
      <c r="H56" s="49">
        <f t="shared" si="26"/>
        <v>0</v>
      </c>
      <c r="I56" s="49">
        <f t="shared" si="27"/>
        <v>0</v>
      </c>
      <c r="J56" s="49">
        <f t="shared" si="28"/>
        <v>0</v>
      </c>
      <c r="K56" s="49">
        <f t="shared" si="29"/>
        <v>4</v>
      </c>
      <c r="L56" s="49">
        <f t="shared" si="30"/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f t="shared" si="31"/>
        <v>77</v>
      </c>
      <c r="U56" s="49">
        <f t="shared" si="32"/>
        <v>0</v>
      </c>
      <c r="V56" s="49">
        <f t="shared" si="33"/>
        <v>40</v>
      </c>
      <c r="W56" s="49">
        <f t="shared" si="34"/>
        <v>33</v>
      </c>
      <c r="X56" s="49">
        <f t="shared" si="35"/>
        <v>0</v>
      </c>
      <c r="Y56" s="49">
        <f t="shared" si="36"/>
        <v>0</v>
      </c>
      <c r="Z56" s="49">
        <f t="shared" si="37"/>
        <v>0</v>
      </c>
      <c r="AA56" s="49">
        <f t="shared" si="38"/>
        <v>4</v>
      </c>
      <c r="AB56" s="49">
        <f t="shared" si="39"/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f t="shared" si="40"/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f t="shared" si="41"/>
        <v>77</v>
      </c>
      <c r="AS56" s="49">
        <v>0</v>
      </c>
      <c r="AT56" s="49">
        <v>40</v>
      </c>
      <c r="AU56" s="49">
        <v>33</v>
      </c>
      <c r="AV56" s="49">
        <v>0</v>
      </c>
      <c r="AW56" s="49">
        <v>0</v>
      </c>
      <c r="AX56" s="49">
        <v>0</v>
      </c>
      <c r="AY56" s="49">
        <v>4</v>
      </c>
      <c r="AZ56" s="49">
        <f t="shared" si="42"/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f t="shared" si="43"/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f t="shared" si="44"/>
        <v>0</v>
      </c>
      <c r="BQ56" s="49">
        <v>0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</row>
    <row r="57" spans="1:75" ht="13.5">
      <c r="A57" s="24" t="s">
        <v>24</v>
      </c>
      <c r="B57" s="47" t="s">
        <v>122</v>
      </c>
      <c r="C57" s="48" t="s">
        <v>123</v>
      </c>
      <c r="D57" s="49">
        <f t="shared" si="0"/>
        <v>138</v>
      </c>
      <c r="E57" s="49">
        <f t="shared" si="23"/>
        <v>51</v>
      </c>
      <c r="F57" s="49">
        <f t="shared" si="24"/>
        <v>0</v>
      </c>
      <c r="G57" s="49">
        <f t="shared" si="25"/>
        <v>42</v>
      </c>
      <c r="H57" s="49">
        <f t="shared" si="26"/>
        <v>44</v>
      </c>
      <c r="I57" s="49">
        <f t="shared" si="27"/>
        <v>0</v>
      </c>
      <c r="J57" s="49">
        <f t="shared" si="28"/>
        <v>0</v>
      </c>
      <c r="K57" s="49">
        <f t="shared" si="29"/>
        <v>1</v>
      </c>
      <c r="L57" s="49">
        <f t="shared" si="30"/>
        <v>138</v>
      </c>
      <c r="M57" s="49">
        <v>51</v>
      </c>
      <c r="N57" s="49">
        <v>0</v>
      </c>
      <c r="O57" s="49">
        <v>42</v>
      </c>
      <c r="P57" s="49">
        <v>44</v>
      </c>
      <c r="Q57" s="49">
        <v>0</v>
      </c>
      <c r="R57" s="49">
        <v>0</v>
      </c>
      <c r="S57" s="49">
        <v>1</v>
      </c>
      <c r="T57" s="49">
        <f t="shared" si="31"/>
        <v>0</v>
      </c>
      <c r="U57" s="49">
        <f t="shared" si="32"/>
        <v>0</v>
      </c>
      <c r="V57" s="49">
        <f t="shared" si="33"/>
        <v>0</v>
      </c>
      <c r="W57" s="49">
        <f t="shared" si="34"/>
        <v>0</v>
      </c>
      <c r="X57" s="49">
        <f t="shared" si="35"/>
        <v>0</v>
      </c>
      <c r="Y57" s="49">
        <f t="shared" si="36"/>
        <v>0</v>
      </c>
      <c r="Z57" s="49">
        <f t="shared" si="37"/>
        <v>0</v>
      </c>
      <c r="AA57" s="49">
        <f t="shared" si="38"/>
        <v>0</v>
      </c>
      <c r="AB57" s="49">
        <f t="shared" si="39"/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f t="shared" si="40"/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f t="shared" si="41"/>
        <v>0</v>
      </c>
      <c r="AS57" s="49">
        <v>0</v>
      </c>
      <c r="AT57" s="49">
        <v>0</v>
      </c>
      <c r="AU57" s="49">
        <v>0</v>
      </c>
      <c r="AV57" s="49">
        <v>0</v>
      </c>
      <c r="AW57" s="49">
        <v>0</v>
      </c>
      <c r="AX57" s="49">
        <v>0</v>
      </c>
      <c r="AY57" s="49">
        <v>0</v>
      </c>
      <c r="AZ57" s="49">
        <f t="shared" si="42"/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f t="shared" si="43"/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f t="shared" si="44"/>
        <v>0</v>
      </c>
      <c r="BQ57" s="49">
        <v>0</v>
      </c>
      <c r="BR57" s="49">
        <v>0</v>
      </c>
      <c r="BS57" s="49">
        <v>0</v>
      </c>
      <c r="BT57" s="49">
        <v>0</v>
      </c>
      <c r="BU57" s="49">
        <v>0</v>
      </c>
      <c r="BV57" s="49">
        <v>0</v>
      </c>
      <c r="BW57" s="49">
        <v>0</v>
      </c>
    </row>
    <row r="58" spans="1:75" ht="13.5">
      <c r="A58" s="24" t="s">
        <v>24</v>
      </c>
      <c r="B58" s="47" t="s">
        <v>124</v>
      </c>
      <c r="C58" s="48" t="s">
        <v>125</v>
      </c>
      <c r="D58" s="49">
        <f t="shared" si="0"/>
        <v>223</v>
      </c>
      <c r="E58" s="49">
        <f t="shared" si="23"/>
        <v>15</v>
      </c>
      <c r="F58" s="49">
        <f t="shared" si="24"/>
        <v>182</v>
      </c>
      <c r="G58" s="49">
        <f t="shared" si="25"/>
        <v>25</v>
      </c>
      <c r="H58" s="49">
        <f t="shared" si="26"/>
        <v>1</v>
      </c>
      <c r="I58" s="49">
        <f t="shared" si="27"/>
        <v>0</v>
      </c>
      <c r="J58" s="49">
        <f t="shared" si="28"/>
        <v>0</v>
      </c>
      <c r="K58" s="49">
        <f t="shared" si="29"/>
        <v>0</v>
      </c>
      <c r="L58" s="49">
        <f t="shared" si="30"/>
        <v>41</v>
      </c>
      <c r="M58" s="49">
        <v>15</v>
      </c>
      <c r="N58" s="49">
        <v>0</v>
      </c>
      <c r="O58" s="49">
        <v>25</v>
      </c>
      <c r="P58" s="49">
        <v>1</v>
      </c>
      <c r="Q58" s="49">
        <v>0</v>
      </c>
      <c r="R58" s="49">
        <v>0</v>
      </c>
      <c r="S58" s="49">
        <v>0</v>
      </c>
      <c r="T58" s="49">
        <f t="shared" si="31"/>
        <v>182</v>
      </c>
      <c r="U58" s="49">
        <f t="shared" si="32"/>
        <v>0</v>
      </c>
      <c r="V58" s="49">
        <f t="shared" si="33"/>
        <v>182</v>
      </c>
      <c r="W58" s="49">
        <f t="shared" si="34"/>
        <v>0</v>
      </c>
      <c r="X58" s="49">
        <f t="shared" si="35"/>
        <v>0</v>
      </c>
      <c r="Y58" s="49">
        <f t="shared" si="36"/>
        <v>0</v>
      </c>
      <c r="Z58" s="49">
        <f t="shared" si="37"/>
        <v>0</v>
      </c>
      <c r="AA58" s="49">
        <f t="shared" si="38"/>
        <v>0</v>
      </c>
      <c r="AB58" s="49">
        <f t="shared" si="39"/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f t="shared" si="40"/>
        <v>41</v>
      </c>
      <c r="AK58" s="49">
        <v>0</v>
      </c>
      <c r="AL58" s="49">
        <v>41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f t="shared" si="41"/>
        <v>141</v>
      </c>
      <c r="AS58" s="49">
        <v>0</v>
      </c>
      <c r="AT58" s="49">
        <v>141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f t="shared" si="42"/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f t="shared" si="43"/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f t="shared" si="44"/>
        <v>0</v>
      </c>
      <c r="BQ58" s="49">
        <v>0</v>
      </c>
      <c r="BR58" s="49">
        <v>0</v>
      </c>
      <c r="BS58" s="49">
        <v>0</v>
      </c>
      <c r="BT58" s="49">
        <v>0</v>
      </c>
      <c r="BU58" s="49">
        <v>0</v>
      </c>
      <c r="BV58" s="49">
        <v>0</v>
      </c>
      <c r="BW58" s="49">
        <v>0</v>
      </c>
    </row>
    <row r="59" spans="1:75" ht="13.5">
      <c r="A59" s="24" t="s">
        <v>24</v>
      </c>
      <c r="B59" s="47" t="s">
        <v>126</v>
      </c>
      <c r="C59" s="48" t="s">
        <v>127</v>
      </c>
      <c r="D59" s="49">
        <f t="shared" si="0"/>
        <v>18</v>
      </c>
      <c r="E59" s="49">
        <f t="shared" si="23"/>
        <v>0</v>
      </c>
      <c r="F59" s="49">
        <f t="shared" si="24"/>
        <v>18</v>
      </c>
      <c r="G59" s="49">
        <f t="shared" si="25"/>
        <v>0</v>
      </c>
      <c r="H59" s="49">
        <f t="shared" si="26"/>
        <v>0</v>
      </c>
      <c r="I59" s="49">
        <f t="shared" si="27"/>
        <v>0</v>
      </c>
      <c r="J59" s="49">
        <f t="shared" si="28"/>
        <v>0</v>
      </c>
      <c r="K59" s="49">
        <f t="shared" si="29"/>
        <v>0</v>
      </c>
      <c r="L59" s="49">
        <f t="shared" si="30"/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f t="shared" si="31"/>
        <v>18</v>
      </c>
      <c r="U59" s="49">
        <f t="shared" si="32"/>
        <v>0</v>
      </c>
      <c r="V59" s="49">
        <f t="shared" si="33"/>
        <v>18</v>
      </c>
      <c r="W59" s="49">
        <f t="shared" si="34"/>
        <v>0</v>
      </c>
      <c r="X59" s="49">
        <f t="shared" si="35"/>
        <v>0</v>
      </c>
      <c r="Y59" s="49">
        <f t="shared" si="36"/>
        <v>0</v>
      </c>
      <c r="Z59" s="49">
        <f t="shared" si="37"/>
        <v>0</v>
      </c>
      <c r="AA59" s="49">
        <f t="shared" si="38"/>
        <v>0</v>
      </c>
      <c r="AB59" s="49">
        <f t="shared" si="39"/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f t="shared" si="40"/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f t="shared" si="41"/>
        <v>18</v>
      </c>
      <c r="AS59" s="49">
        <v>0</v>
      </c>
      <c r="AT59" s="49">
        <v>18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f t="shared" si="42"/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f t="shared" si="43"/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f t="shared" si="44"/>
        <v>0</v>
      </c>
      <c r="BQ59" s="49">
        <v>0</v>
      </c>
      <c r="BR59" s="49">
        <v>0</v>
      </c>
      <c r="BS59" s="49">
        <v>0</v>
      </c>
      <c r="BT59" s="49">
        <v>0</v>
      </c>
      <c r="BU59" s="49">
        <v>0</v>
      </c>
      <c r="BV59" s="49">
        <v>0</v>
      </c>
      <c r="BW59" s="49">
        <v>0</v>
      </c>
    </row>
    <row r="60" spans="1:75" ht="13.5">
      <c r="A60" s="193" t="s">
        <v>299</v>
      </c>
      <c r="B60" s="188"/>
      <c r="C60" s="189"/>
      <c r="D60" s="49">
        <f>SUM(D7:D59)</f>
        <v>60413</v>
      </c>
      <c r="E60" s="49">
        <f aca="true" t="shared" si="45" ref="E60:BP60">SUM(E7:E59)</f>
        <v>22646</v>
      </c>
      <c r="F60" s="49">
        <f t="shared" si="45"/>
        <v>9461</v>
      </c>
      <c r="G60" s="49">
        <f t="shared" si="45"/>
        <v>6457</v>
      </c>
      <c r="H60" s="49">
        <f t="shared" si="45"/>
        <v>800</v>
      </c>
      <c r="I60" s="49">
        <f t="shared" si="45"/>
        <v>7609</v>
      </c>
      <c r="J60" s="49">
        <f t="shared" si="45"/>
        <v>980</v>
      </c>
      <c r="K60" s="49">
        <f t="shared" si="45"/>
        <v>12460</v>
      </c>
      <c r="L60" s="49">
        <f t="shared" si="45"/>
        <v>19797</v>
      </c>
      <c r="M60" s="49">
        <f t="shared" si="45"/>
        <v>17052</v>
      </c>
      <c r="N60" s="49">
        <f t="shared" si="45"/>
        <v>523</v>
      </c>
      <c r="O60" s="49">
        <f t="shared" si="45"/>
        <v>878</v>
      </c>
      <c r="P60" s="49">
        <f t="shared" si="45"/>
        <v>159</v>
      </c>
      <c r="Q60" s="49">
        <f t="shared" si="45"/>
        <v>489</v>
      </c>
      <c r="R60" s="49">
        <f t="shared" si="45"/>
        <v>588</v>
      </c>
      <c r="S60" s="49">
        <f t="shared" si="45"/>
        <v>108</v>
      </c>
      <c r="T60" s="49">
        <f t="shared" si="45"/>
        <v>39831</v>
      </c>
      <c r="U60" s="49">
        <f t="shared" si="45"/>
        <v>4897</v>
      </c>
      <c r="V60" s="49">
        <f t="shared" si="45"/>
        <v>8910</v>
      </c>
      <c r="W60" s="49">
        <f t="shared" si="45"/>
        <v>5553</v>
      </c>
      <c r="X60" s="49">
        <f t="shared" si="45"/>
        <v>641</v>
      </c>
      <c r="Y60" s="49">
        <f t="shared" si="45"/>
        <v>7120</v>
      </c>
      <c r="Z60" s="49">
        <f t="shared" si="45"/>
        <v>358</v>
      </c>
      <c r="AA60" s="49">
        <f t="shared" si="45"/>
        <v>12352</v>
      </c>
      <c r="AB60" s="49">
        <f t="shared" si="45"/>
        <v>1855</v>
      </c>
      <c r="AC60" s="49">
        <f t="shared" si="45"/>
        <v>169</v>
      </c>
      <c r="AD60" s="49">
        <f t="shared" si="45"/>
        <v>0</v>
      </c>
      <c r="AE60" s="49">
        <f t="shared" si="45"/>
        <v>0</v>
      </c>
      <c r="AF60" s="49">
        <f t="shared" si="45"/>
        <v>0</v>
      </c>
      <c r="AG60" s="49">
        <f t="shared" si="45"/>
        <v>0</v>
      </c>
      <c r="AH60" s="49">
        <f t="shared" si="45"/>
        <v>0</v>
      </c>
      <c r="AI60" s="49">
        <f t="shared" si="45"/>
        <v>1686</v>
      </c>
      <c r="AJ60" s="49">
        <f t="shared" si="45"/>
        <v>1722</v>
      </c>
      <c r="AK60" s="49">
        <f t="shared" si="45"/>
        <v>0</v>
      </c>
      <c r="AL60" s="49">
        <f t="shared" si="45"/>
        <v>1680</v>
      </c>
      <c r="AM60" s="49">
        <f t="shared" si="45"/>
        <v>2</v>
      </c>
      <c r="AN60" s="49">
        <f t="shared" si="45"/>
        <v>0</v>
      </c>
      <c r="AO60" s="49">
        <f t="shared" si="45"/>
        <v>0</v>
      </c>
      <c r="AP60" s="49">
        <f t="shared" si="45"/>
        <v>0</v>
      </c>
      <c r="AQ60" s="49">
        <f t="shared" si="45"/>
        <v>40</v>
      </c>
      <c r="AR60" s="49">
        <f t="shared" si="45"/>
        <v>25989</v>
      </c>
      <c r="AS60" s="49">
        <f t="shared" si="45"/>
        <v>4728</v>
      </c>
      <c r="AT60" s="49">
        <f t="shared" si="45"/>
        <v>7230</v>
      </c>
      <c r="AU60" s="49">
        <f t="shared" si="45"/>
        <v>5551</v>
      </c>
      <c r="AV60" s="49">
        <f t="shared" si="45"/>
        <v>641</v>
      </c>
      <c r="AW60" s="49">
        <f t="shared" si="45"/>
        <v>7120</v>
      </c>
      <c r="AX60" s="49">
        <f t="shared" si="45"/>
        <v>358</v>
      </c>
      <c r="AY60" s="49">
        <f t="shared" si="45"/>
        <v>361</v>
      </c>
      <c r="AZ60" s="49">
        <f t="shared" si="45"/>
        <v>242</v>
      </c>
      <c r="BA60" s="49">
        <f t="shared" si="45"/>
        <v>0</v>
      </c>
      <c r="BB60" s="49">
        <f t="shared" si="45"/>
        <v>0</v>
      </c>
      <c r="BC60" s="49">
        <f t="shared" si="45"/>
        <v>0</v>
      </c>
      <c r="BD60" s="49">
        <f t="shared" si="45"/>
        <v>0</v>
      </c>
      <c r="BE60" s="49">
        <f t="shared" si="45"/>
        <v>0</v>
      </c>
      <c r="BF60" s="49">
        <f t="shared" si="45"/>
        <v>0</v>
      </c>
      <c r="BG60" s="49">
        <f t="shared" si="45"/>
        <v>242</v>
      </c>
      <c r="BH60" s="49">
        <f t="shared" si="45"/>
        <v>10023</v>
      </c>
      <c r="BI60" s="49">
        <f t="shared" si="45"/>
        <v>0</v>
      </c>
      <c r="BJ60" s="49">
        <f t="shared" si="45"/>
        <v>0</v>
      </c>
      <c r="BK60" s="49">
        <f t="shared" si="45"/>
        <v>0</v>
      </c>
      <c r="BL60" s="49">
        <f t="shared" si="45"/>
        <v>0</v>
      </c>
      <c r="BM60" s="49">
        <f t="shared" si="45"/>
        <v>0</v>
      </c>
      <c r="BN60" s="49">
        <f t="shared" si="45"/>
        <v>0</v>
      </c>
      <c r="BO60" s="49">
        <f t="shared" si="45"/>
        <v>10023</v>
      </c>
      <c r="BP60" s="49">
        <f t="shared" si="45"/>
        <v>785</v>
      </c>
      <c r="BQ60" s="49">
        <f aca="true" t="shared" si="46" ref="BQ60:BW60">SUM(BQ7:BQ59)</f>
        <v>697</v>
      </c>
      <c r="BR60" s="49">
        <f t="shared" si="46"/>
        <v>28</v>
      </c>
      <c r="BS60" s="49">
        <f t="shared" si="46"/>
        <v>26</v>
      </c>
      <c r="BT60" s="49">
        <f t="shared" si="46"/>
        <v>0</v>
      </c>
      <c r="BU60" s="49">
        <f t="shared" si="46"/>
        <v>0</v>
      </c>
      <c r="BV60" s="49">
        <f t="shared" si="46"/>
        <v>34</v>
      </c>
      <c r="BW60" s="49">
        <f t="shared" si="46"/>
        <v>0</v>
      </c>
    </row>
  </sheetData>
  <mergeCells count="85">
    <mergeCell ref="A60:C60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169</v>
      </c>
    </row>
    <row r="2" spans="6:13" s="52" customFormat="1" ht="15" customHeight="1">
      <c r="F2" s="260" t="s">
        <v>170</v>
      </c>
      <c r="G2" s="261"/>
      <c r="H2" s="261"/>
      <c r="I2" s="261"/>
      <c r="J2" s="258" t="s">
        <v>171</v>
      </c>
      <c r="K2" s="255" t="s">
        <v>172</v>
      </c>
      <c r="L2" s="256"/>
      <c r="M2" s="257"/>
    </row>
    <row r="3" spans="1:13" s="52" customFormat="1" ht="15" customHeight="1" thickBot="1">
      <c r="A3" s="285" t="s">
        <v>173</v>
      </c>
      <c r="B3" s="286"/>
      <c r="C3" s="284"/>
      <c r="D3" s="54">
        <f>SUMIF('ごみ処理概要'!$A$7:$C$60,'ごみ集計結果'!$A$1,'ごみ処理概要'!$E$7:$E$60)</f>
        <v>815066</v>
      </c>
      <c r="F3" s="262"/>
      <c r="G3" s="263"/>
      <c r="H3" s="263"/>
      <c r="I3" s="263"/>
      <c r="J3" s="259"/>
      <c r="K3" s="55" t="s">
        <v>174</v>
      </c>
      <c r="L3" s="56" t="s">
        <v>175</v>
      </c>
      <c r="M3" s="57" t="s">
        <v>176</v>
      </c>
    </row>
    <row r="4" spans="1:13" s="52" customFormat="1" ht="15" customHeight="1" thickBot="1">
      <c r="A4" s="285" t="s">
        <v>177</v>
      </c>
      <c r="B4" s="286"/>
      <c r="C4" s="284"/>
      <c r="D4" s="54">
        <f>D5-D3</f>
        <v>2642</v>
      </c>
      <c r="F4" s="252" t="s">
        <v>178</v>
      </c>
      <c r="G4" s="249" t="s">
        <v>181</v>
      </c>
      <c r="H4" s="58" t="s">
        <v>179</v>
      </c>
      <c r="J4" s="168">
        <f>SUMIF('ごみ処理量内訳'!$A$7:$C$60,'ごみ集計結果'!$A$1,'ごみ処理量内訳'!$E$7:$E$60)</f>
        <v>221444</v>
      </c>
      <c r="K4" s="59" t="s">
        <v>291</v>
      </c>
      <c r="L4" s="60" t="s">
        <v>291</v>
      </c>
      <c r="M4" s="61" t="s">
        <v>291</v>
      </c>
    </row>
    <row r="5" spans="1:13" s="52" customFormat="1" ht="15" customHeight="1">
      <c r="A5" s="287" t="s">
        <v>180</v>
      </c>
      <c r="B5" s="288"/>
      <c r="C5" s="289"/>
      <c r="D5" s="54">
        <f>SUMIF('ごみ処理概要'!$A$7:$C$60,'ごみ集計結果'!$A$1,'ごみ処理概要'!$D$7:$D$60)</f>
        <v>817708</v>
      </c>
      <c r="F5" s="253"/>
      <c r="G5" s="250"/>
      <c r="H5" s="264" t="s">
        <v>182</v>
      </c>
      <c r="I5" s="62" t="s">
        <v>183</v>
      </c>
      <c r="J5" s="63">
        <f>SUMIF('ごみ処理量内訳'!$A$7:$C$60,'ごみ集計結果'!$A$1,'ごみ処理量内訳'!$W$7:$W$60)</f>
        <v>4409</v>
      </c>
      <c r="K5" s="64" t="s">
        <v>292</v>
      </c>
      <c r="L5" s="65" t="s">
        <v>292</v>
      </c>
      <c r="M5" s="66" t="s">
        <v>292</v>
      </c>
    </row>
    <row r="6" spans="4:13" s="52" customFormat="1" ht="15" customHeight="1">
      <c r="D6" s="67"/>
      <c r="F6" s="253"/>
      <c r="G6" s="250"/>
      <c r="H6" s="265"/>
      <c r="I6" s="68" t="s">
        <v>184</v>
      </c>
      <c r="J6" s="69">
        <f>SUMIF('ごみ処理量内訳'!$A$7:$C$60,'ごみ集計結果'!$A$1,'ごみ処理量内訳'!$X$7:$X$60)</f>
        <v>443</v>
      </c>
      <c r="K6" s="53" t="s">
        <v>301</v>
      </c>
      <c r="L6" s="70" t="s">
        <v>301</v>
      </c>
      <c r="M6" s="71" t="s">
        <v>301</v>
      </c>
    </row>
    <row r="7" spans="1:13" s="52" customFormat="1" ht="15" customHeight="1">
      <c r="A7" s="281" t="s">
        <v>185</v>
      </c>
      <c r="B7" s="290" t="s">
        <v>332</v>
      </c>
      <c r="C7" s="72" t="s">
        <v>186</v>
      </c>
      <c r="D7" s="54">
        <f>SUMIF('ごみ搬入量内訳'!$A$7:$C$60,'ごみ集計結果'!$A$1,'ごみ搬入量内訳'!$I$7:$I$60)</f>
        <v>3786</v>
      </c>
      <c r="F7" s="253"/>
      <c r="G7" s="250"/>
      <c r="H7" s="265"/>
      <c r="I7" s="68" t="s">
        <v>187</v>
      </c>
      <c r="J7" s="69">
        <f>SUMIF('ごみ処理量内訳'!$A$7:$C$60,'ごみ集計結果'!$A$1,'ごみ処理量内訳'!$Y$7:$Y$60)</f>
        <v>15</v>
      </c>
      <c r="K7" s="53" t="s">
        <v>293</v>
      </c>
      <c r="L7" s="70" t="s">
        <v>293</v>
      </c>
      <c r="M7" s="71" t="s">
        <v>293</v>
      </c>
    </row>
    <row r="8" spans="1:13" s="52" customFormat="1" ht="15" customHeight="1">
      <c r="A8" s="282"/>
      <c r="B8" s="291"/>
      <c r="C8" s="72" t="s">
        <v>188</v>
      </c>
      <c r="D8" s="54">
        <f>SUMIF('ごみ搬入量内訳'!$A$7:$C$60,'ごみ集計結果'!$A$1,'ごみ搬入量内訳'!$M$7:$M$60)</f>
        <v>202748</v>
      </c>
      <c r="F8" s="253"/>
      <c r="G8" s="250"/>
      <c r="H8" s="265"/>
      <c r="I8" s="68" t="s">
        <v>189</v>
      </c>
      <c r="J8" s="69">
        <f>SUMIF('ごみ処理量内訳'!$A$7:$C$60,'ごみ集計結果'!$A$1,'ごみ処理量内訳'!$Z$7:$Z$60)</f>
        <v>0</v>
      </c>
      <c r="K8" s="53" t="s">
        <v>294</v>
      </c>
      <c r="L8" s="70" t="s">
        <v>294</v>
      </c>
      <c r="M8" s="71" t="s">
        <v>294</v>
      </c>
    </row>
    <row r="9" spans="1:13" s="52" customFormat="1" ht="15" customHeight="1" thickBot="1">
      <c r="A9" s="282"/>
      <c r="B9" s="291"/>
      <c r="C9" s="72" t="s">
        <v>190</v>
      </c>
      <c r="D9" s="54">
        <f>SUMIF('ごみ搬入量内訳'!$A$7:$C$60,'ごみ集計結果'!$A$1,'ごみ搬入量内訳'!$Q$7:$Q$60)</f>
        <v>19194</v>
      </c>
      <c r="F9" s="253"/>
      <c r="G9" s="250"/>
      <c r="H9" s="266"/>
      <c r="I9" s="73" t="s">
        <v>191</v>
      </c>
      <c r="J9" s="74">
        <f>SUMIF('ごみ処理量内訳'!$A$7:$C$60,'ごみ集計結果'!$A$1,'ごみ処理量内訳'!$AA$7:$AA$60)</f>
        <v>0</v>
      </c>
      <c r="K9" s="75" t="s">
        <v>295</v>
      </c>
      <c r="L9" s="56" t="s">
        <v>295</v>
      </c>
      <c r="M9" s="57" t="s">
        <v>295</v>
      </c>
    </row>
    <row r="10" spans="1:13" s="52" customFormat="1" ht="15" customHeight="1" thickBot="1">
      <c r="A10" s="282"/>
      <c r="B10" s="291"/>
      <c r="C10" s="72" t="s">
        <v>192</v>
      </c>
      <c r="D10" s="54">
        <f>SUMIF('ごみ搬入量内訳'!$A$7:$C$60,'ごみ集計結果'!$A$1,'ごみ搬入量内訳'!$U$7:$U$60)</f>
        <v>45920</v>
      </c>
      <c r="F10" s="253"/>
      <c r="G10" s="251"/>
      <c r="H10" s="76" t="s">
        <v>193</v>
      </c>
      <c r="I10" s="77"/>
      <c r="J10" s="169">
        <f>SUM(J4:J9)</f>
        <v>226311</v>
      </c>
      <c r="K10" s="78" t="s">
        <v>301</v>
      </c>
      <c r="L10" s="170">
        <f>SUMIF('ごみ処理量内訳'!$A$7:$C$60,'ごみ集計結果'!$A$1,'ごみ処理量内訳'!$AD$7:$AD$60)</f>
        <v>14493</v>
      </c>
      <c r="M10" s="171">
        <f>SUMIF('資源化量内訳'!$A$7:$C$60,'ごみ集計結果'!$A$1,'資源化量内訳'!$AB$7:$AB$60)</f>
        <v>1855</v>
      </c>
    </row>
    <row r="11" spans="1:13" s="52" customFormat="1" ht="15" customHeight="1">
      <c r="A11" s="282"/>
      <c r="B11" s="291"/>
      <c r="C11" s="72" t="s">
        <v>194</v>
      </c>
      <c r="D11" s="54">
        <f>SUMIF('ごみ搬入量内訳'!$A$7:$C$60,'ごみ集計結果'!$A$1,'ごみ搬入量内訳'!$Y$7:$Y$60)</f>
        <v>868</v>
      </c>
      <c r="F11" s="253"/>
      <c r="G11" s="267" t="s">
        <v>195</v>
      </c>
      <c r="H11" s="156" t="s">
        <v>183</v>
      </c>
      <c r="I11" s="153"/>
      <c r="J11" s="79">
        <f>SUMIF('ごみ処理量内訳'!$A$7:$C$60,'ごみ集計結果'!$A$1,'ごみ処理量内訳'!$G$7:$G$60)</f>
        <v>8617</v>
      </c>
      <c r="K11" s="63">
        <f>SUMIF('ごみ処理量内訳'!$A$7:$C$60,'ごみ集計結果'!$A$1,'ごみ処理量内訳'!$W$7:$W$60)</f>
        <v>4409</v>
      </c>
      <c r="L11" s="80">
        <f>SUMIF('ごみ処理量内訳'!$A$7:$C$60,'ごみ集計結果'!$A$1,'ごみ処理量内訳'!$AF$7:$AF$60)</f>
        <v>2396</v>
      </c>
      <c r="M11" s="81">
        <f>SUMIF('資源化量内訳'!$A$7:$C$60,'ごみ集計結果'!$A$1,'資源化量内訳'!$AJ$7:$AJ$60)</f>
        <v>1722</v>
      </c>
    </row>
    <row r="12" spans="1:13" s="52" customFormat="1" ht="15" customHeight="1">
      <c r="A12" s="282"/>
      <c r="B12" s="291"/>
      <c r="C12" s="72" t="s">
        <v>196</v>
      </c>
      <c r="D12" s="54">
        <f>SUMIF('ごみ搬入量内訳'!$A$7:$C$60,'ごみ集計結果'!$A$1,'ごみ搬入量内訳'!$AC$7:$AC$60)</f>
        <v>6372</v>
      </c>
      <c r="F12" s="253"/>
      <c r="G12" s="268"/>
      <c r="H12" s="154" t="s">
        <v>184</v>
      </c>
      <c r="I12" s="154"/>
      <c r="J12" s="69">
        <f>SUMIF('ごみ処理量内訳'!$A$7:$C$60,'ごみ集計結果'!$A$1,'ごみ処理量内訳'!$H$7:$H$60)</f>
        <v>30352</v>
      </c>
      <c r="K12" s="69">
        <f>SUMIF('ごみ処理量内訳'!$A$7:$C$60,'ごみ集計結果'!$A$1,'ごみ処理量内訳'!$X$7:$X$60)</f>
        <v>443</v>
      </c>
      <c r="L12" s="54">
        <f>SUMIF('ごみ処理量内訳'!$A$7:$C$60,'ごみ集計結果'!$A$1,'ごみ処理量内訳'!$AG$7:$AG$60)</f>
        <v>2414</v>
      </c>
      <c r="M12" s="82">
        <f>SUMIF('資源化量内訳'!$A$7:$C$60,'ごみ集計結果'!$A$1,'資源化量内訳'!$AR$7:$AR$60)</f>
        <v>25989</v>
      </c>
    </row>
    <row r="13" spans="1:13" s="52" customFormat="1" ht="15" customHeight="1">
      <c r="A13" s="282"/>
      <c r="B13" s="292"/>
      <c r="C13" s="83" t="s">
        <v>193</v>
      </c>
      <c r="D13" s="54">
        <f>SUM(D7:D12)</f>
        <v>278888</v>
      </c>
      <c r="F13" s="253"/>
      <c r="G13" s="268"/>
      <c r="H13" s="154" t="s">
        <v>187</v>
      </c>
      <c r="I13" s="154"/>
      <c r="J13" s="69">
        <f>SUMIF('ごみ処理量内訳'!$A$7:$C$60,'ごみ集計結果'!$A$1,'ごみ処理量内訳'!$I$7:$I$60)</f>
        <v>257</v>
      </c>
      <c r="K13" s="69">
        <f>SUMIF('ごみ処理量内訳'!$A$7:$C$60,'ごみ集計結果'!$A$1,'ごみ処理量内訳'!$Y$7:$Y$60)</f>
        <v>15</v>
      </c>
      <c r="L13" s="54">
        <f>SUMIF('ごみ処理量内訳'!$A$7:$C$60,'ごみ集計結果'!$A$1,'ごみ処理量内訳'!$AH$7:$AH$60)</f>
        <v>0</v>
      </c>
      <c r="M13" s="82">
        <f>SUMIF('資源化量内訳'!$A$7:$C$60,'ごみ集計結果'!$A$1,'資源化量内訳'!$AZ$7:$AZ$60)</f>
        <v>242</v>
      </c>
    </row>
    <row r="14" spans="1:13" s="52" customFormat="1" ht="15" customHeight="1">
      <c r="A14" s="282"/>
      <c r="B14" s="247" t="s">
        <v>197</v>
      </c>
      <c r="C14" s="247"/>
      <c r="D14" s="54">
        <f>SUMIF('ごみ搬入量内訳'!$A$7:$C$60,'ごみ集計結果'!$A$1,'ごみ搬入量内訳'!$AG$7:$AG$60)</f>
        <v>35601</v>
      </c>
      <c r="F14" s="253"/>
      <c r="G14" s="268"/>
      <c r="H14" s="154" t="s">
        <v>189</v>
      </c>
      <c r="I14" s="154"/>
      <c r="J14" s="69">
        <f>SUMIF('ごみ処理量内訳'!$A$7:$C$60,'ごみ集計結果'!$A$1,'ごみ処理量内訳'!$J$7:$J$60)</f>
        <v>11318</v>
      </c>
      <c r="K14" s="69">
        <f>SUMIF('ごみ処理量内訳'!$A$7:$C$60,'ごみ集計結果'!$A$1,'ごみ処理量内訳'!$Z$7:$Z$60)</f>
        <v>0</v>
      </c>
      <c r="L14" s="54">
        <f>SUMIF('ごみ処理量内訳'!$A$7:$C$60,'ごみ集計結果'!$A$1,'ごみ処理量内訳'!$AI$7:$AI$60)</f>
        <v>81</v>
      </c>
      <c r="M14" s="82">
        <f>SUMIF('資源化量内訳'!$A$7:$C$60,'ごみ集計結果'!$A$1,'資源化量内訳'!$BH$7:$BH$60)</f>
        <v>10023</v>
      </c>
    </row>
    <row r="15" spans="1:13" s="52" customFormat="1" ht="15" customHeight="1" thickBot="1">
      <c r="A15" s="282"/>
      <c r="B15" s="247" t="s">
        <v>198</v>
      </c>
      <c r="C15" s="247"/>
      <c r="D15" s="54">
        <f>SUMIF('ごみ搬入量内訳'!$A$7:$C$60,'ごみ集計結果'!$A$1,'ごみ搬入量内訳'!$AH$7:$AH$60)</f>
        <v>3377</v>
      </c>
      <c r="F15" s="253"/>
      <c r="G15" s="268"/>
      <c r="H15" s="155" t="s">
        <v>191</v>
      </c>
      <c r="I15" s="155"/>
      <c r="J15" s="74">
        <f>SUMIF('ごみ処理量内訳'!$A$7:$C$60,'ごみ集計結果'!$A$1,'ごみ処理量内訳'!$K$7:$K$60)</f>
        <v>317</v>
      </c>
      <c r="K15" s="74">
        <f>SUMIF('ごみ処理量内訳'!$A$7:$C$60,'ごみ集計結果'!$A$1,'ごみ処理量内訳'!$AA$7:$AA$60)</f>
        <v>0</v>
      </c>
      <c r="L15" s="84">
        <f>SUMIF('ごみ処理量内訳'!$A$7:$C$60,'ごみ集計結果'!$A$1,'ごみ処理量内訳'!$AJ$7:$AJ$60)</f>
        <v>246</v>
      </c>
      <c r="M15" s="57" t="s">
        <v>295</v>
      </c>
    </row>
    <row r="16" spans="1:13" s="52" customFormat="1" ht="15" customHeight="1" thickBot="1">
      <c r="A16" s="283"/>
      <c r="B16" s="284" t="s">
        <v>225</v>
      </c>
      <c r="C16" s="247"/>
      <c r="D16" s="54">
        <f>SUM(D13:D15)</f>
        <v>317866</v>
      </c>
      <c r="F16" s="253"/>
      <c r="G16" s="251"/>
      <c r="H16" s="86" t="s">
        <v>193</v>
      </c>
      <c r="I16" s="85"/>
      <c r="J16" s="172">
        <f>SUM(J11:J15)</f>
        <v>50861</v>
      </c>
      <c r="K16" s="173">
        <f>SUM(K11:K15)</f>
        <v>4867</v>
      </c>
      <c r="L16" s="174">
        <f>SUM(L11:L15)</f>
        <v>5137</v>
      </c>
      <c r="M16" s="175">
        <f>SUM(M11:M15)</f>
        <v>37976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272305</v>
      </c>
      <c r="K17" s="176">
        <f>K16</f>
        <v>4867</v>
      </c>
      <c r="L17" s="177">
        <f>L10+L16</f>
        <v>19630</v>
      </c>
      <c r="M17" s="178">
        <f>M10+M16</f>
        <v>39831</v>
      </c>
    </row>
    <row r="18" spans="1:13" s="52" customFormat="1" ht="15" customHeight="1">
      <c r="A18" s="247" t="s">
        <v>199</v>
      </c>
      <c r="B18" s="247"/>
      <c r="C18" s="247"/>
      <c r="D18" s="54">
        <f>SUMIF('ごみ搬入量内訳'!$A$7:$C$60,'ごみ集計結果'!$A$1,'ごみ搬入量内訳'!$E$7:$E$60)</f>
        <v>229238</v>
      </c>
      <c r="F18" s="277" t="s">
        <v>200</v>
      </c>
      <c r="G18" s="278"/>
      <c r="H18" s="278"/>
      <c r="I18" s="279"/>
      <c r="J18" s="79">
        <f>SUMIF('資源化量内訳'!$A$7:$C$60,'ごみ集計結果'!$A$1,'資源化量内訳'!$L$7:$L$60)</f>
        <v>19797</v>
      </c>
      <c r="K18" s="87" t="s">
        <v>291</v>
      </c>
      <c r="L18" s="88" t="s">
        <v>291</v>
      </c>
      <c r="M18" s="81">
        <f>J18</f>
        <v>19797</v>
      </c>
    </row>
    <row r="19" spans="1:13" s="52" customFormat="1" ht="15" customHeight="1" thickBot="1">
      <c r="A19" s="248" t="s">
        <v>201</v>
      </c>
      <c r="B19" s="247"/>
      <c r="C19" s="247"/>
      <c r="D19" s="54">
        <f>SUMIF('ごみ搬入量内訳'!$A$7:$C$60,'ごみ集計結果'!$A$1,'ごみ搬入量内訳'!$F$7:$F$60)</f>
        <v>85251</v>
      </c>
      <c r="F19" s="274" t="s">
        <v>202</v>
      </c>
      <c r="G19" s="275"/>
      <c r="H19" s="275"/>
      <c r="I19" s="276"/>
      <c r="J19" s="179">
        <f>SUMIF('ごみ処理量内訳'!$A$7:$C$60,'ごみ集計結果'!$A$1,'ごみ処理量内訳'!$AC$7:$AC$60)</f>
        <v>21819</v>
      </c>
      <c r="K19" s="89" t="s">
        <v>291</v>
      </c>
      <c r="L19" s="90">
        <f>J19</f>
        <v>21819</v>
      </c>
      <c r="M19" s="91" t="s">
        <v>291</v>
      </c>
    </row>
    <row r="20" spans="1:13" s="52" customFormat="1" ht="15" customHeight="1" thickBot="1">
      <c r="A20" s="248" t="s">
        <v>203</v>
      </c>
      <c r="B20" s="247"/>
      <c r="C20" s="247"/>
      <c r="D20" s="54">
        <f>D15</f>
        <v>3377</v>
      </c>
      <c r="F20" s="271" t="s">
        <v>225</v>
      </c>
      <c r="G20" s="272"/>
      <c r="H20" s="272"/>
      <c r="I20" s="273"/>
      <c r="J20" s="180">
        <f>J4+J11+J12+J13+J14+J15+J18+J19</f>
        <v>313921</v>
      </c>
      <c r="K20" s="181">
        <f>SUM(K17:K19)</f>
        <v>4867</v>
      </c>
      <c r="L20" s="182">
        <f>SUM(L17:L19)</f>
        <v>41449</v>
      </c>
      <c r="M20" s="183">
        <f>SUM(M17:M19)</f>
        <v>59628</v>
      </c>
    </row>
    <row r="21" spans="1:9" s="52" customFormat="1" ht="15" customHeight="1">
      <c r="A21" s="248" t="s">
        <v>209</v>
      </c>
      <c r="B21" s="247"/>
      <c r="C21" s="247"/>
      <c r="D21" s="54">
        <f>SUM(D18:D20)</f>
        <v>317866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204</v>
      </c>
      <c r="M22" s="94" t="s">
        <v>205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収集ごみ（混合ごみ＋可燃ごみ＋不燃ごみ＋資源ごみ＋その他＋その他）＝278,888t/年</v>
      </c>
      <c r="K23" s="94" t="s">
        <v>206</v>
      </c>
      <c r="L23" s="97">
        <f>SUMIF('資源化量内訳'!$A$7:$C$60,'ごみ集計結果'!$A$1,'資源化量内訳'!$M$7:M$60)+SUMIF('資源化量内訳'!$A$7:$C$60,'ごみ集計結果'!$A$1,'資源化量内訳'!$U$7:U$60)</f>
        <v>21949</v>
      </c>
      <c r="M23" s="54">
        <f>SUMIF('資源化量内訳'!$A$7:$C$60,'ごみ集計結果'!$A$1,'資源化量内訳'!BQ$7:BQ$60)</f>
        <v>697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計画収集量（収集ごみ＋直接搬入ごみ）＝314,489t/年</v>
      </c>
      <c r="K24" s="94" t="s">
        <v>207</v>
      </c>
      <c r="L24" s="97">
        <f>SUMIF('資源化量内訳'!$A$7:$C$60,'ごみ集計結果'!$A$1,'資源化量内訳'!$N$7:N$60)+SUMIF('資源化量内訳'!$A$7:$C$60,'ごみ集計結果'!$A$1,'資源化量内訳'!V$7:V$60)</f>
        <v>9433</v>
      </c>
      <c r="M24" s="54">
        <f>SUMIF('資源化量内訳'!$A$7:$C$60,'ごみ集計結果'!$A$1,'資源化量内訳'!BR$7:BR$60)</f>
        <v>28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ごみ総排出量（計画収集量＋自家処理量）＝317,866t/年</v>
      </c>
      <c r="K25" s="94" t="s">
        <v>296</v>
      </c>
      <c r="L25" s="97">
        <f>SUMIF('資源化量内訳'!$A$7:$C$60,'ごみ集計結果'!$A$1,'資源化量内訳'!O$7:O$60)+SUMIF('資源化量内訳'!$A$7:$C$60,'ごみ集計結果'!$A$1,'資源化量内訳'!W$7:W$60)</f>
        <v>6431</v>
      </c>
      <c r="M25" s="54">
        <f>SUMIF('資源化量内訳'!$A$7:$C$60,'ごみ集計結果'!$A$1,'資源化量内訳'!BS$7:BS$60)</f>
        <v>26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ごみ処理量（直接最終処分量＋直接焼却量＋焼却以外の中間処理量＋直接資源化量）＝313,921t/年</v>
      </c>
      <c r="K26" s="94" t="s">
        <v>297</v>
      </c>
      <c r="L26" s="97">
        <f>SUMIF('資源化量内訳'!$A$7:$C$60,'ごみ集計結果'!$A$1,'資源化量内訳'!P$7:P$60)+SUMIF('資源化量内訳'!$A$7:$C$60,'ごみ集計結果'!$A$1,'資源化量内訳'!X$7:X$60)</f>
        <v>800</v>
      </c>
      <c r="M26" s="54">
        <f>SUMIF('資源化量内訳'!$A$7:$C$60,'ごみ集計結果'!$A$1,'資源化量内訳'!BT$7:BT$60)</f>
        <v>0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１人１日あたりごみ排出量（ごみ総排出量/総人口）＝1,065g/人日</v>
      </c>
      <c r="K27" s="94" t="s">
        <v>298</v>
      </c>
      <c r="L27" s="97">
        <f>SUMIF('資源化量内訳'!$A$7:$C$60,'ごみ集計結果'!$A$1,'資源化量内訳'!Q$7:Q$60)+SUMIF('資源化量内訳'!$A$7:$C$60,'ごみ集計結果'!$A$1,'資源化量内訳'!Y$7:Y$60)</f>
        <v>7609</v>
      </c>
      <c r="M27" s="54">
        <f>SUMIF('資源化量内訳'!$A$7:$C$60,'ごみ集計結果'!$A$1,'資源化量内訳'!BU$7:BU$60)</f>
        <v>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リサイクル率（[資源化量合計＋集団回収量]/[ごみ処理量＋集団回収量]）＝19.2％</v>
      </c>
      <c r="K28" s="94" t="s">
        <v>134</v>
      </c>
      <c r="L28" s="97">
        <f>SUMIF('資源化量内訳'!$A$7:$C$60,'ごみ集計結果'!$A$1,'資源化量内訳'!R$7:R$60)+SUMIF('資源化量内訳'!$A$7:$C$60,'ごみ集計結果'!$A$1,'資源化量内訳'!Z$7:Z$60)</f>
        <v>946</v>
      </c>
      <c r="M28" s="54">
        <f>SUMIF('資源化量内訳'!$A$7:$C$60,'ごみ集計結果'!$A$1,'資源化量内訳'!BV$7:BV$60)</f>
        <v>34</v>
      </c>
    </row>
    <row r="29" spans="1:13" s="96" customFormat="1" ht="15" customHeight="1">
      <c r="A29" s="98"/>
      <c r="K29" s="94" t="s">
        <v>194</v>
      </c>
      <c r="L29" s="97">
        <f>SUMIF('資源化量内訳'!$A$7:$C$60,'ごみ集計結果'!$A$1,'資源化量内訳'!S$7:S$60)+SUMIF('資源化量内訳'!$A$7:$C$60,'ごみ集計結果'!$A$1,'資源化量内訳'!AA$7:AA$60)</f>
        <v>12460</v>
      </c>
      <c r="M29" s="54">
        <f>SUMIF('資源化量内訳'!$A$7:$C$60,'ごみ集計結果'!$A$1,'資源化量内訳'!BW$7:BW$60)</f>
        <v>0</v>
      </c>
    </row>
    <row r="30" spans="11:13" ht="15" customHeight="1">
      <c r="K30" s="94" t="s">
        <v>225</v>
      </c>
      <c r="L30" s="184">
        <f>SUM(L23:L29)</f>
        <v>59628</v>
      </c>
      <c r="M30" s="185">
        <f>SUM(M23:M29)</f>
        <v>785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高知県のごみ処理フローシート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208</v>
      </c>
      <c r="B2" s="297"/>
      <c r="C2" s="297"/>
      <c r="D2" s="297"/>
      <c r="E2" s="106"/>
      <c r="F2" s="107" t="s">
        <v>302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303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144</v>
      </c>
      <c r="G3" s="117">
        <f>'ごみ集計結果'!J19</f>
        <v>21819</v>
      </c>
      <c r="H3" s="106"/>
      <c r="I3" s="109"/>
      <c r="J3" s="110"/>
      <c r="K3" s="106"/>
      <c r="L3" s="106"/>
      <c r="M3" s="110"/>
      <c r="N3" s="110"/>
      <c r="O3" s="106"/>
      <c r="P3" s="116" t="s">
        <v>154</v>
      </c>
      <c r="Q3" s="117">
        <f>G3+N5+Q9</f>
        <v>41449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304</v>
      </c>
      <c r="G5" s="112"/>
      <c r="H5" s="106"/>
      <c r="I5" s="120" t="s">
        <v>305</v>
      </c>
      <c r="J5" s="112"/>
      <c r="K5" s="106"/>
      <c r="L5" s="121" t="s">
        <v>306</v>
      </c>
      <c r="M5" s="158" t="s">
        <v>156</v>
      </c>
      <c r="N5" s="122">
        <f>'ごみ集計結果'!L10</f>
        <v>14493</v>
      </c>
      <c r="O5" s="106"/>
      <c r="P5" s="106"/>
      <c r="Q5" s="106"/>
    </row>
    <row r="6" spans="1:17" s="113" customFormat="1" ht="21.75" customHeight="1" thickBot="1">
      <c r="A6" s="119"/>
      <c r="B6" s="294" t="s">
        <v>307</v>
      </c>
      <c r="C6" s="294"/>
      <c r="D6" s="294"/>
      <c r="E6" s="106"/>
      <c r="F6" s="116" t="s">
        <v>145</v>
      </c>
      <c r="G6" s="117">
        <f>'ごみ集計結果'!J4</f>
        <v>221444</v>
      </c>
      <c r="H6" s="106"/>
      <c r="I6" s="116" t="s">
        <v>148</v>
      </c>
      <c r="J6" s="117">
        <f>G6+N8</f>
        <v>226311</v>
      </c>
      <c r="K6" s="106"/>
      <c r="L6" s="123" t="s">
        <v>308</v>
      </c>
      <c r="M6" s="160" t="s">
        <v>157</v>
      </c>
      <c r="N6" s="124">
        <f>'ごみ集計結果'!M10</f>
        <v>1855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309</v>
      </c>
      <c r="C8" s="126" t="s">
        <v>140</v>
      </c>
      <c r="D8" s="127">
        <f>'ごみ集計結果'!D7</f>
        <v>3786</v>
      </c>
      <c r="E8" s="106"/>
      <c r="F8" s="106"/>
      <c r="G8" s="119"/>
      <c r="H8" s="106"/>
      <c r="I8" s="128"/>
      <c r="L8" s="129" t="s">
        <v>310</v>
      </c>
      <c r="M8" s="132" t="s">
        <v>147</v>
      </c>
      <c r="N8" s="127">
        <f>N10+N14+N18+N22+N26</f>
        <v>4867</v>
      </c>
      <c r="O8" s="106"/>
      <c r="P8" s="111" t="s">
        <v>311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155</v>
      </c>
      <c r="Q9" s="117">
        <f>N11+N15+N19+N23+N27</f>
        <v>5137</v>
      </c>
    </row>
    <row r="10" spans="1:17" s="113" customFormat="1" ht="21.75" customHeight="1" thickBot="1">
      <c r="A10" s="119"/>
      <c r="B10" s="125" t="s">
        <v>312</v>
      </c>
      <c r="C10" s="157" t="s">
        <v>135</v>
      </c>
      <c r="D10" s="127">
        <f>'ごみ集計結果'!D8</f>
        <v>202748</v>
      </c>
      <c r="E10" s="106"/>
      <c r="F10" s="106"/>
      <c r="G10" s="119"/>
      <c r="H10" s="106"/>
      <c r="I10" s="120" t="s">
        <v>313</v>
      </c>
      <c r="J10" s="112"/>
      <c r="K10" s="106"/>
      <c r="L10" s="121" t="s">
        <v>310</v>
      </c>
      <c r="M10" s="158" t="s">
        <v>158</v>
      </c>
      <c r="N10" s="122">
        <f>'ごみ集計結果'!K11</f>
        <v>4409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149</v>
      </c>
      <c r="J11" s="117">
        <f>'ごみ集計結果'!J11</f>
        <v>8617</v>
      </c>
      <c r="K11" s="106"/>
      <c r="L11" s="133" t="s">
        <v>311</v>
      </c>
      <c r="M11" s="162" t="s">
        <v>159</v>
      </c>
      <c r="N11" s="134">
        <f>'ごみ集計結果'!L11</f>
        <v>2396</v>
      </c>
      <c r="O11" s="106"/>
      <c r="P11" s="106"/>
      <c r="Q11" s="106"/>
    </row>
    <row r="12" spans="1:17" s="113" customFormat="1" ht="21.75" customHeight="1" thickBot="1">
      <c r="A12" s="119"/>
      <c r="B12" s="125" t="s">
        <v>314</v>
      </c>
      <c r="C12" s="157" t="s">
        <v>136</v>
      </c>
      <c r="D12" s="127">
        <f>'ごみ集計結果'!D9</f>
        <v>19194</v>
      </c>
      <c r="E12" s="106"/>
      <c r="F12" s="106"/>
      <c r="G12" s="119"/>
      <c r="H12" s="106"/>
      <c r="I12" s="109"/>
      <c r="J12" s="119"/>
      <c r="K12" s="106"/>
      <c r="L12" s="135" t="s">
        <v>308</v>
      </c>
      <c r="M12" s="161" t="s">
        <v>160</v>
      </c>
      <c r="N12" s="117">
        <f>'ごみ集計結果'!M11</f>
        <v>1722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315</v>
      </c>
      <c r="C14" s="157" t="s">
        <v>137</v>
      </c>
      <c r="D14" s="127">
        <f>'ごみ集計結果'!D10</f>
        <v>45920</v>
      </c>
      <c r="E14" s="106"/>
      <c r="F14" s="106"/>
      <c r="G14" s="119"/>
      <c r="H14" s="106"/>
      <c r="I14" s="107" t="s">
        <v>316</v>
      </c>
      <c r="J14" s="112"/>
      <c r="K14" s="106"/>
      <c r="L14" s="121" t="s">
        <v>310</v>
      </c>
      <c r="M14" s="158" t="s">
        <v>161</v>
      </c>
      <c r="N14" s="122">
        <f>'ごみ集計結果'!K12</f>
        <v>443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150</v>
      </c>
      <c r="J15" s="117">
        <f>'ごみ集計結果'!J12</f>
        <v>30352</v>
      </c>
      <c r="K15" s="106"/>
      <c r="L15" s="133" t="s">
        <v>311</v>
      </c>
      <c r="M15" s="162" t="s">
        <v>162</v>
      </c>
      <c r="N15" s="134">
        <f>'ごみ集計結果'!L12</f>
        <v>2414</v>
      </c>
      <c r="O15" s="106"/>
    </row>
    <row r="16" spans="1:15" s="113" customFormat="1" ht="21.75" customHeight="1" thickBot="1">
      <c r="A16" s="119"/>
      <c r="B16" s="141" t="s">
        <v>317</v>
      </c>
      <c r="C16" s="157" t="s">
        <v>138</v>
      </c>
      <c r="D16" s="127">
        <f>'ごみ集計結果'!D11</f>
        <v>868</v>
      </c>
      <c r="E16" s="106"/>
      <c r="H16" s="106"/>
      <c r="I16" s="109"/>
      <c r="J16" s="119"/>
      <c r="K16" s="106"/>
      <c r="L16" s="135" t="s">
        <v>308</v>
      </c>
      <c r="M16" s="161" t="s">
        <v>163</v>
      </c>
      <c r="N16" s="117">
        <f>'ごみ集計結果'!M12</f>
        <v>25989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318</v>
      </c>
      <c r="C18" s="157" t="s">
        <v>139</v>
      </c>
      <c r="D18" s="127">
        <f>'ごみ集計結果'!D12</f>
        <v>6372</v>
      </c>
      <c r="E18" s="106"/>
      <c r="F18" s="120" t="s">
        <v>319</v>
      </c>
      <c r="G18" s="108"/>
      <c r="H18" s="106"/>
      <c r="I18" s="120" t="s">
        <v>320</v>
      </c>
      <c r="J18" s="112"/>
      <c r="K18" s="106"/>
      <c r="L18" s="121" t="s">
        <v>310</v>
      </c>
      <c r="M18" s="158" t="s">
        <v>164</v>
      </c>
      <c r="N18" s="122">
        <f>'ごみ集計結果'!K13</f>
        <v>15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50861</v>
      </c>
      <c r="H19" s="106"/>
      <c r="I19" s="116" t="s">
        <v>151</v>
      </c>
      <c r="J19" s="117">
        <f>'ごみ集計結果'!J13</f>
        <v>257</v>
      </c>
      <c r="K19" s="106"/>
      <c r="L19" s="133" t="s">
        <v>311</v>
      </c>
      <c r="M19" s="162" t="s">
        <v>165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321</v>
      </c>
      <c r="C20" s="157" t="s">
        <v>141</v>
      </c>
      <c r="D20" s="127">
        <f>'ごみ集計結果'!D14</f>
        <v>35601</v>
      </c>
      <c r="E20" s="106"/>
      <c r="F20" s="106"/>
      <c r="G20" s="119"/>
      <c r="H20" s="106"/>
      <c r="I20" s="109"/>
      <c r="J20" s="119"/>
      <c r="K20" s="106"/>
      <c r="L20" s="135" t="s">
        <v>308</v>
      </c>
      <c r="M20" s="161" t="s">
        <v>166</v>
      </c>
      <c r="N20" s="117">
        <f>'ごみ集計結果'!M13</f>
        <v>242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322</v>
      </c>
      <c r="C22" s="132" t="s">
        <v>142</v>
      </c>
      <c r="D22" s="127">
        <f>'ごみ集計結果'!D15</f>
        <v>3377</v>
      </c>
      <c r="E22" s="106"/>
      <c r="F22" s="106"/>
      <c r="G22" s="119"/>
      <c r="H22" s="106"/>
      <c r="I22" s="120" t="s">
        <v>323</v>
      </c>
      <c r="J22" s="112"/>
      <c r="K22" s="106"/>
      <c r="L22" s="121" t="s">
        <v>310</v>
      </c>
      <c r="M22" s="158" t="s">
        <v>167</v>
      </c>
      <c r="N22" s="122">
        <f>'ごみ集計結果'!K14</f>
        <v>0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152</v>
      </c>
      <c r="J23" s="117">
        <f>'ごみ集計結果'!J14</f>
        <v>11318</v>
      </c>
      <c r="K23" s="106"/>
      <c r="L23" s="133" t="s">
        <v>311</v>
      </c>
      <c r="M23" s="162" t="s">
        <v>168</v>
      </c>
      <c r="N23" s="134">
        <f>'ごみ集計結果'!L14</f>
        <v>81</v>
      </c>
      <c r="O23" s="106"/>
      <c r="Q23" s="106"/>
    </row>
    <row r="24" spans="1:16" s="113" customFormat="1" ht="21.75" customHeight="1" thickBot="1">
      <c r="A24" s="119"/>
      <c r="B24" s="145" t="s">
        <v>324</v>
      </c>
      <c r="C24" s="132" t="s">
        <v>143</v>
      </c>
      <c r="D24" s="127">
        <f>'ごみ集計結果'!M30</f>
        <v>785</v>
      </c>
      <c r="E24" s="106"/>
      <c r="F24" s="106"/>
      <c r="G24" s="119"/>
      <c r="H24" s="106"/>
      <c r="I24" s="109"/>
      <c r="J24" s="110"/>
      <c r="K24" s="106"/>
      <c r="L24" s="135" t="s">
        <v>308</v>
      </c>
      <c r="M24" s="161" t="s">
        <v>326</v>
      </c>
      <c r="N24" s="117">
        <f>'ごみ集計結果'!M14</f>
        <v>10023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325</v>
      </c>
      <c r="J26" s="112"/>
      <c r="K26" s="106"/>
      <c r="L26" s="147" t="s">
        <v>310</v>
      </c>
      <c r="M26" s="159" t="s">
        <v>327</v>
      </c>
      <c r="N26" s="122">
        <f>'ごみ集計結果'!K15</f>
        <v>0</v>
      </c>
      <c r="O26" s="146"/>
      <c r="P26" s="106" t="s">
        <v>128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153</v>
      </c>
      <c r="J27" s="117">
        <f>'ごみ集計結果'!J15</f>
        <v>317</v>
      </c>
      <c r="K27" s="106"/>
      <c r="L27" s="135" t="s">
        <v>311</v>
      </c>
      <c r="M27" s="161" t="s">
        <v>328</v>
      </c>
      <c r="N27" s="124">
        <f>'ごみ集計結果'!L15</f>
        <v>246</v>
      </c>
      <c r="O27" s="106"/>
      <c r="P27" s="295">
        <f>N12+N16+N20+N24+N6</f>
        <v>39831</v>
      </c>
      <c r="Q27" s="295"/>
    </row>
    <row r="28" spans="1:17" s="113" customFormat="1" ht="21.75" customHeight="1" thickBot="1">
      <c r="A28" s="106"/>
      <c r="B28" s="163" t="s">
        <v>130</v>
      </c>
      <c r="C28" s="148" t="s">
        <v>329</v>
      </c>
      <c r="D28" s="149">
        <f>'ごみ集計結果'!D3</f>
        <v>815066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131</v>
      </c>
      <c r="C29" s="165" t="s">
        <v>330</v>
      </c>
      <c r="D29" s="151">
        <f>'ごみ集計結果'!D4</f>
        <v>2642</v>
      </c>
      <c r="E29" s="106"/>
      <c r="F29" s="120" t="s">
        <v>132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133</v>
      </c>
      <c r="Q29" s="130"/>
    </row>
    <row r="30" spans="1:17" s="113" customFormat="1" ht="21.75" customHeight="1" thickBot="1">
      <c r="A30" s="106"/>
      <c r="B30" s="164" t="s">
        <v>129</v>
      </c>
      <c r="C30" s="166" t="s">
        <v>331</v>
      </c>
      <c r="D30" s="152">
        <f>'ごみ集計結果'!D5</f>
        <v>817708</v>
      </c>
      <c r="E30" s="106"/>
      <c r="F30" s="116" t="s">
        <v>146</v>
      </c>
      <c r="G30" s="117">
        <f>'ごみ集計結果'!J18</f>
        <v>19797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59628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2005-02-15T03:02:14Z</dcterms:modified>
  <cp:category/>
  <cp:version/>
  <cp:contentType/>
  <cp:contentStatus/>
</cp:coreProperties>
</file>