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'し尿処理の状況'!$A$2:$AC$77</definedName>
    <definedName name="_xlnm.Print_Area" localSheetId="0">'水洗化人口等'!$A$2:$U$77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<sst xmlns="http://schemas.openxmlformats.org/spreadsheetml/2006/main" count="640" uniqueCount="226">
  <si>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</si>
  <si>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</si>
  <si>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</si>
  <si>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</si>
  <si>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</si>
  <si>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</si>
  <si>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</si>
  <si>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</si>
  <si>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</si>
  <si>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</si>
  <si>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</si>
  <si>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</si>
  <si>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</si>
  <si>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</si>
  <si>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</si>
  <si>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</si>
  <si>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</si>
  <si>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</si>
  <si>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</si>
  <si>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</si>
  <si>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松前町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</si>
  <si>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</si>
  <si>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</si>
  <si>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</si>
  <si>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</si>
  <si>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</si>
  <si>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</si>
  <si>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</si>
  <si>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</si>
  <si>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</si>
  <si>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</si>
  <si>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</si>
  <si>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</si>
  <si>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</si>
  <si>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</si>
  <si>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</si>
  <si>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</si>
  <si>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</si>
  <si>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</si>
  <si>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</si>
  <si>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</si>
  <si>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</si>
  <si>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</si>
  <si>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</si>
  <si>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</si>
  <si>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</si>
  <si>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</si>
  <si>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</si>
  <si>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</si>
  <si>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</si>
  <si>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</si>
  <si>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</si>
  <si>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</si>
  <si>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</si>
  <si>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</si>
  <si>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</si>
  <si>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川内町</t>
  </si>
  <si>
    <t>中山町</t>
  </si>
  <si>
    <t>吉田町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</si>
  <si>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</si>
  <si>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</si>
  <si>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</si>
  <si>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</si>
  <si>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</si>
  <si>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</si>
  <si>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</si>
  <si>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</si>
  <si>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</si>
  <si>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</si>
  <si>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</si>
  <si>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</si>
  <si>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</si>
  <si>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</si>
  <si>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</si>
  <si>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</si>
  <si>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</si>
  <si>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</si>
  <si>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</si>
  <si>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</si>
  <si>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</si>
  <si>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</si>
  <si>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</si>
  <si>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</si>
  <si>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</si>
  <si>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愛媛県</t>
  </si>
  <si>
    <t>中島町</t>
  </si>
  <si>
    <t>瀬戸町</t>
  </si>
  <si>
    <t>水洗化人口等（平成１４年度実績）</t>
  </si>
  <si>
    <t>し尿処理の状況（平成１４年度実績）</t>
  </si>
  <si>
    <t>愛媛県合計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</si>
  <si>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</si>
  <si>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</si>
  <si>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</si>
  <si>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</si>
  <si>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</si>
  <si>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</si>
  <si>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</si>
  <si>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</si>
  <si>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</si>
  <si>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</si>
  <si>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</si>
  <si>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</si>
  <si>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</si>
  <si>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</si>
  <si>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</si>
  <si>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38208</t>
  </si>
  <si>
    <t>川之江市</t>
  </si>
  <si>
    <t>38209</t>
  </si>
  <si>
    <t>伊予三島市</t>
  </si>
  <si>
    <t>38210</t>
  </si>
  <si>
    <t>伊予市</t>
  </si>
  <si>
    <t>38211</t>
  </si>
  <si>
    <t>北条市</t>
  </si>
  <si>
    <t>38212</t>
  </si>
  <si>
    <t>東予市</t>
  </si>
  <si>
    <t>38301</t>
  </si>
  <si>
    <t>新宮村</t>
  </si>
  <si>
    <t>38302</t>
  </si>
  <si>
    <t>土居町</t>
  </si>
  <si>
    <t>38303</t>
  </si>
  <si>
    <t>別子山村</t>
  </si>
  <si>
    <t>38321</t>
  </si>
  <si>
    <t>小松町</t>
  </si>
  <si>
    <t>38323</t>
  </si>
  <si>
    <t>丹原町</t>
  </si>
  <si>
    <t>38341</t>
  </si>
  <si>
    <t>朝倉村</t>
  </si>
  <si>
    <t>38342</t>
  </si>
  <si>
    <t>玉川町</t>
  </si>
  <si>
    <t>38343</t>
  </si>
  <si>
    <t>波方町</t>
  </si>
  <si>
    <t>38344</t>
  </si>
  <si>
    <t>大西町</t>
  </si>
  <si>
    <t>38345</t>
  </si>
  <si>
    <t>菊間町</t>
  </si>
  <si>
    <t>38346</t>
  </si>
  <si>
    <t>吉海町</t>
  </si>
  <si>
    <t>38347</t>
  </si>
  <si>
    <t>宮窪町</t>
  </si>
  <si>
    <t>38348</t>
  </si>
  <si>
    <t>伯方町</t>
  </si>
  <si>
    <t>38349</t>
  </si>
  <si>
    <t>魚島村</t>
  </si>
  <si>
    <t>38350</t>
  </si>
  <si>
    <t>弓削町</t>
  </si>
  <si>
    <t>38351</t>
  </si>
  <si>
    <t>生名村</t>
  </si>
  <si>
    <t>38352</t>
  </si>
  <si>
    <t>岩城村</t>
  </si>
  <si>
    <t>38353</t>
  </si>
  <si>
    <t>上浦町</t>
  </si>
  <si>
    <t>38354</t>
  </si>
  <si>
    <t>大三島町</t>
  </si>
  <si>
    <t>38355</t>
  </si>
  <si>
    <t>関前村</t>
  </si>
  <si>
    <t>38361</t>
  </si>
  <si>
    <t>重信町</t>
  </si>
  <si>
    <t>38362</t>
  </si>
  <si>
    <t>38363</t>
  </si>
  <si>
    <t>38381</t>
  </si>
  <si>
    <t>久万町</t>
  </si>
  <si>
    <t>38382</t>
  </si>
  <si>
    <t>面河村</t>
  </si>
  <si>
    <t>38383</t>
  </si>
  <si>
    <t>美川村</t>
  </si>
  <si>
    <t>38384</t>
  </si>
  <si>
    <t>柳谷村</t>
  </si>
  <si>
    <t>38385</t>
  </si>
  <si>
    <t>小田町</t>
  </si>
  <si>
    <t>38401</t>
  </si>
  <si>
    <t>38402</t>
  </si>
  <si>
    <t>砥部町</t>
  </si>
  <si>
    <t>38403</t>
  </si>
  <si>
    <t>広田村</t>
  </si>
  <si>
    <t>38404</t>
  </si>
  <si>
    <t>38405</t>
  </si>
  <si>
    <t>双海町</t>
  </si>
  <si>
    <t>38421</t>
  </si>
  <si>
    <t>長浜町</t>
  </si>
  <si>
    <t>38422</t>
  </si>
  <si>
    <t>内子町</t>
  </si>
  <si>
    <t>38423</t>
  </si>
  <si>
    <t>五十崎町</t>
  </si>
  <si>
    <t>38424</t>
  </si>
  <si>
    <t>肱川町</t>
  </si>
  <si>
    <t>38425</t>
  </si>
  <si>
    <t>河辺村</t>
  </si>
  <si>
    <t>38441</t>
  </si>
  <si>
    <t>保内町</t>
  </si>
  <si>
    <t>○</t>
  </si>
  <si>
    <t>38442</t>
  </si>
  <si>
    <t>伊方町</t>
  </si>
  <si>
    <t>38443</t>
  </si>
  <si>
    <t>38444</t>
  </si>
  <si>
    <t>三崎町</t>
  </si>
  <si>
    <t>38445</t>
  </si>
  <si>
    <t>三瓶町</t>
  </si>
  <si>
    <t>38461</t>
  </si>
  <si>
    <t>明浜町</t>
  </si>
  <si>
    <t>38462</t>
  </si>
  <si>
    <t>宇和町</t>
  </si>
  <si>
    <t>38463</t>
  </si>
  <si>
    <t>野村町</t>
  </si>
  <si>
    <t>38464</t>
  </si>
  <si>
    <t>城川町</t>
  </si>
  <si>
    <t>38481</t>
  </si>
  <si>
    <t>38482</t>
  </si>
  <si>
    <t>三間町</t>
  </si>
  <si>
    <t>38483</t>
  </si>
  <si>
    <t>広見町</t>
  </si>
  <si>
    <t>38484</t>
  </si>
  <si>
    <t>松野町</t>
  </si>
  <si>
    <t>38485</t>
  </si>
  <si>
    <t>日吉村</t>
  </si>
  <si>
    <t>38486</t>
  </si>
  <si>
    <t>津島町</t>
  </si>
  <si>
    <t>38501</t>
  </si>
  <si>
    <t>内海村</t>
  </si>
  <si>
    <t>38502</t>
  </si>
  <si>
    <t>御荘町</t>
  </si>
  <si>
    <t>38503</t>
  </si>
  <si>
    <t>城辺町</t>
  </si>
  <si>
    <t>38504</t>
  </si>
  <si>
    <t>一本松町</t>
  </si>
  <si>
    <t>38505</t>
  </si>
  <si>
    <t>西海町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</si>
</sst>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4" applyNumberFormat="1" applyFont="1" applyBorder="1" applyAlignment="1">
      <alignment horizontal="center" vertical="center"/>
      <protection/>
    </xf>
    <xf numFmtId="0" fontId="7" fillId="0" borderId="7" xfId="24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8" xfId="24" applyNumberFormat="1" applyFont="1" applyBorder="1" applyAlignment="1">
      <alignment horizontal="center" vertical="center"/>
      <protection/>
    </xf>
    <xf numFmtId="0" fontId="7" fillId="0" borderId="5" xfId="24" applyNumberFormat="1" applyFont="1" applyBorder="1" applyAlignment="1">
      <alignment horizontal="center" vertical="center"/>
      <protection/>
    </xf>
    <xf numFmtId="0" fontId="7" fillId="0" borderId="3" xfId="24" applyNumberFormat="1" applyFont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3" applyFont="1" applyAlignment="1" quotePrefix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1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1" xfId="23" applyFont="1" applyBorder="1" applyAlignment="1">
      <alignment horizontal="center" vertical="center" textRotation="255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87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0" t="s">
        <v>9</v>
      </c>
      <c r="B2" s="63" t="s">
        <v>59</v>
      </c>
      <c r="C2" s="66" t="s">
        <v>60</v>
      </c>
      <c r="D2" s="5" t="s">
        <v>10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69" t="s">
        <v>11</v>
      </c>
      <c r="S2" s="70"/>
      <c r="T2" s="70"/>
      <c r="U2" s="71"/>
    </row>
    <row r="3" spans="1:21" s="30" customFormat="1" ht="22.5" customHeight="1">
      <c r="A3" s="61"/>
      <c r="B3" s="64"/>
      <c r="C3" s="67"/>
      <c r="D3" s="22"/>
      <c r="E3" s="7" t="s">
        <v>12</v>
      </c>
      <c r="F3" s="20"/>
      <c r="G3" s="20"/>
      <c r="H3" s="23"/>
      <c r="I3" s="7" t="s">
        <v>61</v>
      </c>
      <c r="J3" s="20"/>
      <c r="K3" s="20"/>
      <c r="L3" s="20"/>
      <c r="M3" s="20"/>
      <c r="N3" s="20"/>
      <c r="O3" s="20"/>
      <c r="P3" s="20"/>
      <c r="Q3" s="21"/>
      <c r="R3" s="72"/>
      <c r="S3" s="73"/>
      <c r="T3" s="73"/>
      <c r="U3" s="74"/>
    </row>
    <row r="4" spans="1:21" s="30" customFormat="1" ht="22.5" customHeight="1">
      <c r="A4" s="61"/>
      <c r="B4" s="64"/>
      <c r="C4" s="67"/>
      <c r="D4" s="22"/>
      <c r="E4" s="6" t="s">
        <v>13</v>
      </c>
      <c r="F4" s="75" t="s">
        <v>62</v>
      </c>
      <c r="G4" s="75" t="s">
        <v>63</v>
      </c>
      <c r="H4" s="75" t="s">
        <v>64</v>
      </c>
      <c r="I4" s="6" t="s">
        <v>13</v>
      </c>
      <c r="J4" s="75" t="s">
        <v>65</v>
      </c>
      <c r="K4" s="75" t="s">
        <v>66</v>
      </c>
      <c r="L4" s="75" t="s">
        <v>67</v>
      </c>
      <c r="M4" s="75" t="s">
        <v>68</v>
      </c>
      <c r="N4" s="75" t="s">
        <v>69</v>
      </c>
      <c r="O4" s="79" t="s">
        <v>70</v>
      </c>
      <c r="P4" s="8"/>
      <c r="Q4" s="75" t="s">
        <v>71</v>
      </c>
      <c r="R4" s="75" t="s">
        <v>14</v>
      </c>
      <c r="S4" s="75" t="s">
        <v>15</v>
      </c>
      <c r="T4" s="77" t="s">
        <v>16</v>
      </c>
      <c r="U4" s="77" t="s">
        <v>17</v>
      </c>
    </row>
    <row r="5" spans="1:21" s="30" customFormat="1" ht="22.5" customHeight="1">
      <c r="A5" s="61"/>
      <c r="B5" s="64"/>
      <c r="C5" s="67"/>
      <c r="D5" s="22"/>
      <c r="E5" s="6"/>
      <c r="F5" s="76"/>
      <c r="G5" s="76"/>
      <c r="H5" s="76"/>
      <c r="I5" s="6"/>
      <c r="J5" s="76"/>
      <c r="K5" s="76"/>
      <c r="L5" s="76"/>
      <c r="M5" s="76"/>
      <c r="N5" s="76"/>
      <c r="O5" s="76"/>
      <c r="P5" s="9" t="s">
        <v>18</v>
      </c>
      <c r="Q5" s="76"/>
      <c r="R5" s="80"/>
      <c r="S5" s="80"/>
      <c r="T5" s="80"/>
      <c r="U5" s="76"/>
    </row>
    <row r="6" spans="1:21" s="30" customFormat="1" ht="22.5" customHeight="1">
      <c r="A6" s="62"/>
      <c r="B6" s="65"/>
      <c r="C6" s="68"/>
      <c r="D6" s="10" t="s">
        <v>19</v>
      </c>
      <c r="E6" s="10" t="s">
        <v>19</v>
      </c>
      <c r="F6" s="11" t="s">
        <v>72</v>
      </c>
      <c r="G6" s="10" t="s">
        <v>19</v>
      </c>
      <c r="H6" s="10" t="s">
        <v>19</v>
      </c>
      <c r="I6" s="10" t="s">
        <v>19</v>
      </c>
      <c r="J6" s="11" t="s">
        <v>72</v>
      </c>
      <c r="K6" s="10" t="s">
        <v>19</v>
      </c>
      <c r="L6" s="11" t="s">
        <v>72</v>
      </c>
      <c r="M6" s="10" t="s">
        <v>19</v>
      </c>
      <c r="N6" s="11" t="s">
        <v>72</v>
      </c>
      <c r="O6" s="10" t="s">
        <v>19</v>
      </c>
      <c r="P6" s="10" t="s">
        <v>19</v>
      </c>
      <c r="Q6" s="11" t="s">
        <v>72</v>
      </c>
      <c r="R6" s="81"/>
      <c r="S6" s="81"/>
      <c r="T6" s="81"/>
      <c r="U6" s="78"/>
    </row>
    <row r="7" spans="1:21" ht="13.5">
      <c r="A7" s="31" t="s">
        <v>90</v>
      </c>
      <c r="B7" s="32" t="s">
        <v>91</v>
      </c>
      <c r="C7" s="33" t="s">
        <v>92</v>
      </c>
      <c r="D7" s="34">
        <f aca="true" t="shared" si="0" ref="D7:D70">E7+I7</f>
        <v>476278</v>
      </c>
      <c r="E7" s="35">
        <f aca="true" t="shared" si="1" ref="E7:E63">G7+H7</f>
        <v>38160</v>
      </c>
      <c r="F7" s="36">
        <f aca="true" t="shared" si="2" ref="F7:F39">E7/D7*100</f>
        <v>8.012127370989212</v>
      </c>
      <c r="G7" s="34">
        <v>37159</v>
      </c>
      <c r="H7" s="34">
        <v>1001</v>
      </c>
      <c r="I7" s="35">
        <f aca="true" t="shared" si="3" ref="I7:I63">K7+M7+O7</f>
        <v>438118</v>
      </c>
      <c r="J7" s="36">
        <f aca="true" t="shared" si="4" ref="J7:J39">I7/D7*100</f>
        <v>91.9878726290108</v>
      </c>
      <c r="K7" s="34">
        <v>211705</v>
      </c>
      <c r="L7" s="36">
        <f aca="true" t="shared" si="5" ref="L7:L39">K7/D7*100</f>
        <v>44.44988011203541</v>
      </c>
      <c r="M7" s="34">
        <v>0</v>
      </c>
      <c r="N7" s="36">
        <f aca="true" t="shared" si="6" ref="N7:N39">M7/D7*100</f>
        <v>0</v>
      </c>
      <c r="O7" s="34">
        <v>226413</v>
      </c>
      <c r="P7" s="34">
        <v>73536</v>
      </c>
      <c r="Q7" s="36">
        <f aca="true" t="shared" si="7" ref="Q7:Q39">O7/D7*100</f>
        <v>47.53799251697538</v>
      </c>
      <c r="R7" s="34"/>
      <c r="S7" s="34" t="s">
        <v>189</v>
      </c>
      <c r="T7" s="34"/>
      <c r="U7" s="34"/>
    </row>
    <row r="8" spans="1:21" ht="13.5">
      <c r="A8" s="31" t="s">
        <v>90</v>
      </c>
      <c r="B8" s="32" t="s">
        <v>93</v>
      </c>
      <c r="C8" s="33" t="s">
        <v>94</v>
      </c>
      <c r="D8" s="34">
        <f t="shared" si="0"/>
        <v>117783</v>
      </c>
      <c r="E8" s="35">
        <f t="shared" si="1"/>
        <v>11916</v>
      </c>
      <c r="F8" s="36">
        <f t="shared" si="2"/>
        <v>10.116909910598304</v>
      </c>
      <c r="G8" s="34">
        <v>11866</v>
      </c>
      <c r="H8" s="34">
        <v>50</v>
      </c>
      <c r="I8" s="35">
        <f t="shared" si="3"/>
        <v>105867</v>
      </c>
      <c r="J8" s="36">
        <f t="shared" si="4"/>
        <v>89.88309008940169</v>
      </c>
      <c r="K8" s="34">
        <v>68010</v>
      </c>
      <c r="L8" s="36">
        <f t="shared" si="5"/>
        <v>57.74177937393342</v>
      </c>
      <c r="M8" s="34">
        <v>2832</v>
      </c>
      <c r="N8" s="36">
        <f t="shared" si="6"/>
        <v>2.404421690736354</v>
      </c>
      <c r="O8" s="34">
        <v>35025</v>
      </c>
      <c r="P8" s="34">
        <v>5257</v>
      </c>
      <c r="Q8" s="36">
        <f t="shared" si="7"/>
        <v>29.736889024731923</v>
      </c>
      <c r="R8" s="34" t="s">
        <v>189</v>
      </c>
      <c r="S8" s="34"/>
      <c r="T8" s="34"/>
      <c r="U8" s="34"/>
    </row>
    <row r="9" spans="1:21" ht="13.5">
      <c r="A9" s="31" t="s">
        <v>90</v>
      </c>
      <c r="B9" s="32" t="s">
        <v>95</v>
      </c>
      <c r="C9" s="33" t="s">
        <v>96</v>
      </c>
      <c r="D9" s="34">
        <f t="shared" si="0"/>
        <v>62104</v>
      </c>
      <c r="E9" s="35">
        <f t="shared" si="1"/>
        <v>24372</v>
      </c>
      <c r="F9" s="36">
        <f t="shared" si="2"/>
        <v>39.24384902743785</v>
      </c>
      <c r="G9" s="34">
        <v>24372</v>
      </c>
      <c r="H9" s="34">
        <v>0</v>
      </c>
      <c r="I9" s="35">
        <f t="shared" si="3"/>
        <v>37732</v>
      </c>
      <c r="J9" s="36">
        <f t="shared" si="4"/>
        <v>60.75615097256215</v>
      </c>
      <c r="K9" s="34">
        <v>7571</v>
      </c>
      <c r="L9" s="36">
        <f t="shared" si="5"/>
        <v>12.190841169650907</v>
      </c>
      <c r="M9" s="34">
        <v>0</v>
      </c>
      <c r="N9" s="36">
        <f t="shared" si="6"/>
        <v>0</v>
      </c>
      <c r="O9" s="34">
        <v>30161</v>
      </c>
      <c r="P9" s="34">
        <v>5203</v>
      </c>
      <c r="Q9" s="36">
        <f t="shared" si="7"/>
        <v>48.565309802911244</v>
      </c>
      <c r="R9" s="34" t="s">
        <v>189</v>
      </c>
      <c r="S9" s="34"/>
      <c r="T9" s="34"/>
      <c r="U9" s="34"/>
    </row>
    <row r="10" spans="1:21" ht="13.5">
      <c r="A10" s="31" t="s">
        <v>90</v>
      </c>
      <c r="B10" s="32" t="s">
        <v>97</v>
      </c>
      <c r="C10" s="33" t="s">
        <v>98</v>
      </c>
      <c r="D10" s="34">
        <f t="shared" si="0"/>
        <v>32960</v>
      </c>
      <c r="E10" s="35">
        <f t="shared" si="1"/>
        <v>4133</v>
      </c>
      <c r="F10" s="36">
        <f t="shared" si="2"/>
        <v>12.539441747572816</v>
      </c>
      <c r="G10" s="34">
        <v>4093</v>
      </c>
      <c r="H10" s="34">
        <v>40</v>
      </c>
      <c r="I10" s="35">
        <f t="shared" si="3"/>
        <v>28827</v>
      </c>
      <c r="J10" s="36">
        <f t="shared" si="4"/>
        <v>87.46055825242719</v>
      </c>
      <c r="K10" s="34">
        <v>21473</v>
      </c>
      <c r="L10" s="36">
        <f t="shared" si="5"/>
        <v>65.14866504854369</v>
      </c>
      <c r="M10" s="34">
        <v>0</v>
      </c>
      <c r="N10" s="36">
        <f t="shared" si="6"/>
        <v>0</v>
      </c>
      <c r="O10" s="34">
        <v>7354</v>
      </c>
      <c r="P10" s="34">
        <v>1066</v>
      </c>
      <c r="Q10" s="36">
        <f t="shared" si="7"/>
        <v>22.311893203883496</v>
      </c>
      <c r="R10" s="34" t="s">
        <v>189</v>
      </c>
      <c r="S10" s="34"/>
      <c r="T10" s="34"/>
      <c r="U10" s="34"/>
    </row>
    <row r="11" spans="1:21" ht="13.5">
      <c r="A11" s="31" t="s">
        <v>90</v>
      </c>
      <c r="B11" s="32" t="s">
        <v>99</v>
      </c>
      <c r="C11" s="33" t="s">
        <v>100</v>
      </c>
      <c r="D11" s="34">
        <f t="shared" si="0"/>
        <v>128134</v>
      </c>
      <c r="E11" s="35">
        <f t="shared" si="1"/>
        <v>30067</v>
      </c>
      <c r="F11" s="36">
        <f t="shared" si="2"/>
        <v>23.465278536532068</v>
      </c>
      <c r="G11" s="34">
        <v>30067</v>
      </c>
      <c r="H11" s="34">
        <v>0</v>
      </c>
      <c r="I11" s="35">
        <f t="shared" si="3"/>
        <v>98067</v>
      </c>
      <c r="J11" s="36">
        <f t="shared" si="4"/>
        <v>76.53472146346793</v>
      </c>
      <c r="K11" s="34">
        <v>57791</v>
      </c>
      <c r="L11" s="36">
        <f t="shared" si="5"/>
        <v>45.10200259103751</v>
      </c>
      <c r="M11" s="34">
        <v>0</v>
      </c>
      <c r="N11" s="36">
        <f t="shared" si="6"/>
        <v>0</v>
      </c>
      <c r="O11" s="34">
        <v>40276</v>
      </c>
      <c r="P11" s="34">
        <v>8034</v>
      </c>
      <c r="Q11" s="36">
        <f t="shared" si="7"/>
        <v>31.432718872430428</v>
      </c>
      <c r="R11" s="34" t="s">
        <v>189</v>
      </c>
      <c r="S11" s="34"/>
      <c r="T11" s="34"/>
      <c r="U11" s="34"/>
    </row>
    <row r="12" spans="1:21" ht="13.5">
      <c r="A12" s="31" t="s">
        <v>90</v>
      </c>
      <c r="B12" s="32" t="s">
        <v>101</v>
      </c>
      <c r="C12" s="33" t="s">
        <v>102</v>
      </c>
      <c r="D12" s="34">
        <f t="shared" si="0"/>
        <v>59321</v>
      </c>
      <c r="E12" s="35">
        <f t="shared" si="1"/>
        <v>12633</v>
      </c>
      <c r="F12" s="36">
        <f t="shared" si="2"/>
        <v>21.29599973028101</v>
      </c>
      <c r="G12" s="34">
        <v>12312</v>
      </c>
      <c r="H12" s="34">
        <v>321</v>
      </c>
      <c r="I12" s="35">
        <f t="shared" si="3"/>
        <v>46688</v>
      </c>
      <c r="J12" s="36">
        <f t="shared" si="4"/>
        <v>78.70400026971899</v>
      </c>
      <c r="K12" s="34">
        <v>35992</v>
      </c>
      <c r="L12" s="36">
        <f t="shared" si="5"/>
        <v>60.67328602012778</v>
      </c>
      <c r="M12" s="34">
        <v>2035</v>
      </c>
      <c r="N12" s="36">
        <f t="shared" si="6"/>
        <v>3.430488359939988</v>
      </c>
      <c r="O12" s="34">
        <v>8661</v>
      </c>
      <c r="P12" s="34">
        <v>2343</v>
      </c>
      <c r="Q12" s="36">
        <f t="shared" si="7"/>
        <v>14.60022588965122</v>
      </c>
      <c r="R12" s="34" t="s">
        <v>189</v>
      </c>
      <c r="S12" s="34"/>
      <c r="T12" s="34"/>
      <c r="U12" s="34"/>
    </row>
    <row r="13" spans="1:21" ht="13.5">
      <c r="A13" s="31" t="s">
        <v>90</v>
      </c>
      <c r="B13" s="32" t="s">
        <v>103</v>
      </c>
      <c r="C13" s="33" t="s">
        <v>104</v>
      </c>
      <c r="D13" s="34">
        <f t="shared" si="0"/>
        <v>39241</v>
      </c>
      <c r="E13" s="35">
        <f t="shared" si="1"/>
        <v>18340</v>
      </c>
      <c r="F13" s="36">
        <f t="shared" si="2"/>
        <v>46.736831375347215</v>
      </c>
      <c r="G13" s="34">
        <v>12665</v>
      </c>
      <c r="H13" s="34">
        <v>5675</v>
      </c>
      <c r="I13" s="35">
        <f t="shared" si="3"/>
        <v>20901</v>
      </c>
      <c r="J13" s="36">
        <f t="shared" si="4"/>
        <v>53.26316862465279</v>
      </c>
      <c r="K13" s="34">
        <v>3134</v>
      </c>
      <c r="L13" s="36">
        <f t="shared" si="5"/>
        <v>7.986544685405571</v>
      </c>
      <c r="M13" s="34">
        <v>0</v>
      </c>
      <c r="N13" s="36">
        <f t="shared" si="6"/>
        <v>0</v>
      </c>
      <c r="O13" s="34">
        <v>17767</v>
      </c>
      <c r="P13" s="34">
        <v>4393</v>
      </c>
      <c r="Q13" s="36">
        <f t="shared" si="7"/>
        <v>45.276623939247216</v>
      </c>
      <c r="R13" s="34" t="s">
        <v>189</v>
      </c>
      <c r="S13" s="34"/>
      <c r="T13" s="34"/>
      <c r="U13" s="34"/>
    </row>
    <row r="14" spans="1:21" ht="13.5">
      <c r="A14" s="31" t="s">
        <v>90</v>
      </c>
      <c r="B14" s="32" t="s">
        <v>105</v>
      </c>
      <c r="C14" s="33" t="s">
        <v>106</v>
      </c>
      <c r="D14" s="34">
        <f t="shared" si="0"/>
        <v>38573</v>
      </c>
      <c r="E14" s="35">
        <f t="shared" si="1"/>
        <v>7401</v>
      </c>
      <c r="F14" s="36">
        <f t="shared" si="2"/>
        <v>19.18699608534467</v>
      </c>
      <c r="G14" s="34">
        <v>7365</v>
      </c>
      <c r="H14" s="34">
        <v>36</v>
      </c>
      <c r="I14" s="35">
        <f t="shared" si="3"/>
        <v>31172</v>
      </c>
      <c r="J14" s="36">
        <f t="shared" si="4"/>
        <v>80.81300391465533</v>
      </c>
      <c r="K14" s="34">
        <v>15097</v>
      </c>
      <c r="L14" s="36">
        <f t="shared" si="5"/>
        <v>39.138775827651465</v>
      </c>
      <c r="M14" s="34">
        <v>783</v>
      </c>
      <c r="N14" s="36">
        <f t="shared" si="6"/>
        <v>2.0299172996655694</v>
      </c>
      <c r="O14" s="34">
        <v>15292</v>
      </c>
      <c r="P14" s="34">
        <v>3623</v>
      </c>
      <c r="Q14" s="36">
        <f t="shared" si="7"/>
        <v>39.64431078733829</v>
      </c>
      <c r="R14" s="34" t="s">
        <v>189</v>
      </c>
      <c r="S14" s="34"/>
      <c r="T14" s="34"/>
      <c r="U14" s="34"/>
    </row>
    <row r="15" spans="1:21" ht="13.5">
      <c r="A15" s="31" t="s">
        <v>90</v>
      </c>
      <c r="B15" s="32" t="s">
        <v>107</v>
      </c>
      <c r="C15" s="33" t="s">
        <v>108</v>
      </c>
      <c r="D15" s="34">
        <f t="shared" si="0"/>
        <v>38249</v>
      </c>
      <c r="E15" s="35">
        <f t="shared" si="1"/>
        <v>4212</v>
      </c>
      <c r="F15" s="36">
        <f t="shared" si="2"/>
        <v>11.012052602682424</v>
      </c>
      <c r="G15" s="34">
        <v>4182</v>
      </c>
      <c r="H15" s="34">
        <v>30</v>
      </c>
      <c r="I15" s="35">
        <f t="shared" si="3"/>
        <v>34037</v>
      </c>
      <c r="J15" s="36">
        <f t="shared" si="4"/>
        <v>88.98794739731758</v>
      </c>
      <c r="K15" s="34">
        <v>29752</v>
      </c>
      <c r="L15" s="36">
        <f t="shared" si="5"/>
        <v>77.78504013176814</v>
      </c>
      <c r="M15" s="34">
        <v>0</v>
      </c>
      <c r="N15" s="36">
        <f t="shared" si="6"/>
        <v>0</v>
      </c>
      <c r="O15" s="34">
        <v>4285</v>
      </c>
      <c r="P15" s="34">
        <v>1850</v>
      </c>
      <c r="Q15" s="36">
        <f t="shared" si="7"/>
        <v>11.202907265549426</v>
      </c>
      <c r="R15" s="34" t="s">
        <v>189</v>
      </c>
      <c r="S15" s="34"/>
      <c r="T15" s="34"/>
      <c r="U15" s="34"/>
    </row>
    <row r="16" spans="1:21" ht="13.5">
      <c r="A16" s="31" t="s">
        <v>90</v>
      </c>
      <c r="B16" s="32" t="s">
        <v>109</v>
      </c>
      <c r="C16" s="33" t="s">
        <v>110</v>
      </c>
      <c r="D16" s="34">
        <f t="shared" si="0"/>
        <v>31224</v>
      </c>
      <c r="E16" s="35">
        <f t="shared" si="1"/>
        <v>10603</v>
      </c>
      <c r="F16" s="36">
        <f t="shared" si="2"/>
        <v>33.95785293364079</v>
      </c>
      <c r="G16" s="34">
        <v>10603</v>
      </c>
      <c r="H16" s="34">
        <v>0</v>
      </c>
      <c r="I16" s="35">
        <f t="shared" si="3"/>
        <v>20621</v>
      </c>
      <c r="J16" s="36">
        <f t="shared" si="4"/>
        <v>66.04214706635922</v>
      </c>
      <c r="K16" s="34">
        <v>8551</v>
      </c>
      <c r="L16" s="36">
        <f t="shared" si="5"/>
        <v>27.385985139636176</v>
      </c>
      <c r="M16" s="34">
        <v>0</v>
      </c>
      <c r="N16" s="36">
        <f t="shared" si="6"/>
        <v>0</v>
      </c>
      <c r="O16" s="34">
        <v>12070</v>
      </c>
      <c r="P16" s="34">
        <v>2987</v>
      </c>
      <c r="Q16" s="36">
        <f t="shared" si="7"/>
        <v>38.65616192672303</v>
      </c>
      <c r="R16" s="34"/>
      <c r="S16" s="34"/>
      <c r="T16" s="34"/>
      <c r="U16" s="34" t="s">
        <v>189</v>
      </c>
    </row>
    <row r="17" spans="1:21" ht="13.5">
      <c r="A17" s="31" t="s">
        <v>90</v>
      </c>
      <c r="B17" s="32" t="s">
        <v>111</v>
      </c>
      <c r="C17" s="33" t="s">
        <v>112</v>
      </c>
      <c r="D17" s="34">
        <f t="shared" si="0"/>
        <v>28897</v>
      </c>
      <c r="E17" s="35">
        <f t="shared" si="1"/>
        <v>5303</v>
      </c>
      <c r="F17" s="36">
        <f t="shared" si="2"/>
        <v>18.351385957019758</v>
      </c>
      <c r="G17" s="34">
        <v>5303</v>
      </c>
      <c r="H17" s="34">
        <v>0</v>
      </c>
      <c r="I17" s="35">
        <f t="shared" si="3"/>
        <v>23594</v>
      </c>
      <c r="J17" s="36">
        <f t="shared" si="4"/>
        <v>81.64861404298024</v>
      </c>
      <c r="K17" s="34">
        <v>14948</v>
      </c>
      <c r="L17" s="36">
        <f t="shared" si="5"/>
        <v>51.72855313700384</v>
      </c>
      <c r="M17" s="34">
        <v>366</v>
      </c>
      <c r="N17" s="36">
        <f t="shared" si="6"/>
        <v>1.2665674637505624</v>
      </c>
      <c r="O17" s="34">
        <v>8280</v>
      </c>
      <c r="P17" s="34">
        <v>2364</v>
      </c>
      <c r="Q17" s="36">
        <f t="shared" si="7"/>
        <v>28.653493442225837</v>
      </c>
      <c r="R17" s="34" t="s">
        <v>189</v>
      </c>
      <c r="S17" s="34"/>
      <c r="T17" s="34"/>
      <c r="U17" s="34"/>
    </row>
    <row r="18" spans="1:21" ht="13.5">
      <c r="A18" s="31" t="s">
        <v>90</v>
      </c>
      <c r="B18" s="32" t="s">
        <v>113</v>
      </c>
      <c r="C18" s="33" t="s">
        <v>114</v>
      </c>
      <c r="D18" s="34">
        <f t="shared" si="0"/>
        <v>33780</v>
      </c>
      <c r="E18" s="35">
        <f t="shared" si="1"/>
        <v>9631</v>
      </c>
      <c r="F18" s="36">
        <f t="shared" si="2"/>
        <v>28.510953226761398</v>
      </c>
      <c r="G18" s="34">
        <v>9631</v>
      </c>
      <c r="H18" s="34">
        <v>0</v>
      </c>
      <c r="I18" s="35">
        <f t="shared" si="3"/>
        <v>24149</v>
      </c>
      <c r="J18" s="36">
        <f t="shared" si="4"/>
        <v>71.48904677323861</v>
      </c>
      <c r="K18" s="34">
        <v>4803</v>
      </c>
      <c r="L18" s="36">
        <f t="shared" si="5"/>
        <v>14.218472468916518</v>
      </c>
      <c r="M18" s="34">
        <v>0</v>
      </c>
      <c r="N18" s="36">
        <f t="shared" si="6"/>
        <v>0</v>
      </c>
      <c r="O18" s="34">
        <v>19346</v>
      </c>
      <c r="P18" s="34">
        <v>2746</v>
      </c>
      <c r="Q18" s="36">
        <f t="shared" si="7"/>
        <v>57.27057430432209</v>
      </c>
      <c r="R18" s="34" t="s">
        <v>189</v>
      </c>
      <c r="S18" s="34"/>
      <c r="T18" s="34"/>
      <c r="U18" s="34"/>
    </row>
    <row r="19" spans="1:21" ht="13.5">
      <c r="A19" s="31" t="s">
        <v>90</v>
      </c>
      <c r="B19" s="32" t="s">
        <v>115</v>
      </c>
      <c r="C19" s="33" t="s">
        <v>116</v>
      </c>
      <c r="D19" s="34">
        <f t="shared" si="0"/>
        <v>1773</v>
      </c>
      <c r="E19" s="35">
        <f t="shared" si="1"/>
        <v>965</v>
      </c>
      <c r="F19" s="36">
        <f t="shared" si="2"/>
        <v>54.427523970671174</v>
      </c>
      <c r="G19" s="34">
        <v>488</v>
      </c>
      <c r="H19" s="34">
        <v>477</v>
      </c>
      <c r="I19" s="35">
        <f t="shared" si="3"/>
        <v>808</v>
      </c>
      <c r="J19" s="36">
        <f t="shared" si="4"/>
        <v>45.572476029328826</v>
      </c>
      <c r="K19" s="34">
        <v>0</v>
      </c>
      <c r="L19" s="36">
        <f t="shared" si="5"/>
        <v>0</v>
      </c>
      <c r="M19" s="34">
        <v>0</v>
      </c>
      <c r="N19" s="36">
        <f t="shared" si="6"/>
        <v>0</v>
      </c>
      <c r="O19" s="34">
        <v>808</v>
      </c>
      <c r="P19" s="34">
        <v>157</v>
      </c>
      <c r="Q19" s="36">
        <f t="shared" si="7"/>
        <v>45.572476029328826</v>
      </c>
      <c r="R19" s="34" t="s">
        <v>189</v>
      </c>
      <c r="S19" s="34"/>
      <c r="T19" s="34"/>
      <c r="U19" s="34"/>
    </row>
    <row r="20" spans="1:21" ht="13.5">
      <c r="A20" s="31" t="s">
        <v>90</v>
      </c>
      <c r="B20" s="32" t="s">
        <v>117</v>
      </c>
      <c r="C20" s="33" t="s">
        <v>118</v>
      </c>
      <c r="D20" s="34">
        <f t="shared" si="0"/>
        <v>17876</v>
      </c>
      <c r="E20" s="35">
        <f t="shared" si="1"/>
        <v>9174</v>
      </c>
      <c r="F20" s="36">
        <f t="shared" si="2"/>
        <v>51.32020586260908</v>
      </c>
      <c r="G20" s="34">
        <v>9170</v>
      </c>
      <c r="H20" s="34">
        <v>4</v>
      </c>
      <c r="I20" s="35">
        <f t="shared" si="3"/>
        <v>8702</v>
      </c>
      <c r="J20" s="36">
        <f t="shared" si="4"/>
        <v>48.679794137390914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8702</v>
      </c>
      <c r="P20" s="34">
        <v>6494</v>
      </c>
      <c r="Q20" s="36">
        <f t="shared" si="7"/>
        <v>48.679794137390914</v>
      </c>
      <c r="R20" s="34" t="s">
        <v>189</v>
      </c>
      <c r="S20" s="34"/>
      <c r="T20" s="34"/>
      <c r="U20" s="34"/>
    </row>
    <row r="21" spans="1:21" ht="13.5">
      <c r="A21" s="31" t="s">
        <v>90</v>
      </c>
      <c r="B21" s="32" t="s">
        <v>119</v>
      </c>
      <c r="C21" s="33" t="s">
        <v>120</v>
      </c>
      <c r="D21" s="34">
        <f t="shared" si="0"/>
        <v>271</v>
      </c>
      <c r="E21" s="35">
        <f t="shared" si="1"/>
        <v>145</v>
      </c>
      <c r="F21" s="36">
        <f t="shared" si="2"/>
        <v>53.50553505535055</v>
      </c>
      <c r="G21" s="34">
        <v>102</v>
      </c>
      <c r="H21" s="34">
        <v>43</v>
      </c>
      <c r="I21" s="35">
        <f t="shared" si="3"/>
        <v>126</v>
      </c>
      <c r="J21" s="36">
        <f t="shared" si="4"/>
        <v>46.494464944649444</v>
      </c>
      <c r="K21" s="34">
        <v>0</v>
      </c>
      <c r="L21" s="36">
        <f t="shared" si="5"/>
        <v>0</v>
      </c>
      <c r="M21" s="34">
        <v>0</v>
      </c>
      <c r="N21" s="36">
        <f t="shared" si="6"/>
        <v>0</v>
      </c>
      <c r="O21" s="34">
        <v>126</v>
      </c>
      <c r="P21" s="34">
        <v>75</v>
      </c>
      <c r="Q21" s="36">
        <f t="shared" si="7"/>
        <v>46.494464944649444</v>
      </c>
      <c r="R21" s="34" t="s">
        <v>189</v>
      </c>
      <c r="S21" s="34"/>
      <c r="T21" s="34"/>
      <c r="U21" s="34"/>
    </row>
    <row r="22" spans="1:21" ht="13.5">
      <c r="A22" s="31" t="s">
        <v>90</v>
      </c>
      <c r="B22" s="32" t="s">
        <v>121</v>
      </c>
      <c r="C22" s="33" t="s">
        <v>122</v>
      </c>
      <c r="D22" s="34">
        <f t="shared" si="0"/>
        <v>10131</v>
      </c>
      <c r="E22" s="35">
        <f t="shared" si="1"/>
        <v>3887</v>
      </c>
      <c r="F22" s="36">
        <f t="shared" si="2"/>
        <v>38.367387227322084</v>
      </c>
      <c r="G22" s="34">
        <v>3887</v>
      </c>
      <c r="H22" s="34">
        <v>0</v>
      </c>
      <c r="I22" s="35">
        <f t="shared" si="3"/>
        <v>6244</v>
      </c>
      <c r="J22" s="36">
        <f t="shared" si="4"/>
        <v>61.632612772677916</v>
      </c>
      <c r="K22" s="34">
        <v>0</v>
      </c>
      <c r="L22" s="36">
        <f t="shared" si="5"/>
        <v>0</v>
      </c>
      <c r="M22" s="34">
        <v>0</v>
      </c>
      <c r="N22" s="36">
        <f t="shared" si="6"/>
        <v>0</v>
      </c>
      <c r="O22" s="34">
        <v>6244</v>
      </c>
      <c r="P22" s="34">
        <v>3912</v>
      </c>
      <c r="Q22" s="36">
        <f t="shared" si="7"/>
        <v>61.632612772677916</v>
      </c>
      <c r="R22" s="34"/>
      <c r="S22" s="34"/>
      <c r="T22" s="34"/>
      <c r="U22" s="34" t="s">
        <v>189</v>
      </c>
    </row>
    <row r="23" spans="1:21" ht="13.5">
      <c r="A23" s="31" t="s">
        <v>90</v>
      </c>
      <c r="B23" s="32" t="s">
        <v>123</v>
      </c>
      <c r="C23" s="33" t="s">
        <v>124</v>
      </c>
      <c r="D23" s="34">
        <f t="shared" si="0"/>
        <v>13933</v>
      </c>
      <c r="E23" s="35">
        <f t="shared" si="1"/>
        <v>6830</v>
      </c>
      <c r="F23" s="36">
        <f t="shared" si="2"/>
        <v>49.020311490705524</v>
      </c>
      <c r="G23" s="34">
        <v>6830</v>
      </c>
      <c r="H23" s="34">
        <v>0</v>
      </c>
      <c r="I23" s="35">
        <f t="shared" si="3"/>
        <v>7103</v>
      </c>
      <c r="J23" s="36">
        <f t="shared" si="4"/>
        <v>50.97968850929448</v>
      </c>
      <c r="K23" s="34">
        <v>1969</v>
      </c>
      <c r="L23" s="36">
        <f t="shared" si="5"/>
        <v>14.131917031507932</v>
      </c>
      <c r="M23" s="34">
        <v>0</v>
      </c>
      <c r="N23" s="36">
        <f t="shared" si="6"/>
        <v>0</v>
      </c>
      <c r="O23" s="34">
        <v>5134</v>
      </c>
      <c r="P23" s="34">
        <v>1549</v>
      </c>
      <c r="Q23" s="36">
        <f t="shared" si="7"/>
        <v>36.84777147778655</v>
      </c>
      <c r="R23" s="34" t="s">
        <v>189</v>
      </c>
      <c r="S23" s="34"/>
      <c r="T23" s="34"/>
      <c r="U23" s="34"/>
    </row>
    <row r="24" spans="1:21" ht="13.5">
      <c r="A24" s="31" t="s">
        <v>90</v>
      </c>
      <c r="B24" s="32" t="s">
        <v>125</v>
      </c>
      <c r="C24" s="33" t="s">
        <v>126</v>
      </c>
      <c r="D24" s="34">
        <f t="shared" si="0"/>
        <v>5222</v>
      </c>
      <c r="E24" s="35">
        <f t="shared" si="1"/>
        <v>997</v>
      </c>
      <c r="F24" s="36">
        <f t="shared" si="2"/>
        <v>19.0923018000766</v>
      </c>
      <c r="G24" s="34">
        <v>997</v>
      </c>
      <c r="H24" s="34">
        <v>0</v>
      </c>
      <c r="I24" s="35">
        <f t="shared" si="3"/>
        <v>4225</v>
      </c>
      <c r="J24" s="36">
        <f t="shared" si="4"/>
        <v>80.9076981999234</v>
      </c>
      <c r="K24" s="34">
        <v>0</v>
      </c>
      <c r="L24" s="36">
        <f t="shared" si="5"/>
        <v>0</v>
      </c>
      <c r="M24" s="34">
        <v>743</v>
      </c>
      <c r="N24" s="36">
        <f t="shared" si="6"/>
        <v>14.228265032554576</v>
      </c>
      <c r="O24" s="34">
        <v>3482</v>
      </c>
      <c r="P24" s="34">
        <v>1613</v>
      </c>
      <c r="Q24" s="36">
        <f t="shared" si="7"/>
        <v>66.67943316736883</v>
      </c>
      <c r="R24" s="34" t="s">
        <v>189</v>
      </c>
      <c r="S24" s="34"/>
      <c r="T24" s="34"/>
      <c r="U24" s="34"/>
    </row>
    <row r="25" spans="1:21" ht="13.5">
      <c r="A25" s="31" t="s">
        <v>90</v>
      </c>
      <c r="B25" s="32" t="s">
        <v>127</v>
      </c>
      <c r="C25" s="33" t="s">
        <v>128</v>
      </c>
      <c r="D25" s="34">
        <f t="shared" si="0"/>
        <v>6007</v>
      </c>
      <c r="E25" s="35">
        <f t="shared" si="1"/>
        <v>906</v>
      </c>
      <c r="F25" s="36">
        <f t="shared" si="2"/>
        <v>15.082403862160811</v>
      </c>
      <c r="G25" s="34">
        <v>598</v>
      </c>
      <c r="H25" s="34">
        <v>308</v>
      </c>
      <c r="I25" s="35">
        <f t="shared" si="3"/>
        <v>5101</v>
      </c>
      <c r="J25" s="36">
        <f t="shared" si="4"/>
        <v>84.9175961378392</v>
      </c>
      <c r="K25" s="34">
        <v>0</v>
      </c>
      <c r="L25" s="36">
        <f t="shared" si="5"/>
        <v>0</v>
      </c>
      <c r="M25" s="34">
        <v>189</v>
      </c>
      <c r="N25" s="36">
        <f t="shared" si="6"/>
        <v>3.146329282503746</v>
      </c>
      <c r="O25" s="34">
        <v>4912</v>
      </c>
      <c r="P25" s="34">
        <v>938</v>
      </c>
      <c r="Q25" s="36">
        <f t="shared" si="7"/>
        <v>81.77126685533544</v>
      </c>
      <c r="R25" s="34" t="s">
        <v>189</v>
      </c>
      <c r="S25" s="34"/>
      <c r="T25" s="34"/>
      <c r="U25" s="34"/>
    </row>
    <row r="26" spans="1:21" ht="13.5">
      <c r="A26" s="31" t="s">
        <v>90</v>
      </c>
      <c r="B26" s="32" t="s">
        <v>129</v>
      </c>
      <c r="C26" s="33" t="s">
        <v>130</v>
      </c>
      <c r="D26" s="34">
        <f t="shared" si="0"/>
        <v>9881</v>
      </c>
      <c r="E26" s="35">
        <f t="shared" si="1"/>
        <v>1624</v>
      </c>
      <c r="F26" s="36">
        <f t="shared" si="2"/>
        <v>16.43558344297136</v>
      </c>
      <c r="G26" s="34">
        <v>1624</v>
      </c>
      <c r="H26" s="34">
        <v>0</v>
      </c>
      <c r="I26" s="35">
        <f t="shared" si="3"/>
        <v>8257</v>
      </c>
      <c r="J26" s="36">
        <f t="shared" si="4"/>
        <v>83.56441655702864</v>
      </c>
      <c r="K26" s="34">
        <v>4717</v>
      </c>
      <c r="L26" s="36">
        <f t="shared" si="5"/>
        <v>47.73808318996053</v>
      </c>
      <c r="M26" s="34">
        <v>254</v>
      </c>
      <c r="N26" s="36">
        <f t="shared" si="6"/>
        <v>2.5705900212529094</v>
      </c>
      <c r="O26" s="34">
        <v>3286</v>
      </c>
      <c r="P26" s="34">
        <v>158</v>
      </c>
      <c r="Q26" s="36">
        <f t="shared" si="7"/>
        <v>33.255743345815205</v>
      </c>
      <c r="R26" s="34" t="s">
        <v>189</v>
      </c>
      <c r="S26" s="34"/>
      <c r="T26" s="34"/>
      <c r="U26" s="34"/>
    </row>
    <row r="27" spans="1:21" ht="13.5">
      <c r="A27" s="31" t="s">
        <v>90</v>
      </c>
      <c r="B27" s="32" t="s">
        <v>131</v>
      </c>
      <c r="C27" s="33" t="s">
        <v>132</v>
      </c>
      <c r="D27" s="34">
        <f t="shared" si="0"/>
        <v>9134</v>
      </c>
      <c r="E27" s="35">
        <f t="shared" si="1"/>
        <v>2335</v>
      </c>
      <c r="F27" s="36">
        <f t="shared" si="2"/>
        <v>25.56382745784979</v>
      </c>
      <c r="G27" s="34">
        <v>2335</v>
      </c>
      <c r="H27" s="34">
        <v>0</v>
      </c>
      <c r="I27" s="35">
        <f t="shared" si="3"/>
        <v>6799</v>
      </c>
      <c r="J27" s="36">
        <f t="shared" si="4"/>
        <v>74.4361725421502</v>
      </c>
      <c r="K27" s="34">
        <v>0</v>
      </c>
      <c r="L27" s="36">
        <f t="shared" si="5"/>
        <v>0</v>
      </c>
      <c r="M27" s="34">
        <v>0</v>
      </c>
      <c r="N27" s="36">
        <f t="shared" si="6"/>
        <v>0</v>
      </c>
      <c r="O27" s="34">
        <v>6799</v>
      </c>
      <c r="P27" s="34">
        <v>3030</v>
      </c>
      <c r="Q27" s="36">
        <f t="shared" si="7"/>
        <v>74.4361725421502</v>
      </c>
      <c r="R27" s="34" t="s">
        <v>189</v>
      </c>
      <c r="S27" s="34"/>
      <c r="T27" s="34"/>
      <c r="U27" s="34"/>
    </row>
    <row r="28" spans="1:21" ht="13.5">
      <c r="A28" s="31" t="s">
        <v>90</v>
      </c>
      <c r="B28" s="32" t="s">
        <v>133</v>
      </c>
      <c r="C28" s="33" t="s">
        <v>134</v>
      </c>
      <c r="D28" s="34">
        <f t="shared" si="0"/>
        <v>7834</v>
      </c>
      <c r="E28" s="35">
        <f t="shared" si="1"/>
        <v>1713</v>
      </c>
      <c r="F28" s="36">
        <f t="shared" si="2"/>
        <v>21.866224151136073</v>
      </c>
      <c r="G28" s="34">
        <v>1713</v>
      </c>
      <c r="H28" s="34">
        <v>0</v>
      </c>
      <c r="I28" s="35">
        <f t="shared" si="3"/>
        <v>6121</v>
      </c>
      <c r="J28" s="36">
        <f t="shared" si="4"/>
        <v>78.13377584886393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6121</v>
      </c>
      <c r="P28" s="34">
        <v>131</v>
      </c>
      <c r="Q28" s="36">
        <f t="shared" si="7"/>
        <v>78.13377584886393</v>
      </c>
      <c r="R28" s="34" t="s">
        <v>189</v>
      </c>
      <c r="S28" s="34"/>
      <c r="T28" s="34"/>
      <c r="U28" s="34"/>
    </row>
    <row r="29" spans="1:21" ht="13.5">
      <c r="A29" s="31" t="s">
        <v>90</v>
      </c>
      <c r="B29" s="32" t="s">
        <v>135</v>
      </c>
      <c r="C29" s="33" t="s">
        <v>136</v>
      </c>
      <c r="D29" s="34">
        <f t="shared" si="0"/>
        <v>4855</v>
      </c>
      <c r="E29" s="35">
        <f t="shared" si="1"/>
        <v>2219</v>
      </c>
      <c r="F29" s="36">
        <f t="shared" si="2"/>
        <v>45.70545829042224</v>
      </c>
      <c r="G29" s="34">
        <v>2214</v>
      </c>
      <c r="H29" s="34">
        <v>5</v>
      </c>
      <c r="I29" s="35">
        <f t="shared" si="3"/>
        <v>2636</v>
      </c>
      <c r="J29" s="36">
        <f t="shared" si="4"/>
        <v>54.29454170957776</v>
      </c>
      <c r="K29" s="34">
        <v>1493</v>
      </c>
      <c r="L29" s="36">
        <f t="shared" si="5"/>
        <v>30.751802265705457</v>
      </c>
      <c r="M29" s="34">
        <v>0</v>
      </c>
      <c r="N29" s="36">
        <f t="shared" si="6"/>
        <v>0</v>
      </c>
      <c r="O29" s="34">
        <v>1143</v>
      </c>
      <c r="P29" s="34">
        <v>313</v>
      </c>
      <c r="Q29" s="36">
        <f t="shared" si="7"/>
        <v>23.542739443872296</v>
      </c>
      <c r="R29" s="34" t="s">
        <v>189</v>
      </c>
      <c r="S29" s="34"/>
      <c r="T29" s="34"/>
      <c r="U29" s="34"/>
    </row>
    <row r="30" spans="1:21" ht="13.5">
      <c r="A30" s="31" t="s">
        <v>90</v>
      </c>
      <c r="B30" s="32" t="s">
        <v>137</v>
      </c>
      <c r="C30" s="33" t="s">
        <v>138</v>
      </c>
      <c r="D30" s="34">
        <f t="shared" si="0"/>
        <v>3791</v>
      </c>
      <c r="E30" s="35">
        <f t="shared" si="1"/>
        <v>2111</v>
      </c>
      <c r="F30" s="36">
        <f t="shared" si="2"/>
        <v>55.684515958849914</v>
      </c>
      <c r="G30" s="34">
        <v>2109</v>
      </c>
      <c r="H30" s="34">
        <v>2</v>
      </c>
      <c r="I30" s="35">
        <f t="shared" si="3"/>
        <v>1680</v>
      </c>
      <c r="J30" s="36">
        <f t="shared" si="4"/>
        <v>44.31548404115009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1680</v>
      </c>
      <c r="P30" s="34">
        <v>557</v>
      </c>
      <c r="Q30" s="36">
        <f t="shared" si="7"/>
        <v>44.31548404115009</v>
      </c>
      <c r="R30" s="34" t="s">
        <v>189</v>
      </c>
      <c r="S30" s="34"/>
      <c r="T30" s="34"/>
      <c r="U30" s="34"/>
    </row>
    <row r="31" spans="1:21" ht="13.5">
      <c r="A31" s="31" t="s">
        <v>90</v>
      </c>
      <c r="B31" s="32" t="s">
        <v>139</v>
      </c>
      <c r="C31" s="33" t="s">
        <v>140</v>
      </c>
      <c r="D31" s="34">
        <f t="shared" si="0"/>
        <v>8070</v>
      </c>
      <c r="E31" s="35">
        <f t="shared" si="1"/>
        <v>3365</v>
      </c>
      <c r="F31" s="36">
        <f t="shared" si="2"/>
        <v>41.69764560099132</v>
      </c>
      <c r="G31" s="34">
        <v>3365</v>
      </c>
      <c r="H31" s="34">
        <v>0</v>
      </c>
      <c r="I31" s="35">
        <f t="shared" si="3"/>
        <v>4705</v>
      </c>
      <c r="J31" s="36">
        <f t="shared" si="4"/>
        <v>58.30235439900867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4705</v>
      </c>
      <c r="P31" s="34">
        <v>992</v>
      </c>
      <c r="Q31" s="36">
        <f t="shared" si="7"/>
        <v>58.30235439900867</v>
      </c>
      <c r="R31" s="34" t="s">
        <v>189</v>
      </c>
      <c r="S31" s="34"/>
      <c r="T31" s="34"/>
      <c r="U31" s="34"/>
    </row>
    <row r="32" spans="1:21" ht="13.5">
      <c r="A32" s="31" t="s">
        <v>90</v>
      </c>
      <c r="B32" s="32" t="s">
        <v>141</v>
      </c>
      <c r="C32" s="33" t="s">
        <v>142</v>
      </c>
      <c r="D32" s="34">
        <f t="shared" si="0"/>
        <v>357</v>
      </c>
      <c r="E32" s="35">
        <f t="shared" si="1"/>
        <v>0</v>
      </c>
      <c r="F32" s="36">
        <f t="shared" si="2"/>
        <v>0</v>
      </c>
      <c r="G32" s="34">
        <v>0</v>
      </c>
      <c r="H32" s="34">
        <v>0</v>
      </c>
      <c r="I32" s="35">
        <f t="shared" si="3"/>
        <v>357</v>
      </c>
      <c r="J32" s="36">
        <f t="shared" si="4"/>
        <v>100</v>
      </c>
      <c r="K32" s="34">
        <v>0</v>
      </c>
      <c r="L32" s="36">
        <f t="shared" si="5"/>
        <v>0</v>
      </c>
      <c r="M32" s="34">
        <v>357</v>
      </c>
      <c r="N32" s="36">
        <f t="shared" si="6"/>
        <v>100</v>
      </c>
      <c r="O32" s="34">
        <v>0</v>
      </c>
      <c r="P32" s="34">
        <v>0</v>
      </c>
      <c r="Q32" s="36">
        <f t="shared" si="7"/>
        <v>0</v>
      </c>
      <c r="R32" s="34"/>
      <c r="S32" s="34"/>
      <c r="T32" s="34"/>
      <c r="U32" s="34" t="s">
        <v>189</v>
      </c>
    </row>
    <row r="33" spans="1:21" ht="13.5">
      <c r="A33" s="31" t="s">
        <v>90</v>
      </c>
      <c r="B33" s="32" t="s">
        <v>143</v>
      </c>
      <c r="C33" s="33" t="s">
        <v>144</v>
      </c>
      <c r="D33" s="34">
        <f t="shared" si="0"/>
        <v>3908</v>
      </c>
      <c r="E33" s="35">
        <f t="shared" si="1"/>
        <v>900</v>
      </c>
      <c r="F33" s="36">
        <f t="shared" si="2"/>
        <v>23.029682702149437</v>
      </c>
      <c r="G33" s="34">
        <v>898</v>
      </c>
      <c r="H33" s="34">
        <v>2</v>
      </c>
      <c r="I33" s="35">
        <f t="shared" si="3"/>
        <v>3008</v>
      </c>
      <c r="J33" s="36">
        <f t="shared" si="4"/>
        <v>76.97031729785057</v>
      </c>
      <c r="K33" s="34">
        <v>1978</v>
      </c>
      <c r="L33" s="36">
        <f t="shared" si="5"/>
        <v>50.61412487205732</v>
      </c>
      <c r="M33" s="34">
        <v>0</v>
      </c>
      <c r="N33" s="36">
        <f t="shared" si="6"/>
        <v>0</v>
      </c>
      <c r="O33" s="34">
        <v>1030</v>
      </c>
      <c r="P33" s="34">
        <v>533</v>
      </c>
      <c r="Q33" s="36">
        <f t="shared" si="7"/>
        <v>26.356192425793246</v>
      </c>
      <c r="R33" s="34" t="s">
        <v>189</v>
      </c>
      <c r="S33" s="34"/>
      <c r="T33" s="34"/>
      <c r="U33" s="34"/>
    </row>
    <row r="34" spans="1:21" ht="13.5">
      <c r="A34" s="31" t="s">
        <v>90</v>
      </c>
      <c r="B34" s="32" t="s">
        <v>145</v>
      </c>
      <c r="C34" s="33" t="s">
        <v>146</v>
      </c>
      <c r="D34" s="34">
        <f t="shared" si="0"/>
        <v>2166</v>
      </c>
      <c r="E34" s="35">
        <f t="shared" si="1"/>
        <v>1321</v>
      </c>
      <c r="F34" s="36">
        <f t="shared" si="2"/>
        <v>60.98799630655586</v>
      </c>
      <c r="G34" s="34">
        <v>1321</v>
      </c>
      <c r="H34" s="34">
        <v>0</v>
      </c>
      <c r="I34" s="35">
        <f t="shared" si="3"/>
        <v>845</v>
      </c>
      <c r="J34" s="36">
        <f t="shared" si="4"/>
        <v>39.012003693444136</v>
      </c>
      <c r="K34" s="34">
        <v>236</v>
      </c>
      <c r="L34" s="36">
        <f t="shared" si="5"/>
        <v>10.895660203139428</v>
      </c>
      <c r="M34" s="34">
        <v>0</v>
      </c>
      <c r="N34" s="36">
        <f t="shared" si="6"/>
        <v>0</v>
      </c>
      <c r="O34" s="34">
        <v>609</v>
      </c>
      <c r="P34" s="34">
        <v>14</v>
      </c>
      <c r="Q34" s="36">
        <f t="shared" si="7"/>
        <v>28.116343490304708</v>
      </c>
      <c r="R34" s="34" t="s">
        <v>189</v>
      </c>
      <c r="S34" s="34"/>
      <c r="T34" s="34"/>
      <c r="U34" s="34"/>
    </row>
    <row r="35" spans="1:21" ht="13.5">
      <c r="A35" s="31" t="s">
        <v>90</v>
      </c>
      <c r="B35" s="32" t="s">
        <v>147</v>
      </c>
      <c r="C35" s="33" t="s">
        <v>148</v>
      </c>
      <c r="D35" s="34">
        <f t="shared" si="0"/>
        <v>2319</v>
      </c>
      <c r="E35" s="35">
        <f t="shared" si="1"/>
        <v>380</v>
      </c>
      <c r="F35" s="36">
        <f t="shared" si="2"/>
        <v>16.38637343682622</v>
      </c>
      <c r="G35" s="34">
        <v>380</v>
      </c>
      <c r="H35" s="34">
        <v>0</v>
      </c>
      <c r="I35" s="35">
        <f t="shared" si="3"/>
        <v>1939</v>
      </c>
      <c r="J35" s="36">
        <f t="shared" si="4"/>
        <v>83.61362656317378</v>
      </c>
      <c r="K35" s="34">
        <v>0</v>
      </c>
      <c r="L35" s="36">
        <f t="shared" si="5"/>
        <v>0</v>
      </c>
      <c r="M35" s="34">
        <v>0</v>
      </c>
      <c r="N35" s="36">
        <f t="shared" si="6"/>
        <v>0</v>
      </c>
      <c r="O35" s="34">
        <v>1939</v>
      </c>
      <c r="P35" s="34">
        <v>739</v>
      </c>
      <c r="Q35" s="36">
        <f t="shared" si="7"/>
        <v>83.61362656317378</v>
      </c>
      <c r="R35" s="34" t="s">
        <v>189</v>
      </c>
      <c r="S35" s="34"/>
      <c r="T35" s="34"/>
      <c r="U35" s="34"/>
    </row>
    <row r="36" spans="1:21" ht="13.5">
      <c r="A36" s="31" t="s">
        <v>90</v>
      </c>
      <c r="B36" s="32" t="s">
        <v>149</v>
      </c>
      <c r="C36" s="33" t="s">
        <v>150</v>
      </c>
      <c r="D36" s="34">
        <f t="shared" si="0"/>
        <v>3741</v>
      </c>
      <c r="E36" s="35">
        <f t="shared" si="1"/>
        <v>1760</v>
      </c>
      <c r="F36" s="36">
        <f t="shared" si="2"/>
        <v>47.04624431970061</v>
      </c>
      <c r="G36" s="34">
        <v>1750</v>
      </c>
      <c r="H36" s="34">
        <v>10</v>
      </c>
      <c r="I36" s="35">
        <f t="shared" si="3"/>
        <v>1981</v>
      </c>
      <c r="J36" s="36">
        <f t="shared" si="4"/>
        <v>52.95375568029939</v>
      </c>
      <c r="K36" s="34">
        <v>0</v>
      </c>
      <c r="L36" s="36">
        <f t="shared" si="5"/>
        <v>0</v>
      </c>
      <c r="M36" s="34">
        <v>0</v>
      </c>
      <c r="N36" s="36">
        <f t="shared" si="6"/>
        <v>0</v>
      </c>
      <c r="O36" s="34">
        <v>1981</v>
      </c>
      <c r="P36" s="34">
        <v>653</v>
      </c>
      <c r="Q36" s="36">
        <f t="shared" si="7"/>
        <v>52.95375568029939</v>
      </c>
      <c r="R36" s="34" t="s">
        <v>189</v>
      </c>
      <c r="S36" s="34"/>
      <c r="T36" s="34"/>
      <c r="U36" s="34"/>
    </row>
    <row r="37" spans="1:21" ht="13.5">
      <c r="A37" s="31" t="s">
        <v>90</v>
      </c>
      <c r="B37" s="32" t="s">
        <v>151</v>
      </c>
      <c r="C37" s="33" t="s">
        <v>152</v>
      </c>
      <c r="D37" s="34">
        <f t="shared" si="0"/>
        <v>4322</v>
      </c>
      <c r="E37" s="35">
        <f t="shared" si="1"/>
        <v>2016</v>
      </c>
      <c r="F37" s="36">
        <f t="shared" si="2"/>
        <v>46.645071726052755</v>
      </c>
      <c r="G37" s="34">
        <v>2006</v>
      </c>
      <c r="H37" s="34">
        <v>10</v>
      </c>
      <c r="I37" s="35">
        <f t="shared" si="3"/>
        <v>2306</v>
      </c>
      <c r="J37" s="36">
        <f t="shared" si="4"/>
        <v>53.354928273947245</v>
      </c>
      <c r="K37" s="34">
        <v>1090</v>
      </c>
      <c r="L37" s="36">
        <f t="shared" si="5"/>
        <v>25.21980564553448</v>
      </c>
      <c r="M37" s="34">
        <v>0</v>
      </c>
      <c r="N37" s="36">
        <f t="shared" si="6"/>
        <v>0</v>
      </c>
      <c r="O37" s="34">
        <v>1216</v>
      </c>
      <c r="P37" s="34">
        <v>93</v>
      </c>
      <c r="Q37" s="36">
        <f t="shared" si="7"/>
        <v>28.135122628412773</v>
      </c>
      <c r="R37" s="34" t="s">
        <v>189</v>
      </c>
      <c r="S37" s="34"/>
      <c r="T37" s="34"/>
      <c r="U37" s="34"/>
    </row>
    <row r="38" spans="1:21" ht="13.5">
      <c r="A38" s="31" t="s">
        <v>90</v>
      </c>
      <c r="B38" s="32" t="s">
        <v>153</v>
      </c>
      <c r="C38" s="33" t="s">
        <v>154</v>
      </c>
      <c r="D38" s="34">
        <f t="shared" si="0"/>
        <v>876</v>
      </c>
      <c r="E38" s="35">
        <f t="shared" si="1"/>
        <v>302</v>
      </c>
      <c r="F38" s="36">
        <f t="shared" si="2"/>
        <v>34.47488584474886</v>
      </c>
      <c r="G38" s="34">
        <v>302</v>
      </c>
      <c r="H38" s="34">
        <v>0</v>
      </c>
      <c r="I38" s="35">
        <f t="shared" si="3"/>
        <v>574</v>
      </c>
      <c r="J38" s="36">
        <f t="shared" si="4"/>
        <v>65.52511415525115</v>
      </c>
      <c r="K38" s="34">
        <v>0</v>
      </c>
      <c r="L38" s="36">
        <f t="shared" si="5"/>
        <v>0</v>
      </c>
      <c r="M38" s="34">
        <v>0</v>
      </c>
      <c r="N38" s="36">
        <f t="shared" si="6"/>
        <v>0</v>
      </c>
      <c r="O38" s="34">
        <v>574</v>
      </c>
      <c r="P38" s="34">
        <v>345</v>
      </c>
      <c r="Q38" s="36">
        <f t="shared" si="7"/>
        <v>65.52511415525115</v>
      </c>
      <c r="R38" s="34" t="s">
        <v>189</v>
      </c>
      <c r="S38" s="34"/>
      <c r="T38" s="34"/>
      <c r="U38" s="34"/>
    </row>
    <row r="39" spans="1:21" ht="13.5">
      <c r="A39" s="31" t="s">
        <v>90</v>
      </c>
      <c r="B39" s="32" t="s">
        <v>155</v>
      </c>
      <c r="C39" s="33" t="s">
        <v>156</v>
      </c>
      <c r="D39" s="34">
        <f t="shared" si="0"/>
        <v>22954</v>
      </c>
      <c r="E39" s="35">
        <f t="shared" si="1"/>
        <v>4043</v>
      </c>
      <c r="F39" s="36">
        <f t="shared" si="2"/>
        <v>17.61348784525573</v>
      </c>
      <c r="G39" s="34">
        <v>4035</v>
      </c>
      <c r="H39" s="34">
        <v>8</v>
      </c>
      <c r="I39" s="35">
        <f t="shared" si="3"/>
        <v>18911</v>
      </c>
      <c r="J39" s="36">
        <f t="shared" si="4"/>
        <v>82.38651215474427</v>
      </c>
      <c r="K39" s="34">
        <v>0</v>
      </c>
      <c r="L39" s="36">
        <f t="shared" si="5"/>
        <v>0</v>
      </c>
      <c r="M39" s="34">
        <v>0</v>
      </c>
      <c r="N39" s="36">
        <f t="shared" si="6"/>
        <v>0</v>
      </c>
      <c r="O39" s="34">
        <v>18911</v>
      </c>
      <c r="P39" s="34">
        <v>10939</v>
      </c>
      <c r="Q39" s="36">
        <f t="shared" si="7"/>
        <v>82.38651215474427</v>
      </c>
      <c r="R39" s="34" t="s">
        <v>189</v>
      </c>
      <c r="S39" s="34"/>
      <c r="T39" s="34"/>
      <c r="U39" s="34"/>
    </row>
    <row r="40" spans="1:21" ht="13.5">
      <c r="A40" s="31" t="s">
        <v>90</v>
      </c>
      <c r="B40" s="32" t="s">
        <v>157</v>
      </c>
      <c r="C40" s="33" t="s">
        <v>56</v>
      </c>
      <c r="D40" s="34">
        <f t="shared" si="0"/>
        <v>11340</v>
      </c>
      <c r="E40" s="35">
        <f t="shared" si="1"/>
        <v>3047</v>
      </c>
      <c r="F40" s="36">
        <f aca="true" t="shared" si="8" ref="F40:F77">E40/D40*100</f>
        <v>26.8694885361552</v>
      </c>
      <c r="G40" s="34">
        <v>2205</v>
      </c>
      <c r="H40" s="34">
        <v>842</v>
      </c>
      <c r="I40" s="35">
        <f t="shared" si="3"/>
        <v>8293</v>
      </c>
      <c r="J40" s="36">
        <f aca="true" t="shared" si="9" ref="J40:J77">I40/D40*100</f>
        <v>73.1305114638448</v>
      </c>
      <c r="K40" s="34">
        <v>1621</v>
      </c>
      <c r="L40" s="36">
        <f aca="true" t="shared" si="10" ref="L40:L77">K40/D40*100</f>
        <v>14.29453262786596</v>
      </c>
      <c r="M40" s="34">
        <v>0</v>
      </c>
      <c r="N40" s="36">
        <f aca="true" t="shared" si="11" ref="N40:N77">M40/D40*100</f>
        <v>0</v>
      </c>
      <c r="O40" s="34">
        <v>6672</v>
      </c>
      <c r="P40" s="34">
        <v>4768</v>
      </c>
      <c r="Q40" s="36">
        <f aca="true" t="shared" si="12" ref="Q40:Q77">O40/D40*100</f>
        <v>58.83597883597883</v>
      </c>
      <c r="R40" s="34"/>
      <c r="S40" s="34" t="s">
        <v>189</v>
      </c>
      <c r="T40" s="34"/>
      <c r="U40" s="34"/>
    </row>
    <row r="41" spans="1:21" ht="13.5">
      <c r="A41" s="31" t="s">
        <v>90</v>
      </c>
      <c r="B41" s="32" t="s">
        <v>158</v>
      </c>
      <c r="C41" s="33" t="s">
        <v>85</v>
      </c>
      <c r="D41" s="34">
        <f t="shared" si="0"/>
        <v>6600</v>
      </c>
      <c r="E41" s="35">
        <f t="shared" si="1"/>
        <v>2112</v>
      </c>
      <c r="F41" s="36">
        <f t="shared" si="8"/>
        <v>32</v>
      </c>
      <c r="G41" s="34">
        <v>2112</v>
      </c>
      <c r="H41" s="34">
        <v>0</v>
      </c>
      <c r="I41" s="35">
        <f t="shared" si="3"/>
        <v>4488</v>
      </c>
      <c r="J41" s="36">
        <f t="shared" si="9"/>
        <v>68</v>
      </c>
      <c r="K41" s="34">
        <v>0</v>
      </c>
      <c r="L41" s="36">
        <f t="shared" si="10"/>
        <v>0</v>
      </c>
      <c r="M41" s="34">
        <v>0</v>
      </c>
      <c r="N41" s="36">
        <f t="shared" si="11"/>
        <v>0</v>
      </c>
      <c r="O41" s="34">
        <v>4488</v>
      </c>
      <c r="P41" s="34">
        <v>64</v>
      </c>
      <c r="Q41" s="36">
        <f t="shared" si="12"/>
        <v>68</v>
      </c>
      <c r="R41" s="34" t="s">
        <v>189</v>
      </c>
      <c r="S41" s="34"/>
      <c r="T41" s="34"/>
      <c r="U41" s="34"/>
    </row>
    <row r="42" spans="1:21" ht="13.5">
      <c r="A42" s="31" t="s">
        <v>90</v>
      </c>
      <c r="B42" s="32" t="s">
        <v>159</v>
      </c>
      <c r="C42" s="33" t="s">
        <v>160</v>
      </c>
      <c r="D42" s="34">
        <f t="shared" si="0"/>
        <v>7496</v>
      </c>
      <c r="E42" s="35">
        <f t="shared" si="1"/>
        <v>4334</v>
      </c>
      <c r="F42" s="36">
        <f t="shared" si="8"/>
        <v>57.817502668089645</v>
      </c>
      <c r="G42" s="34">
        <v>4334</v>
      </c>
      <c r="H42" s="34">
        <v>0</v>
      </c>
      <c r="I42" s="35">
        <f t="shared" si="3"/>
        <v>3162</v>
      </c>
      <c r="J42" s="36">
        <f t="shared" si="9"/>
        <v>42.182497331910355</v>
      </c>
      <c r="K42" s="34">
        <v>703</v>
      </c>
      <c r="L42" s="36">
        <f t="shared" si="10"/>
        <v>9.378335112059766</v>
      </c>
      <c r="M42" s="34">
        <v>0</v>
      </c>
      <c r="N42" s="36">
        <f t="shared" si="11"/>
        <v>0</v>
      </c>
      <c r="O42" s="34">
        <v>2459</v>
      </c>
      <c r="P42" s="34">
        <v>1385</v>
      </c>
      <c r="Q42" s="36">
        <f t="shared" si="12"/>
        <v>32.80416221985058</v>
      </c>
      <c r="R42" s="34" t="s">
        <v>189</v>
      </c>
      <c r="S42" s="34"/>
      <c r="T42" s="34"/>
      <c r="U42" s="34"/>
    </row>
    <row r="43" spans="1:21" ht="13.5">
      <c r="A43" s="31" t="s">
        <v>90</v>
      </c>
      <c r="B43" s="32" t="s">
        <v>161</v>
      </c>
      <c r="C43" s="33" t="s">
        <v>162</v>
      </c>
      <c r="D43" s="34">
        <f t="shared" si="0"/>
        <v>925</v>
      </c>
      <c r="E43" s="35">
        <f t="shared" si="1"/>
        <v>691</v>
      </c>
      <c r="F43" s="36">
        <f t="shared" si="8"/>
        <v>74.70270270270271</v>
      </c>
      <c r="G43" s="34">
        <v>676</v>
      </c>
      <c r="H43" s="34">
        <v>15</v>
      </c>
      <c r="I43" s="35">
        <f t="shared" si="3"/>
        <v>234</v>
      </c>
      <c r="J43" s="36">
        <f t="shared" si="9"/>
        <v>25.2972972972973</v>
      </c>
      <c r="K43" s="34">
        <v>0</v>
      </c>
      <c r="L43" s="36">
        <f t="shared" si="10"/>
        <v>0</v>
      </c>
      <c r="M43" s="34">
        <v>0</v>
      </c>
      <c r="N43" s="36">
        <f t="shared" si="11"/>
        <v>0</v>
      </c>
      <c r="O43" s="34">
        <v>234</v>
      </c>
      <c r="P43" s="34">
        <v>123</v>
      </c>
      <c r="Q43" s="36">
        <f t="shared" si="12"/>
        <v>25.2972972972973</v>
      </c>
      <c r="R43" s="34" t="s">
        <v>189</v>
      </c>
      <c r="S43" s="34"/>
      <c r="T43" s="34"/>
      <c r="U43" s="34"/>
    </row>
    <row r="44" spans="1:21" ht="13.5">
      <c r="A44" s="31" t="s">
        <v>90</v>
      </c>
      <c r="B44" s="32" t="s">
        <v>163</v>
      </c>
      <c r="C44" s="33" t="s">
        <v>164</v>
      </c>
      <c r="D44" s="34">
        <f t="shared" si="0"/>
        <v>2423</v>
      </c>
      <c r="E44" s="35">
        <f t="shared" si="1"/>
        <v>2073</v>
      </c>
      <c r="F44" s="36">
        <f t="shared" si="8"/>
        <v>85.55509698720594</v>
      </c>
      <c r="G44" s="34">
        <v>2068</v>
      </c>
      <c r="H44" s="34">
        <v>5</v>
      </c>
      <c r="I44" s="35">
        <f t="shared" si="3"/>
        <v>350</v>
      </c>
      <c r="J44" s="36">
        <f t="shared" si="9"/>
        <v>14.444903012794057</v>
      </c>
      <c r="K44" s="34">
        <v>0</v>
      </c>
      <c r="L44" s="36">
        <f t="shared" si="10"/>
        <v>0</v>
      </c>
      <c r="M44" s="34">
        <v>0</v>
      </c>
      <c r="N44" s="36">
        <f t="shared" si="11"/>
        <v>0</v>
      </c>
      <c r="O44" s="34">
        <v>350</v>
      </c>
      <c r="P44" s="34">
        <v>81</v>
      </c>
      <c r="Q44" s="36">
        <f t="shared" si="12"/>
        <v>14.444903012794057</v>
      </c>
      <c r="R44" s="34" t="s">
        <v>189</v>
      </c>
      <c r="S44" s="34"/>
      <c r="T44" s="34"/>
      <c r="U44" s="34"/>
    </row>
    <row r="45" spans="1:21" ht="13.5">
      <c r="A45" s="31" t="s">
        <v>90</v>
      </c>
      <c r="B45" s="32" t="s">
        <v>165</v>
      </c>
      <c r="C45" s="33" t="s">
        <v>166</v>
      </c>
      <c r="D45" s="34">
        <f t="shared" si="0"/>
        <v>1349</v>
      </c>
      <c r="E45" s="35">
        <f t="shared" si="1"/>
        <v>881</v>
      </c>
      <c r="F45" s="36">
        <f t="shared" si="8"/>
        <v>65.30763528539659</v>
      </c>
      <c r="G45" s="34">
        <v>803</v>
      </c>
      <c r="H45" s="34">
        <v>78</v>
      </c>
      <c r="I45" s="35">
        <f t="shared" si="3"/>
        <v>468</v>
      </c>
      <c r="J45" s="36">
        <f t="shared" si="9"/>
        <v>34.69236471460341</v>
      </c>
      <c r="K45" s="34">
        <v>0</v>
      </c>
      <c r="L45" s="36">
        <f t="shared" si="10"/>
        <v>0</v>
      </c>
      <c r="M45" s="34">
        <v>0</v>
      </c>
      <c r="N45" s="36">
        <f t="shared" si="11"/>
        <v>0</v>
      </c>
      <c r="O45" s="34">
        <v>468</v>
      </c>
      <c r="P45" s="34">
        <v>243</v>
      </c>
      <c r="Q45" s="36">
        <f t="shared" si="12"/>
        <v>34.69236471460341</v>
      </c>
      <c r="R45" s="34" t="s">
        <v>189</v>
      </c>
      <c r="S45" s="34"/>
      <c r="T45" s="34"/>
      <c r="U45" s="34"/>
    </row>
    <row r="46" spans="1:21" ht="13.5">
      <c r="A46" s="31" t="s">
        <v>90</v>
      </c>
      <c r="B46" s="32" t="s">
        <v>167</v>
      </c>
      <c r="C46" s="33" t="s">
        <v>168</v>
      </c>
      <c r="D46" s="34">
        <f t="shared" si="0"/>
        <v>3885</v>
      </c>
      <c r="E46" s="35">
        <f t="shared" si="1"/>
        <v>2062</v>
      </c>
      <c r="F46" s="36">
        <f t="shared" si="8"/>
        <v>53.07593307593308</v>
      </c>
      <c r="G46" s="34">
        <v>2062</v>
      </c>
      <c r="H46" s="34">
        <v>0</v>
      </c>
      <c r="I46" s="35">
        <f t="shared" si="3"/>
        <v>1823</v>
      </c>
      <c r="J46" s="36">
        <f t="shared" si="9"/>
        <v>46.92406692406693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1823</v>
      </c>
      <c r="P46" s="34">
        <v>977</v>
      </c>
      <c r="Q46" s="36">
        <f t="shared" si="12"/>
        <v>46.92406692406693</v>
      </c>
      <c r="R46" s="34" t="s">
        <v>189</v>
      </c>
      <c r="S46" s="34"/>
      <c r="T46" s="34"/>
      <c r="U46" s="34"/>
    </row>
    <row r="47" spans="1:21" ht="13.5">
      <c r="A47" s="31" t="s">
        <v>90</v>
      </c>
      <c r="B47" s="32" t="s">
        <v>169</v>
      </c>
      <c r="C47" s="33" t="s">
        <v>20</v>
      </c>
      <c r="D47" s="34">
        <f t="shared" si="0"/>
        <v>31413</v>
      </c>
      <c r="E47" s="35">
        <f t="shared" si="1"/>
        <v>17598</v>
      </c>
      <c r="F47" s="36">
        <f t="shared" si="8"/>
        <v>56.021392417152136</v>
      </c>
      <c r="G47" s="34">
        <v>17598</v>
      </c>
      <c r="H47" s="34">
        <v>0</v>
      </c>
      <c r="I47" s="35">
        <f t="shared" si="3"/>
        <v>13815</v>
      </c>
      <c r="J47" s="36">
        <f t="shared" si="9"/>
        <v>43.978607582847864</v>
      </c>
      <c r="K47" s="34">
        <v>844</v>
      </c>
      <c r="L47" s="36">
        <f t="shared" si="10"/>
        <v>2.6867857256549836</v>
      </c>
      <c r="M47" s="34">
        <v>0</v>
      </c>
      <c r="N47" s="36">
        <f t="shared" si="11"/>
        <v>0</v>
      </c>
      <c r="O47" s="34">
        <v>12971</v>
      </c>
      <c r="P47" s="34">
        <v>4078</v>
      </c>
      <c r="Q47" s="36">
        <f t="shared" si="12"/>
        <v>41.291821857192886</v>
      </c>
      <c r="R47" s="34" t="s">
        <v>189</v>
      </c>
      <c r="S47" s="34"/>
      <c r="T47" s="34"/>
      <c r="U47" s="34"/>
    </row>
    <row r="48" spans="1:21" ht="13.5">
      <c r="A48" s="31" t="s">
        <v>90</v>
      </c>
      <c r="B48" s="32" t="s">
        <v>170</v>
      </c>
      <c r="C48" s="33" t="s">
        <v>171</v>
      </c>
      <c r="D48" s="34">
        <f t="shared" si="0"/>
        <v>21495</v>
      </c>
      <c r="E48" s="35">
        <f t="shared" si="1"/>
        <v>3555</v>
      </c>
      <c r="F48" s="36">
        <f t="shared" si="8"/>
        <v>16.538729937194695</v>
      </c>
      <c r="G48" s="34">
        <v>3206</v>
      </c>
      <c r="H48" s="34">
        <v>349</v>
      </c>
      <c r="I48" s="35">
        <f t="shared" si="3"/>
        <v>17940</v>
      </c>
      <c r="J48" s="36">
        <f t="shared" si="9"/>
        <v>83.4612700628053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17940</v>
      </c>
      <c r="P48" s="34">
        <v>9118</v>
      </c>
      <c r="Q48" s="36">
        <f t="shared" si="12"/>
        <v>83.4612700628053</v>
      </c>
      <c r="R48" s="34"/>
      <c r="S48" s="34" t="s">
        <v>189</v>
      </c>
      <c r="T48" s="34"/>
      <c r="U48" s="34"/>
    </row>
    <row r="49" spans="1:21" ht="13.5">
      <c r="A49" s="31" t="s">
        <v>90</v>
      </c>
      <c r="B49" s="32" t="s">
        <v>172</v>
      </c>
      <c r="C49" s="33" t="s">
        <v>173</v>
      </c>
      <c r="D49" s="34">
        <f t="shared" si="0"/>
        <v>1236</v>
      </c>
      <c r="E49" s="35">
        <f t="shared" si="1"/>
        <v>675</v>
      </c>
      <c r="F49" s="36">
        <f t="shared" si="8"/>
        <v>54.61165048543689</v>
      </c>
      <c r="G49" s="34">
        <v>215</v>
      </c>
      <c r="H49" s="34">
        <v>460</v>
      </c>
      <c r="I49" s="35">
        <f t="shared" si="3"/>
        <v>561</v>
      </c>
      <c r="J49" s="36">
        <f t="shared" si="9"/>
        <v>45.38834951456311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561</v>
      </c>
      <c r="P49" s="34">
        <v>300</v>
      </c>
      <c r="Q49" s="36">
        <f t="shared" si="12"/>
        <v>45.38834951456311</v>
      </c>
      <c r="R49" s="34" t="s">
        <v>189</v>
      </c>
      <c r="S49" s="34"/>
      <c r="T49" s="34"/>
      <c r="U49" s="34"/>
    </row>
    <row r="50" spans="1:21" ht="13.5">
      <c r="A50" s="31" t="s">
        <v>90</v>
      </c>
      <c r="B50" s="32" t="s">
        <v>174</v>
      </c>
      <c r="C50" s="33" t="s">
        <v>57</v>
      </c>
      <c r="D50" s="34">
        <f t="shared" si="0"/>
        <v>4629</v>
      </c>
      <c r="E50" s="35">
        <f t="shared" si="1"/>
        <v>2161</v>
      </c>
      <c r="F50" s="36">
        <f t="shared" si="8"/>
        <v>46.683949017066325</v>
      </c>
      <c r="G50" s="34">
        <v>1376</v>
      </c>
      <c r="H50" s="34">
        <v>785</v>
      </c>
      <c r="I50" s="35">
        <f t="shared" si="3"/>
        <v>2468</v>
      </c>
      <c r="J50" s="36">
        <f t="shared" si="9"/>
        <v>53.31605098293368</v>
      </c>
      <c r="K50" s="34">
        <v>968</v>
      </c>
      <c r="L50" s="36">
        <f t="shared" si="10"/>
        <v>20.91164398358177</v>
      </c>
      <c r="M50" s="34">
        <v>0</v>
      </c>
      <c r="N50" s="36">
        <f t="shared" si="11"/>
        <v>0</v>
      </c>
      <c r="O50" s="34">
        <v>1500</v>
      </c>
      <c r="P50" s="34">
        <v>972</v>
      </c>
      <c r="Q50" s="36">
        <f t="shared" si="12"/>
        <v>32.40440699935191</v>
      </c>
      <c r="R50" s="34" t="s">
        <v>189</v>
      </c>
      <c r="S50" s="34"/>
      <c r="T50" s="34"/>
      <c r="U50" s="34"/>
    </row>
    <row r="51" spans="1:21" ht="13.5">
      <c r="A51" s="31" t="s">
        <v>90</v>
      </c>
      <c r="B51" s="32" t="s">
        <v>175</v>
      </c>
      <c r="C51" s="33" t="s">
        <v>176</v>
      </c>
      <c r="D51" s="34">
        <f t="shared" si="0"/>
        <v>5576</v>
      </c>
      <c r="E51" s="35">
        <f t="shared" si="1"/>
        <v>2945</v>
      </c>
      <c r="F51" s="36">
        <f t="shared" si="8"/>
        <v>52.815638450502156</v>
      </c>
      <c r="G51" s="34">
        <v>2634</v>
      </c>
      <c r="H51" s="34">
        <v>311</v>
      </c>
      <c r="I51" s="35">
        <f t="shared" si="3"/>
        <v>2631</v>
      </c>
      <c r="J51" s="36">
        <f t="shared" si="9"/>
        <v>47.18436154949785</v>
      </c>
      <c r="K51" s="34">
        <v>0</v>
      </c>
      <c r="L51" s="36">
        <f t="shared" si="10"/>
        <v>0</v>
      </c>
      <c r="M51" s="34">
        <v>0</v>
      </c>
      <c r="N51" s="36">
        <f t="shared" si="11"/>
        <v>0</v>
      </c>
      <c r="O51" s="34">
        <v>2631</v>
      </c>
      <c r="P51" s="34">
        <v>1283</v>
      </c>
      <c r="Q51" s="36">
        <f t="shared" si="12"/>
        <v>47.18436154949785</v>
      </c>
      <c r="R51" s="34" t="s">
        <v>189</v>
      </c>
      <c r="S51" s="34"/>
      <c r="T51" s="34"/>
      <c r="U51" s="34"/>
    </row>
    <row r="52" spans="1:21" ht="13.5">
      <c r="A52" s="31" t="s">
        <v>90</v>
      </c>
      <c r="B52" s="32" t="s">
        <v>177</v>
      </c>
      <c r="C52" s="33" t="s">
        <v>178</v>
      </c>
      <c r="D52" s="34">
        <f t="shared" si="0"/>
        <v>9471</v>
      </c>
      <c r="E52" s="35">
        <f t="shared" si="1"/>
        <v>4447</v>
      </c>
      <c r="F52" s="36">
        <f t="shared" si="8"/>
        <v>46.953859148981095</v>
      </c>
      <c r="G52" s="34">
        <v>3216</v>
      </c>
      <c r="H52" s="34">
        <v>1231</v>
      </c>
      <c r="I52" s="35">
        <f t="shared" si="3"/>
        <v>5024</v>
      </c>
      <c r="J52" s="36">
        <f t="shared" si="9"/>
        <v>53.0461408510189</v>
      </c>
      <c r="K52" s="34">
        <v>0</v>
      </c>
      <c r="L52" s="36">
        <f t="shared" si="10"/>
        <v>0</v>
      </c>
      <c r="M52" s="34">
        <v>0</v>
      </c>
      <c r="N52" s="36">
        <f t="shared" si="11"/>
        <v>0</v>
      </c>
      <c r="O52" s="34">
        <v>5024</v>
      </c>
      <c r="P52" s="34">
        <v>1460</v>
      </c>
      <c r="Q52" s="36">
        <f t="shared" si="12"/>
        <v>53.0461408510189</v>
      </c>
      <c r="R52" s="34" t="s">
        <v>189</v>
      </c>
      <c r="S52" s="34"/>
      <c r="T52" s="34"/>
      <c r="U52" s="34"/>
    </row>
    <row r="53" spans="1:21" ht="13.5">
      <c r="A53" s="31" t="s">
        <v>90</v>
      </c>
      <c r="B53" s="32" t="s">
        <v>179</v>
      </c>
      <c r="C53" s="33" t="s">
        <v>180</v>
      </c>
      <c r="D53" s="34">
        <f t="shared" si="0"/>
        <v>11408</v>
      </c>
      <c r="E53" s="35">
        <f t="shared" si="1"/>
        <v>5859</v>
      </c>
      <c r="F53" s="36">
        <f t="shared" si="8"/>
        <v>51.358695652173914</v>
      </c>
      <c r="G53" s="34">
        <v>4214</v>
      </c>
      <c r="H53" s="34">
        <v>1645</v>
      </c>
      <c r="I53" s="35">
        <f t="shared" si="3"/>
        <v>5549</v>
      </c>
      <c r="J53" s="36">
        <f t="shared" si="9"/>
        <v>48.641304347826086</v>
      </c>
      <c r="K53" s="34">
        <v>2191</v>
      </c>
      <c r="L53" s="36">
        <f t="shared" si="10"/>
        <v>19.205820476858346</v>
      </c>
      <c r="M53" s="34">
        <v>0</v>
      </c>
      <c r="N53" s="36">
        <f t="shared" si="11"/>
        <v>0</v>
      </c>
      <c r="O53" s="34">
        <v>3358</v>
      </c>
      <c r="P53" s="34">
        <v>1313</v>
      </c>
      <c r="Q53" s="36">
        <f t="shared" si="12"/>
        <v>29.435483870967744</v>
      </c>
      <c r="R53" s="34" t="s">
        <v>189</v>
      </c>
      <c r="S53" s="34"/>
      <c r="T53" s="34"/>
      <c r="U53" s="34"/>
    </row>
    <row r="54" spans="1:21" ht="13.5">
      <c r="A54" s="31" t="s">
        <v>90</v>
      </c>
      <c r="B54" s="32" t="s">
        <v>181</v>
      </c>
      <c r="C54" s="33" t="s">
        <v>182</v>
      </c>
      <c r="D54" s="34">
        <f t="shared" si="0"/>
        <v>6025</v>
      </c>
      <c r="E54" s="35">
        <f t="shared" si="1"/>
        <v>3985</v>
      </c>
      <c r="F54" s="36">
        <f t="shared" si="8"/>
        <v>66.14107883817427</v>
      </c>
      <c r="G54" s="34">
        <v>2292</v>
      </c>
      <c r="H54" s="34">
        <v>1693</v>
      </c>
      <c r="I54" s="35">
        <f t="shared" si="3"/>
        <v>2040</v>
      </c>
      <c r="J54" s="36">
        <f t="shared" si="9"/>
        <v>33.85892116182573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2040</v>
      </c>
      <c r="P54" s="34">
        <v>1754</v>
      </c>
      <c r="Q54" s="36">
        <f t="shared" si="12"/>
        <v>33.85892116182573</v>
      </c>
      <c r="R54" s="34" t="s">
        <v>189</v>
      </c>
      <c r="S54" s="34"/>
      <c r="T54" s="34"/>
      <c r="U54" s="34"/>
    </row>
    <row r="55" spans="1:21" ht="13.5">
      <c r="A55" s="31" t="s">
        <v>90</v>
      </c>
      <c r="B55" s="32" t="s">
        <v>183</v>
      </c>
      <c r="C55" s="33" t="s">
        <v>184</v>
      </c>
      <c r="D55" s="34">
        <f t="shared" si="0"/>
        <v>3137</v>
      </c>
      <c r="E55" s="35">
        <f t="shared" si="1"/>
        <v>1739</v>
      </c>
      <c r="F55" s="36">
        <f t="shared" si="8"/>
        <v>55.43512910423972</v>
      </c>
      <c r="G55" s="34">
        <v>887</v>
      </c>
      <c r="H55" s="34">
        <v>852</v>
      </c>
      <c r="I55" s="35">
        <f t="shared" si="3"/>
        <v>1398</v>
      </c>
      <c r="J55" s="36">
        <f t="shared" si="9"/>
        <v>44.56487089576028</v>
      </c>
      <c r="K55" s="34">
        <v>0</v>
      </c>
      <c r="L55" s="36">
        <f t="shared" si="10"/>
        <v>0</v>
      </c>
      <c r="M55" s="34">
        <v>0</v>
      </c>
      <c r="N55" s="36">
        <f t="shared" si="11"/>
        <v>0</v>
      </c>
      <c r="O55" s="34">
        <v>1398</v>
      </c>
      <c r="P55" s="34">
        <v>673</v>
      </c>
      <c r="Q55" s="36">
        <f t="shared" si="12"/>
        <v>44.56487089576028</v>
      </c>
      <c r="R55" s="34" t="s">
        <v>189</v>
      </c>
      <c r="S55" s="34"/>
      <c r="T55" s="34"/>
      <c r="U55" s="34"/>
    </row>
    <row r="56" spans="1:21" ht="13.5">
      <c r="A56" s="31" t="s">
        <v>90</v>
      </c>
      <c r="B56" s="32" t="s">
        <v>185</v>
      </c>
      <c r="C56" s="33" t="s">
        <v>186</v>
      </c>
      <c r="D56" s="34">
        <f t="shared" si="0"/>
        <v>1347</v>
      </c>
      <c r="E56" s="35">
        <f t="shared" si="1"/>
        <v>1057</v>
      </c>
      <c r="F56" s="36">
        <f t="shared" si="8"/>
        <v>78.47067557535263</v>
      </c>
      <c r="G56" s="34">
        <v>429</v>
      </c>
      <c r="H56" s="34">
        <v>628</v>
      </c>
      <c r="I56" s="35">
        <f t="shared" si="3"/>
        <v>290</v>
      </c>
      <c r="J56" s="36">
        <f t="shared" si="9"/>
        <v>21.529324424647363</v>
      </c>
      <c r="K56" s="34">
        <v>0</v>
      </c>
      <c r="L56" s="36">
        <f t="shared" si="10"/>
        <v>0</v>
      </c>
      <c r="M56" s="34">
        <v>0</v>
      </c>
      <c r="N56" s="36">
        <f t="shared" si="11"/>
        <v>0</v>
      </c>
      <c r="O56" s="34">
        <v>290</v>
      </c>
      <c r="P56" s="34">
        <v>70</v>
      </c>
      <c r="Q56" s="36">
        <f t="shared" si="12"/>
        <v>21.529324424647363</v>
      </c>
      <c r="R56" s="34" t="s">
        <v>189</v>
      </c>
      <c r="S56" s="34"/>
      <c r="T56" s="34"/>
      <c r="U56" s="34"/>
    </row>
    <row r="57" spans="1:21" ht="13.5">
      <c r="A57" s="31" t="s">
        <v>90</v>
      </c>
      <c r="B57" s="32" t="s">
        <v>187</v>
      </c>
      <c r="C57" s="33" t="s">
        <v>188</v>
      </c>
      <c r="D57" s="34">
        <f t="shared" si="0"/>
        <v>11062</v>
      </c>
      <c r="E57" s="35">
        <f t="shared" si="1"/>
        <v>3640</v>
      </c>
      <c r="F57" s="36">
        <f t="shared" si="8"/>
        <v>32.90544205387814</v>
      </c>
      <c r="G57" s="34">
        <v>3512</v>
      </c>
      <c r="H57" s="34">
        <v>128</v>
      </c>
      <c r="I57" s="35">
        <f t="shared" si="3"/>
        <v>7422</v>
      </c>
      <c r="J57" s="36">
        <f t="shared" si="9"/>
        <v>67.09455794612185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7422</v>
      </c>
      <c r="P57" s="34">
        <v>2587</v>
      </c>
      <c r="Q57" s="36">
        <f t="shared" si="12"/>
        <v>67.09455794612185</v>
      </c>
      <c r="R57" s="34" t="s">
        <v>189</v>
      </c>
      <c r="S57" s="34"/>
      <c r="T57" s="34"/>
      <c r="U57" s="34"/>
    </row>
    <row r="58" spans="1:21" ht="13.5">
      <c r="A58" s="31" t="s">
        <v>90</v>
      </c>
      <c r="B58" s="32" t="s">
        <v>190</v>
      </c>
      <c r="C58" s="33" t="s">
        <v>191</v>
      </c>
      <c r="D58" s="34">
        <f t="shared" si="0"/>
        <v>6757</v>
      </c>
      <c r="E58" s="35">
        <f t="shared" si="1"/>
        <v>4002</v>
      </c>
      <c r="F58" s="36">
        <f t="shared" si="8"/>
        <v>59.227467811158796</v>
      </c>
      <c r="G58" s="34">
        <v>4002</v>
      </c>
      <c r="H58" s="34">
        <v>0</v>
      </c>
      <c r="I58" s="35">
        <f t="shared" si="3"/>
        <v>2755</v>
      </c>
      <c r="J58" s="36">
        <f t="shared" si="9"/>
        <v>40.772532188841204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2755</v>
      </c>
      <c r="P58" s="34">
        <v>585</v>
      </c>
      <c r="Q58" s="36">
        <f t="shared" si="12"/>
        <v>40.772532188841204</v>
      </c>
      <c r="R58" s="34" t="s">
        <v>189</v>
      </c>
      <c r="S58" s="34"/>
      <c r="T58" s="34"/>
      <c r="U58" s="34"/>
    </row>
    <row r="59" spans="1:21" ht="13.5">
      <c r="A59" s="31" t="s">
        <v>90</v>
      </c>
      <c r="B59" s="32" t="s">
        <v>192</v>
      </c>
      <c r="C59" s="33" t="s">
        <v>86</v>
      </c>
      <c r="D59" s="34">
        <f t="shared" si="0"/>
        <v>2706</v>
      </c>
      <c r="E59" s="35">
        <f t="shared" si="1"/>
        <v>1276</v>
      </c>
      <c r="F59" s="36">
        <f t="shared" si="8"/>
        <v>47.15447154471545</v>
      </c>
      <c r="G59" s="34">
        <v>1276</v>
      </c>
      <c r="H59" s="34">
        <v>0</v>
      </c>
      <c r="I59" s="35">
        <f t="shared" si="3"/>
        <v>1430</v>
      </c>
      <c r="J59" s="36">
        <f t="shared" si="9"/>
        <v>52.84552845528455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1430</v>
      </c>
      <c r="P59" s="34">
        <v>202</v>
      </c>
      <c r="Q59" s="36">
        <f t="shared" si="12"/>
        <v>52.84552845528455</v>
      </c>
      <c r="R59" s="34" t="s">
        <v>189</v>
      </c>
      <c r="S59" s="34"/>
      <c r="T59" s="34"/>
      <c r="U59" s="34"/>
    </row>
    <row r="60" spans="1:21" ht="13.5">
      <c r="A60" s="31" t="s">
        <v>90</v>
      </c>
      <c r="B60" s="32" t="s">
        <v>193</v>
      </c>
      <c r="C60" s="33" t="s">
        <v>194</v>
      </c>
      <c r="D60" s="34">
        <f t="shared" si="0"/>
        <v>4228</v>
      </c>
      <c r="E60" s="35">
        <f t="shared" si="1"/>
        <v>1328</v>
      </c>
      <c r="F60" s="36">
        <f t="shared" si="8"/>
        <v>31.409649952696313</v>
      </c>
      <c r="G60" s="34">
        <v>1258</v>
      </c>
      <c r="H60" s="34">
        <v>70</v>
      </c>
      <c r="I60" s="35">
        <f t="shared" si="3"/>
        <v>2900</v>
      </c>
      <c r="J60" s="36">
        <f t="shared" si="9"/>
        <v>68.5903500473037</v>
      </c>
      <c r="K60" s="34">
        <v>0</v>
      </c>
      <c r="L60" s="36">
        <f t="shared" si="10"/>
        <v>0</v>
      </c>
      <c r="M60" s="34">
        <v>0</v>
      </c>
      <c r="N60" s="36">
        <f t="shared" si="11"/>
        <v>0</v>
      </c>
      <c r="O60" s="34">
        <v>2900</v>
      </c>
      <c r="P60" s="34">
        <v>230</v>
      </c>
      <c r="Q60" s="36">
        <f t="shared" si="12"/>
        <v>68.5903500473037</v>
      </c>
      <c r="R60" s="34" t="s">
        <v>189</v>
      </c>
      <c r="S60" s="34"/>
      <c r="T60" s="34"/>
      <c r="U60" s="34"/>
    </row>
    <row r="61" spans="1:21" ht="13.5">
      <c r="A61" s="31" t="s">
        <v>90</v>
      </c>
      <c r="B61" s="32" t="s">
        <v>195</v>
      </c>
      <c r="C61" s="33" t="s">
        <v>196</v>
      </c>
      <c r="D61" s="34">
        <f t="shared" si="0"/>
        <v>9124</v>
      </c>
      <c r="E61" s="35">
        <f t="shared" si="1"/>
        <v>2904</v>
      </c>
      <c r="F61" s="36">
        <f t="shared" si="8"/>
        <v>31.828145550197284</v>
      </c>
      <c r="G61" s="34">
        <v>2904</v>
      </c>
      <c r="H61" s="34">
        <v>0</v>
      </c>
      <c r="I61" s="35">
        <f t="shared" si="3"/>
        <v>6220</v>
      </c>
      <c r="J61" s="36">
        <f t="shared" si="9"/>
        <v>68.17185444980271</v>
      </c>
      <c r="K61" s="34">
        <v>0</v>
      </c>
      <c r="L61" s="36">
        <f t="shared" si="10"/>
        <v>0</v>
      </c>
      <c r="M61" s="34">
        <v>0</v>
      </c>
      <c r="N61" s="36">
        <f t="shared" si="11"/>
        <v>0</v>
      </c>
      <c r="O61" s="34">
        <v>6220</v>
      </c>
      <c r="P61" s="34">
        <v>430</v>
      </c>
      <c r="Q61" s="36">
        <f t="shared" si="12"/>
        <v>68.17185444980271</v>
      </c>
      <c r="R61" s="34" t="s">
        <v>189</v>
      </c>
      <c r="S61" s="34"/>
      <c r="T61" s="34"/>
      <c r="U61" s="34"/>
    </row>
    <row r="62" spans="1:21" ht="13.5">
      <c r="A62" s="31" t="s">
        <v>90</v>
      </c>
      <c r="B62" s="32" t="s">
        <v>197</v>
      </c>
      <c r="C62" s="33" t="s">
        <v>198</v>
      </c>
      <c r="D62" s="34">
        <f t="shared" si="0"/>
        <v>4667</v>
      </c>
      <c r="E62" s="35">
        <f t="shared" si="1"/>
        <v>2777</v>
      </c>
      <c r="F62" s="36">
        <f t="shared" si="8"/>
        <v>59.50289265052496</v>
      </c>
      <c r="G62" s="34">
        <v>2777</v>
      </c>
      <c r="H62" s="34">
        <v>0</v>
      </c>
      <c r="I62" s="35">
        <f t="shared" si="3"/>
        <v>1890</v>
      </c>
      <c r="J62" s="36">
        <f t="shared" si="9"/>
        <v>40.49710734947504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1890</v>
      </c>
      <c r="P62" s="34">
        <v>533</v>
      </c>
      <c r="Q62" s="36">
        <f t="shared" si="12"/>
        <v>40.49710734947504</v>
      </c>
      <c r="R62" s="34" t="s">
        <v>189</v>
      </c>
      <c r="S62" s="34"/>
      <c r="T62" s="34"/>
      <c r="U62" s="34"/>
    </row>
    <row r="63" spans="1:21" ht="13.5">
      <c r="A63" s="31" t="s">
        <v>90</v>
      </c>
      <c r="B63" s="32" t="s">
        <v>199</v>
      </c>
      <c r="C63" s="33" t="s">
        <v>200</v>
      </c>
      <c r="D63" s="34">
        <f t="shared" si="0"/>
        <v>18080</v>
      </c>
      <c r="E63" s="35">
        <f t="shared" si="1"/>
        <v>7842</v>
      </c>
      <c r="F63" s="36">
        <f t="shared" si="8"/>
        <v>43.373893805309734</v>
      </c>
      <c r="G63" s="34">
        <v>7842</v>
      </c>
      <c r="H63" s="34">
        <v>0</v>
      </c>
      <c r="I63" s="35">
        <f t="shared" si="3"/>
        <v>10238</v>
      </c>
      <c r="J63" s="36">
        <f t="shared" si="9"/>
        <v>56.626106194690266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10238</v>
      </c>
      <c r="P63" s="34">
        <v>6566</v>
      </c>
      <c r="Q63" s="36">
        <f t="shared" si="12"/>
        <v>56.626106194690266</v>
      </c>
      <c r="R63" s="34" t="s">
        <v>189</v>
      </c>
      <c r="S63" s="34"/>
      <c r="T63" s="34"/>
      <c r="U63" s="34"/>
    </row>
    <row r="64" spans="1:21" ht="13.5">
      <c r="A64" s="31" t="s">
        <v>90</v>
      </c>
      <c r="B64" s="32" t="s">
        <v>201</v>
      </c>
      <c r="C64" s="33" t="s">
        <v>202</v>
      </c>
      <c r="D64" s="34">
        <f t="shared" si="0"/>
        <v>11083</v>
      </c>
      <c r="E64" s="35">
        <f aca="true" t="shared" si="13" ref="E64:E76">G64+H64</f>
        <v>6264</v>
      </c>
      <c r="F64" s="36">
        <f t="shared" si="8"/>
        <v>56.51899305242263</v>
      </c>
      <c r="G64" s="34">
        <v>5861</v>
      </c>
      <c r="H64" s="34">
        <v>403</v>
      </c>
      <c r="I64" s="35">
        <f aca="true" t="shared" si="14" ref="I64:I76">K64+M64+O64</f>
        <v>4819</v>
      </c>
      <c r="J64" s="36">
        <f t="shared" si="9"/>
        <v>43.48100694757737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4819</v>
      </c>
      <c r="P64" s="34">
        <v>2346</v>
      </c>
      <c r="Q64" s="36">
        <f t="shared" si="12"/>
        <v>43.48100694757737</v>
      </c>
      <c r="R64" s="34" t="s">
        <v>189</v>
      </c>
      <c r="S64" s="34"/>
      <c r="T64" s="34"/>
      <c r="U64" s="34"/>
    </row>
    <row r="65" spans="1:21" ht="13.5">
      <c r="A65" s="31" t="s">
        <v>90</v>
      </c>
      <c r="B65" s="32" t="s">
        <v>203</v>
      </c>
      <c r="C65" s="33" t="s">
        <v>204</v>
      </c>
      <c r="D65" s="34">
        <f t="shared" si="0"/>
        <v>4744</v>
      </c>
      <c r="E65" s="35">
        <f t="shared" si="13"/>
        <v>2485</v>
      </c>
      <c r="F65" s="36">
        <f t="shared" si="8"/>
        <v>52.38195615514334</v>
      </c>
      <c r="G65" s="34">
        <v>2360</v>
      </c>
      <c r="H65" s="34">
        <v>125</v>
      </c>
      <c r="I65" s="35">
        <f t="shared" si="14"/>
        <v>2259</v>
      </c>
      <c r="J65" s="36">
        <f t="shared" si="9"/>
        <v>47.61804384485666</v>
      </c>
      <c r="K65" s="34">
        <v>0</v>
      </c>
      <c r="L65" s="36">
        <f t="shared" si="10"/>
        <v>0</v>
      </c>
      <c r="M65" s="34">
        <v>0</v>
      </c>
      <c r="N65" s="36">
        <f t="shared" si="11"/>
        <v>0</v>
      </c>
      <c r="O65" s="34">
        <v>2259</v>
      </c>
      <c r="P65" s="34">
        <v>990</v>
      </c>
      <c r="Q65" s="36">
        <f t="shared" si="12"/>
        <v>47.61804384485666</v>
      </c>
      <c r="R65" s="34" t="s">
        <v>189</v>
      </c>
      <c r="S65" s="34"/>
      <c r="T65" s="34"/>
      <c r="U65" s="34"/>
    </row>
    <row r="66" spans="1:21" ht="13.5">
      <c r="A66" s="31" t="s">
        <v>90</v>
      </c>
      <c r="B66" s="32" t="s">
        <v>205</v>
      </c>
      <c r="C66" s="33" t="s">
        <v>58</v>
      </c>
      <c r="D66" s="34">
        <f t="shared" si="0"/>
        <v>12967</v>
      </c>
      <c r="E66" s="35">
        <f t="shared" si="13"/>
        <v>8046</v>
      </c>
      <c r="F66" s="36">
        <f t="shared" si="8"/>
        <v>62.049818770725686</v>
      </c>
      <c r="G66" s="34">
        <v>8046</v>
      </c>
      <c r="H66" s="34">
        <v>0</v>
      </c>
      <c r="I66" s="35">
        <f t="shared" si="14"/>
        <v>4921</v>
      </c>
      <c r="J66" s="36">
        <f t="shared" si="9"/>
        <v>37.95018122927431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4921</v>
      </c>
      <c r="P66" s="34">
        <v>655</v>
      </c>
      <c r="Q66" s="36">
        <f t="shared" si="12"/>
        <v>37.95018122927431</v>
      </c>
      <c r="R66" s="34" t="s">
        <v>189</v>
      </c>
      <c r="S66" s="34"/>
      <c r="T66" s="34"/>
      <c r="U66" s="34"/>
    </row>
    <row r="67" spans="1:21" ht="13.5">
      <c r="A67" s="31" t="s">
        <v>90</v>
      </c>
      <c r="B67" s="32" t="s">
        <v>206</v>
      </c>
      <c r="C67" s="33" t="s">
        <v>207</v>
      </c>
      <c r="D67" s="34">
        <f t="shared" si="0"/>
        <v>6856</v>
      </c>
      <c r="E67" s="35">
        <f t="shared" si="13"/>
        <v>4933</v>
      </c>
      <c r="F67" s="36">
        <f t="shared" si="8"/>
        <v>71.95157526254376</v>
      </c>
      <c r="G67" s="34">
        <v>4900</v>
      </c>
      <c r="H67" s="34">
        <v>33</v>
      </c>
      <c r="I67" s="35">
        <f t="shared" si="14"/>
        <v>1923</v>
      </c>
      <c r="J67" s="36">
        <f t="shared" si="9"/>
        <v>28.04842473745624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1923</v>
      </c>
      <c r="P67" s="34">
        <v>1812</v>
      </c>
      <c r="Q67" s="36">
        <f t="shared" si="12"/>
        <v>28.04842473745624</v>
      </c>
      <c r="R67" s="34" t="s">
        <v>189</v>
      </c>
      <c r="S67" s="34"/>
      <c r="T67" s="34"/>
      <c r="U67" s="34"/>
    </row>
    <row r="68" spans="1:21" ht="13.5">
      <c r="A68" s="31" t="s">
        <v>90</v>
      </c>
      <c r="B68" s="32" t="s">
        <v>208</v>
      </c>
      <c r="C68" s="33" t="s">
        <v>209</v>
      </c>
      <c r="D68" s="34">
        <f t="shared" si="0"/>
        <v>11201</v>
      </c>
      <c r="E68" s="35">
        <f t="shared" si="13"/>
        <v>7691</v>
      </c>
      <c r="F68" s="36">
        <f t="shared" si="8"/>
        <v>68.66351218641192</v>
      </c>
      <c r="G68" s="34">
        <v>7503</v>
      </c>
      <c r="H68" s="34">
        <v>188</v>
      </c>
      <c r="I68" s="35">
        <f t="shared" si="14"/>
        <v>3510</v>
      </c>
      <c r="J68" s="36">
        <f t="shared" si="9"/>
        <v>31.33648781358807</v>
      </c>
      <c r="K68" s="34">
        <v>0</v>
      </c>
      <c r="L68" s="36">
        <f t="shared" si="10"/>
        <v>0</v>
      </c>
      <c r="M68" s="34">
        <v>0</v>
      </c>
      <c r="N68" s="36">
        <f t="shared" si="11"/>
        <v>0</v>
      </c>
      <c r="O68" s="34">
        <v>3510</v>
      </c>
      <c r="P68" s="34">
        <v>1940</v>
      </c>
      <c r="Q68" s="36">
        <f t="shared" si="12"/>
        <v>31.33648781358807</v>
      </c>
      <c r="R68" s="34" t="s">
        <v>189</v>
      </c>
      <c r="S68" s="34"/>
      <c r="T68" s="34"/>
      <c r="U68" s="34"/>
    </row>
    <row r="69" spans="1:21" ht="13.5">
      <c r="A69" s="31" t="s">
        <v>90</v>
      </c>
      <c r="B69" s="32" t="s">
        <v>210</v>
      </c>
      <c r="C69" s="33" t="s">
        <v>211</v>
      </c>
      <c r="D69" s="34">
        <f t="shared" si="0"/>
        <v>5044</v>
      </c>
      <c r="E69" s="35">
        <f t="shared" si="13"/>
        <v>3232</v>
      </c>
      <c r="F69" s="36">
        <f t="shared" si="8"/>
        <v>64.0761300555115</v>
      </c>
      <c r="G69" s="34">
        <v>3152</v>
      </c>
      <c r="H69" s="34">
        <v>80</v>
      </c>
      <c r="I69" s="35">
        <f t="shared" si="14"/>
        <v>1812</v>
      </c>
      <c r="J69" s="36">
        <f t="shared" si="9"/>
        <v>35.9238699444885</v>
      </c>
      <c r="K69" s="34">
        <v>0</v>
      </c>
      <c r="L69" s="36">
        <f t="shared" si="10"/>
        <v>0</v>
      </c>
      <c r="M69" s="34">
        <v>0</v>
      </c>
      <c r="N69" s="36">
        <f t="shared" si="11"/>
        <v>0</v>
      </c>
      <c r="O69" s="34">
        <v>1812</v>
      </c>
      <c r="P69" s="34">
        <v>1512</v>
      </c>
      <c r="Q69" s="36">
        <f t="shared" si="12"/>
        <v>35.9238699444885</v>
      </c>
      <c r="R69" s="34" t="s">
        <v>189</v>
      </c>
      <c r="S69" s="34"/>
      <c r="T69" s="34"/>
      <c r="U69" s="34"/>
    </row>
    <row r="70" spans="1:21" ht="13.5">
      <c r="A70" s="31" t="s">
        <v>90</v>
      </c>
      <c r="B70" s="32" t="s">
        <v>212</v>
      </c>
      <c r="C70" s="33" t="s">
        <v>213</v>
      </c>
      <c r="D70" s="34">
        <f t="shared" si="0"/>
        <v>1953</v>
      </c>
      <c r="E70" s="35">
        <f t="shared" si="13"/>
        <v>1456</v>
      </c>
      <c r="F70" s="36">
        <f t="shared" si="8"/>
        <v>74.55197132616487</v>
      </c>
      <c r="G70" s="34">
        <v>1342</v>
      </c>
      <c r="H70" s="34">
        <v>114</v>
      </c>
      <c r="I70" s="35">
        <f t="shared" si="14"/>
        <v>497</v>
      </c>
      <c r="J70" s="36">
        <f t="shared" si="9"/>
        <v>25.448028673835125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497</v>
      </c>
      <c r="P70" s="34">
        <v>211</v>
      </c>
      <c r="Q70" s="36">
        <f t="shared" si="12"/>
        <v>25.448028673835125</v>
      </c>
      <c r="R70" s="34" t="s">
        <v>189</v>
      </c>
      <c r="S70" s="34"/>
      <c r="T70" s="34"/>
      <c r="U70" s="34"/>
    </row>
    <row r="71" spans="1:21" ht="13.5">
      <c r="A71" s="31" t="s">
        <v>90</v>
      </c>
      <c r="B71" s="32" t="s">
        <v>214</v>
      </c>
      <c r="C71" s="33" t="s">
        <v>215</v>
      </c>
      <c r="D71" s="34">
        <f aca="true" t="shared" si="15" ref="D71:D76">E71+I71</f>
        <v>13986</v>
      </c>
      <c r="E71" s="35">
        <f t="shared" si="13"/>
        <v>8996</v>
      </c>
      <c r="F71" s="36">
        <f t="shared" si="8"/>
        <v>64.32146432146432</v>
      </c>
      <c r="G71" s="34">
        <v>8796</v>
      </c>
      <c r="H71" s="34">
        <v>200</v>
      </c>
      <c r="I71" s="35">
        <f t="shared" si="14"/>
        <v>4990</v>
      </c>
      <c r="J71" s="36">
        <f t="shared" si="9"/>
        <v>35.67853567853568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4990</v>
      </c>
      <c r="P71" s="34">
        <v>2748</v>
      </c>
      <c r="Q71" s="36">
        <f t="shared" si="12"/>
        <v>35.67853567853568</v>
      </c>
      <c r="R71" s="34" t="s">
        <v>189</v>
      </c>
      <c r="S71" s="34"/>
      <c r="T71" s="34"/>
      <c r="U71" s="34"/>
    </row>
    <row r="72" spans="1:21" ht="13.5">
      <c r="A72" s="31" t="s">
        <v>90</v>
      </c>
      <c r="B72" s="32" t="s">
        <v>216</v>
      </c>
      <c r="C72" s="33" t="s">
        <v>217</v>
      </c>
      <c r="D72" s="34">
        <f t="shared" si="15"/>
        <v>2393</v>
      </c>
      <c r="E72" s="35">
        <f t="shared" si="13"/>
        <v>1280</v>
      </c>
      <c r="F72" s="36">
        <f t="shared" si="8"/>
        <v>53.489343919765986</v>
      </c>
      <c r="G72" s="34">
        <v>1280</v>
      </c>
      <c r="H72" s="34">
        <v>0</v>
      </c>
      <c r="I72" s="35">
        <f t="shared" si="14"/>
        <v>1113</v>
      </c>
      <c r="J72" s="36">
        <f t="shared" si="9"/>
        <v>46.510656080234014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1113</v>
      </c>
      <c r="P72" s="34">
        <v>432</v>
      </c>
      <c r="Q72" s="36">
        <f t="shared" si="12"/>
        <v>46.510656080234014</v>
      </c>
      <c r="R72" s="34" t="s">
        <v>189</v>
      </c>
      <c r="S72" s="34"/>
      <c r="T72" s="34"/>
      <c r="U72" s="34"/>
    </row>
    <row r="73" spans="1:21" ht="13.5">
      <c r="A73" s="31" t="s">
        <v>90</v>
      </c>
      <c r="B73" s="32" t="s">
        <v>218</v>
      </c>
      <c r="C73" s="33" t="s">
        <v>219</v>
      </c>
      <c r="D73" s="34">
        <f t="shared" si="15"/>
        <v>9712</v>
      </c>
      <c r="E73" s="35">
        <f t="shared" si="13"/>
        <v>4857</v>
      </c>
      <c r="F73" s="36">
        <f t="shared" si="8"/>
        <v>50.01029654036244</v>
      </c>
      <c r="G73" s="34">
        <v>4854</v>
      </c>
      <c r="H73" s="34">
        <v>3</v>
      </c>
      <c r="I73" s="35">
        <f t="shared" si="14"/>
        <v>4855</v>
      </c>
      <c r="J73" s="36">
        <f t="shared" si="9"/>
        <v>49.98970345963756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4855</v>
      </c>
      <c r="P73" s="34">
        <v>940</v>
      </c>
      <c r="Q73" s="36">
        <f t="shared" si="12"/>
        <v>49.98970345963756</v>
      </c>
      <c r="R73" s="34" t="s">
        <v>189</v>
      </c>
      <c r="S73" s="34"/>
      <c r="T73" s="34"/>
      <c r="U73" s="34"/>
    </row>
    <row r="74" spans="1:21" ht="13.5">
      <c r="A74" s="31" t="s">
        <v>90</v>
      </c>
      <c r="B74" s="32" t="s">
        <v>220</v>
      </c>
      <c r="C74" s="33" t="s">
        <v>221</v>
      </c>
      <c r="D74" s="34">
        <f t="shared" si="15"/>
        <v>9682</v>
      </c>
      <c r="E74" s="35">
        <f t="shared" si="13"/>
        <v>6198</v>
      </c>
      <c r="F74" s="36">
        <f t="shared" si="8"/>
        <v>64.0156992356951</v>
      </c>
      <c r="G74" s="34">
        <v>6133</v>
      </c>
      <c r="H74" s="34">
        <v>65</v>
      </c>
      <c r="I74" s="35">
        <f t="shared" si="14"/>
        <v>3484</v>
      </c>
      <c r="J74" s="36">
        <f t="shared" si="9"/>
        <v>35.98430076430489</v>
      </c>
      <c r="K74" s="34">
        <v>0</v>
      </c>
      <c r="L74" s="36">
        <f t="shared" si="10"/>
        <v>0</v>
      </c>
      <c r="M74" s="34">
        <v>0</v>
      </c>
      <c r="N74" s="36">
        <f t="shared" si="11"/>
        <v>0</v>
      </c>
      <c r="O74" s="34">
        <v>3484</v>
      </c>
      <c r="P74" s="34">
        <v>1332</v>
      </c>
      <c r="Q74" s="36">
        <f t="shared" si="12"/>
        <v>35.98430076430489</v>
      </c>
      <c r="R74" s="34" t="s">
        <v>189</v>
      </c>
      <c r="S74" s="34"/>
      <c r="T74" s="34"/>
      <c r="U74" s="34"/>
    </row>
    <row r="75" spans="1:21" ht="13.5">
      <c r="A75" s="31" t="s">
        <v>90</v>
      </c>
      <c r="B75" s="32" t="s">
        <v>222</v>
      </c>
      <c r="C75" s="33" t="s">
        <v>223</v>
      </c>
      <c r="D75" s="34">
        <f t="shared" si="15"/>
        <v>4355</v>
      </c>
      <c r="E75" s="35">
        <f t="shared" si="13"/>
        <v>2043</v>
      </c>
      <c r="F75" s="36">
        <f t="shared" si="8"/>
        <v>46.91159586681975</v>
      </c>
      <c r="G75" s="34">
        <v>1973</v>
      </c>
      <c r="H75" s="34">
        <v>70</v>
      </c>
      <c r="I75" s="35">
        <f t="shared" si="14"/>
        <v>2312</v>
      </c>
      <c r="J75" s="36">
        <f t="shared" si="9"/>
        <v>53.088404133180255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2312</v>
      </c>
      <c r="P75" s="34">
        <v>447</v>
      </c>
      <c r="Q75" s="36">
        <f t="shared" si="12"/>
        <v>53.088404133180255</v>
      </c>
      <c r="R75" s="34" t="s">
        <v>189</v>
      </c>
      <c r="S75" s="34"/>
      <c r="T75" s="34"/>
      <c r="U75" s="34"/>
    </row>
    <row r="76" spans="1:21" ht="13.5">
      <c r="A76" s="31" t="s">
        <v>90</v>
      </c>
      <c r="B76" s="32" t="s">
        <v>224</v>
      </c>
      <c r="C76" s="33" t="s">
        <v>225</v>
      </c>
      <c r="D76" s="34">
        <f t="shared" si="15"/>
        <v>3341</v>
      </c>
      <c r="E76" s="35">
        <f t="shared" si="13"/>
        <v>2197</v>
      </c>
      <c r="F76" s="36">
        <f t="shared" si="8"/>
        <v>65.75875486381322</v>
      </c>
      <c r="G76" s="34">
        <v>2173</v>
      </c>
      <c r="H76" s="34">
        <v>24</v>
      </c>
      <c r="I76" s="35">
        <f t="shared" si="14"/>
        <v>1144</v>
      </c>
      <c r="J76" s="36">
        <f t="shared" si="9"/>
        <v>34.24124513618677</v>
      </c>
      <c r="K76" s="34">
        <v>0</v>
      </c>
      <c r="L76" s="36">
        <f t="shared" si="10"/>
        <v>0</v>
      </c>
      <c r="M76" s="34">
        <v>0</v>
      </c>
      <c r="N76" s="36">
        <f t="shared" si="11"/>
        <v>0</v>
      </c>
      <c r="O76" s="34">
        <v>1144</v>
      </c>
      <c r="P76" s="34">
        <v>193</v>
      </c>
      <c r="Q76" s="36">
        <f t="shared" si="12"/>
        <v>34.24124513618677</v>
      </c>
      <c r="R76" s="34" t="s">
        <v>189</v>
      </c>
      <c r="S76" s="34"/>
      <c r="T76" s="34"/>
      <c r="U76" s="34"/>
    </row>
    <row r="77" spans="1:21" ht="13.5">
      <c r="A77" s="57" t="s">
        <v>89</v>
      </c>
      <c r="B77" s="58"/>
      <c r="C77" s="59"/>
      <c r="D77" s="34">
        <f>SUM(D7:D76)</f>
        <v>1509661</v>
      </c>
      <c r="E77" s="34">
        <f aca="true" t="shared" si="16" ref="E77:P77">SUM(E7:E76)</f>
        <v>366432</v>
      </c>
      <c r="F77" s="36">
        <f t="shared" si="8"/>
        <v>24.272469117238906</v>
      </c>
      <c r="G77" s="34">
        <f t="shared" si="16"/>
        <v>348013</v>
      </c>
      <c r="H77" s="34">
        <f t="shared" si="16"/>
        <v>18419</v>
      </c>
      <c r="I77" s="34">
        <f t="shared" si="16"/>
        <v>1143229</v>
      </c>
      <c r="J77" s="36">
        <f t="shared" si="9"/>
        <v>75.7275308827611</v>
      </c>
      <c r="K77" s="34">
        <f t="shared" si="16"/>
        <v>496637</v>
      </c>
      <c r="L77" s="36">
        <f t="shared" si="10"/>
        <v>32.89725309191931</v>
      </c>
      <c r="M77" s="34">
        <f t="shared" si="16"/>
        <v>7559</v>
      </c>
      <c r="N77" s="36">
        <f t="shared" si="11"/>
        <v>0.5007084371921908</v>
      </c>
      <c r="O77" s="34">
        <f t="shared" si="16"/>
        <v>639033</v>
      </c>
      <c r="P77" s="34">
        <f t="shared" si="16"/>
        <v>201990</v>
      </c>
      <c r="Q77" s="36">
        <f t="shared" si="12"/>
        <v>42.329569353649596</v>
      </c>
      <c r="R77" s="34">
        <f>COUNTIF(R7:R76,"○")</f>
        <v>64</v>
      </c>
      <c r="S77" s="34">
        <f>COUNTIF(S7:S76,"○")</f>
        <v>3</v>
      </c>
      <c r="T77" s="34">
        <f>COUNTIF(T7:T76,"○")</f>
        <v>0</v>
      </c>
      <c r="U77" s="34">
        <f>COUNTIF(U7:U76,"○")</f>
        <v>3</v>
      </c>
    </row>
  </sheetData>
  <mergeCells count="19">
    <mergeCell ref="A77:C77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7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88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86" t="s">
        <v>0</v>
      </c>
      <c r="B2" s="63" t="s">
        <v>73</v>
      </c>
      <c r="C2" s="66" t="s">
        <v>74</v>
      </c>
      <c r="D2" s="14" t="s">
        <v>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75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1"/>
      <c r="B3" s="87"/>
      <c r="C3" s="89"/>
      <c r="D3" s="26" t="s">
        <v>2</v>
      </c>
      <c r="E3" s="85" t="s">
        <v>3</v>
      </c>
      <c r="F3" s="91"/>
      <c r="G3" s="92"/>
      <c r="H3" s="82" t="s">
        <v>4</v>
      </c>
      <c r="I3" s="83"/>
      <c r="J3" s="84"/>
      <c r="K3" s="85" t="s">
        <v>5</v>
      </c>
      <c r="L3" s="83"/>
      <c r="M3" s="84"/>
      <c r="N3" s="26" t="s">
        <v>2</v>
      </c>
      <c r="O3" s="17" t="s">
        <v>6</v>
      </c>
      <c r="P3" s="24"/>
      <c r="Q3" s="24"/>
      <c r="R3" s="24"/>
      <c r="S3" s="24"/>
      <c r="T3" s="25"/>
      <c r="U3" s="17" t="s">
        <v>7</v>
      </c>
      <c r="V3" s="24"/>
      <c r="W3" s="24"/>
      <c r="X3" s="24"/>
      <c r="Y3" s="24"/>
      <c r="Z3" s="25"/>
      <c r="AA3" s="17" t="s">
        <v>8</v>
      </c>
      <c r="AB3" s="24"/>
      <c r="AC3" s="25"/>
    </row>
    <row r="4" spans="1:29" s="30" customFormat="1" ht="22.5" customHeight="1">
      <c r="A4" s="61"/>
      <c r="B4" s="87"/>
      <c r="C4" s="89"/>
      <c r="D4" s="27"/>
      <c r="E4" s="26" t="s">
        <v>2</v>
      </c>
      <c r="F4" s="18" t="s">
        <v>76</v>
      </c>
      <c r="G4" s="18" t="s">
        <v>77</v>
      </c>
      <c r="H4" s="26" t="s">
        <v>2</v>
      </c>
      <c r="I4" s="18" t="s">
        <v>76</v>
      </c>
      <c r="J4" s="18" t="s">
        <v>77</v>
      </c>
      <c r="K4" s="26" t="s">
        <v>2</v>
      </c>
      <c r="L4" s="18" t="s">
        <v>76</v>
      </c>
      <c r="M4" s="18" t="s">
        <v>77</v>
      </c>
      <c r="N4" s="27"/>
      <c r="O4" s="26" t="s">
        <v>2</v>
      </c>
      <c r="P4" s="18" t="s">
        <v>78</v>
      </c>
      <c r="Q4" s="18" t="s">
        <v>79</v>
      </c>
      <c r="R4" s="18" t="s">
        <v>80</v>
      </c>
      <c r="S4" s="18" t="s">
        <v>81</v>
      </c>
      <c r="T4" s="18" t="s">
        <v>82</v>
      </c>
      <c r="U4" s="26" t="s">
        <v>2</v>
      </c>
      <c r="V4" s="18" t="s">
        <v>78</v>
      </c>
      <c r="W4" s="18" t="s">
        <v>79</v>
      </c>
      <c r="X4" s="18" t="s">
        <v>80</v>
      </c>
      <c r="Y4" s="18" t="s">
        <v>81</v>
      </c>
      <c r="Z4" s="18" t="s">
        <v>82</v>
      </c>
      <c r="AA4" s="26" t="s">
        <v>2</v>
      </c>
      <c r="AB4" s="18" t="s">
        <v>76</v>
      </c>
      <c r="AC4" s="18" t="s">
        <v>77</v>
      </c>
    </row>
    <row r="5" spans="1:29" s="30" customFormat="1" ht="22.5" customHeight="1">
      <c r="A5" s="61"/>
      <c r="B5" s="87"/>
      <c r="C5" s="89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2"/>
      <c r="B6" s="88"/>
      <c r="C6" s="90"/>
      <c r="D6" s="19" t="s">
        <v>83</v>
      </c>
      <c r="E6" s="19" t="s">
        <v>83</v>
      </c>
      <c r="F6" s="19" t="s">
        <v>83</v>
      </c>
      <c r="G6" s="19" t="s">
        <v>83</v>
      </c>
      <c r="H6" s="19" t="s">
        <v>83</v>
      </c>
      <c r="I6" s="19" t="s">
        <v>83</v>
      </c>
      <c r="J6" s="19" t="s">
        <v>83</v>
      </c>
      <c r="K6" s="19" t="s">
        <v>83</v>
      </c>
      <c r="L6" s="19" t="s">
        <v>83</v>
      </c>
      <c r="M6" s="19" t="s">
        <v>83</v>
      </c>
      <c r="N6" s="19" t="s">
        <v>83</v>
      </c>
      <c r="O6" s="19" t="s">
        <v>83</v>
      </c>
      <c r="P6" s="19" t="s">
        <v>83</v>
      </c>
      <c r="Q6" s="19" t="s">
        <v>83</v>
      </c>
      <c r="R6" s="19" t="s">
        <v>83</v>
      </c>
      <c r="S6" s="19" t="s">
        <v>83</v>
      </c>
      <c r="T6" s="19" t="s">
        <v>83</v>
      </c>
      <c r="U6" s="19" t="s">
        <v>83</v>
      </c>
      <c r="V6" s="19" t="s">
        <v>83</v>
      </c>
      <c r="W6" s="19" t="s">
        <v>83</v>
      </c>
      <c r="X6" s="19" t="s">
        <v>83</v>
      </c>
      <c r="Y6" s="19" t="s">
        <v>83</v>
      </c>
      <c r="Z6" s="19" t="s">
        <v>83</v>
      </c>
      <c r="AA6" s="19" t="s">
        <v>83</v>
      </c>
      <c r="AB6" s="19" t="s">
        <v>83</v>
      </c>
      <c r="AC6" s="19" t="s">
        <v>83</v>
      </c>
    </row>
    <row r="7" spans="1:29" ht="13.5">
      <c r="A7" s="31" t="s">
        <v>90</v>
      </c>
      <c r="B7" s="32" t="s">
        <v>91</v>
      </c>
      <c r="C7" s="33" t="s">
        <v>92</v>
      </c>
      <c r="D7" s="34">
        <f aca="true" t="shared" si="0" ref="D7:D70">E7+H7+K7</f>
        <v>115217</v>
      </c>
      <c r="E7" s="34">
        <f aca="true" t="shared" si="1" ref="E7:E70">F7+G7</f>
        <v>291</v>
      </c>
      <c r="F7" s="34">
        <v>291</v>
      </c>
      <c r="G7" s="34">
        <v>0</v>
      </c>
      <c r="H7" s="34">
        <f aca="true" t="shared" si="2" ref="H7:H70">I7+J7</f>
        <v>0</v>
      </c>
      <c r="I7" s="34">
        <v>0</v>
      </c>
      <c r="J7" s="34">
        <v>0</v>
      </c>
      <c r="K7" s="34">
        <f aca="true" t="shared" si="3" ref="K7:K70">L7+M7</f>
        <v>114926</v>
      </c>
      <c r="L7" s="34">
        <v>25235</v>
      </c>
      <c r="M7" s="34">
        <v>89691</v>
      </c>
      <c r="N7" s="34">
        <f aca="true" t="shared" si="4" ref="N7:N70">O7+U7+AA7</f>
        <v>115697</v>
      </c>
      <c r="O7" s="34">
        <f aca="true" t="shared" si="5" ref="O7:O70">SUM(P7:T7)</f>
        <v>25526</v>
      </c>
      <c r="P7" s="34">
        <v>25526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89691</v>
      </c>
      <c r="V7" s="34">
        <v>89691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480</v>
      </c>
      <c r="AB7" s="34">
        <v>480</v>
      </c>
      <c r="AC7" s="34">
        <v>0</v>
      </c>
    </row>
    <row r="8" spans="1:29" ht="13.5">
      <c r="A8" s="31" t="s">
        <v>90</v>
      </c>
      <c r="B8" s="32" t="s">
        <v>93</v>
      </c>
      <c r="C8" s="33" t="s">
        <v>94</v>
      </c>
      <c r="D8" s="34">
        <f t="shared" si="0"/>
        <v>22135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22135</v>
      </c>
      <c r="L8" s="34">
        <v>6064</v>
      </c>
      <c r="M8" s="34">
        <v>16071</v>
      </c>
      <c r="N8" s="34">
        <f t="shared" si="4"/>
        <v>22138</v>
      </c>
      <c r="O8" s="34">
        <f t="shared" si="5"/>
        <v>6064</v>
      </c>
      <c r="P8" s="34">
        <v>6064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16071</v>
      </c>
      <c r="V8" s="34">
        <v>16071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3</v>
      </c>
      <c r="AB8" s="34">
        <v>3</v>
      </c>
      <c r="AC8" s="34">
        <v>0</v>
      </c>
    </row>
    <row r="9" spans="1:29" ht="13.5">
      <c r="A9" s="31" t="s">
        <v>90</v>
      </c>
      <c r="B9" s="32" t="s">
        <v>95</v>
      </c>
      <c r="C9" s="33" t="s">
        <v>96</v>
      </c>
      <c r="D9" s="34">
        <f t="shared" si="0"/>
        <v>34623</v>
      </c>
      <c r="E9" s="34">
        <f t="shared" si="1"/>
        <v>0</v>
      </c>
      <c r="F9" s="34">
        <v>0</v>
      </c>
      <c r="G9" s="34">
        <v>0</v>
      </c>
      <c r="H9" s="34">
        <f t="shared" si="2"/>
        <v>73</v>
      </c>
      <c r="I9" s="34">
        <v>73</v>
      </c>
      <c r="J9" s="34">
        <v>0</v>
      </c>
      <c r="K9" s="34">
        <f t="shared" si="3"/>
        <v>34550</v>
      </c>
      <c r="L9" s="34">
        <v>25497</v>
      </c>
      <c r="M9" s="34">
        <v>9053</v>
      </c>
      <c r="N9" s="34">
        <f t="shared" si="4"/>
        <v>34623</v>
      </c>
      <c r="O9" s="34">
        <f t="shared" si="5"/>
        <v>25570</v>
      </c>
      <c r="P9" s="34">
        <v>25570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9053</v>
      </c>
      <c r="V9" s="34">
        <v>9053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90</v>
      </c>
      <c r="B10" s="32" t="s">
        <v>97</v>
      </c>
      <c r="C10" s="33" t="s">
        <v>98</v>
      </c>
      <c r="D10" s="34">
        <f t="shared" si="0"/>
        <v>5718</v>
      </c>
      <c r="E10" s="34">
        <f t="shared" si="1"/>
        <v>0</v>
      </c>
      <c r="F10" s="34">
        <v>0</v>
      </c>
      <c r="G10" s="34">
        <v>0</v>
      </c>
      <c r="H10" s="34">
        <f t="shared" si="2"/>
        <v>370</v>
      </c>
      <c r="I10" s="34">
        <v>370</v>
      </c>
      <c r="J10" s="34">
        <v>0</v>
      </c>
      <c r="K10" s="34">
        <f t="shared" si="3"/>
        <v>5348</v>
      </c>
      <c r="L10" s="34">
        <v>4532</v>
      </c>
      <c r="M10" s="34">
        <v>816</v>
      </c>
      <c r="N10" s="34">
        <f t="shared" si="4"/>
        <v>5758</v>
      </c>
      <c r="O10" s="34">
        <f t="shared" si="5"/>
        <v>4902</v>
      </c>
      <c r="P10" s="34">
        <v>4902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816</v>
      </c>
      <c r="V10" s="34">
        <v>816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40</v>
      </c>
      <c r="AB10" s="34">
        <v>40</v>
      </c>
      <c r="AC10" s="34">
        <v>0</v>
      </c>
    </row>
    <row r="11" spans="1:29" ht="13.5">
      <c r="A11" s="31" t="s">
        <v>90</v>
      </c>
      <c r="B11" s="32" t="s">
        <v>99</v>
      </c>
      <c r="C11" s="33" t="s">
        <v>100</v>
      </c>
      <c r="D11" s="34">
        <f t="shared" si="0"/>
        <v>43031</v>
      </c>
      <c r="E11" s="34">
        <f t="shared" si="1"/>
        <v>0</v>
      </c>
      <c r="F11" s="34">
        <v>0</v>
      </c>
      <c r="G11" s="34">
        <v>0</v>
      </c>
      <c r="H11" s="34">
        <f t="shared" si="2"/>
        <v>4427</v>
      </c>
      <c r="I11" s="34">
        <v>4427</v>
      </c>
      <c r="J11" s="34">
        <v>0</v>
      </c>
      <c r="K11" s="34">
        <f t="shared" si="3"/>
        <v>38604</v>
      </c>
      <c r="L11" s="34">
        <v>25378</v>
      </c>
      <c r="M11" s="34">
        <v>13226</v>
      </c>
      <c r="N11" s="34">
        <f t="shared" si="4"/>
        <v>43031</v>
      </c>
      <c r="O11" s="34">
        <f t="shared" si="5"/>
        <v>29805</v>
      </c>
      <c r="P11" s="34">
        <v>29805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13226</v>
      </c>
      <c r="V11" s="34">
        <v>13226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90</v>
      </c>
      <c r="B12" s="32" t="s">
        <v>101</v>
      </c>
      <c r="C12" s="33" t="s">
        <v>102</v>
      </c>
      <c r="D12" s="34">
        <f t="shared" si="0"/>
        <v>9194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9194</v>
      </c>
      <c r="L12" s="34">
        <v>4977</v>
      </c>
      <c r="M12" s="34">
        <v>4217</v>
      </c>
      <c r="N12" s="34">
        <f t="shared" si="4"/>
        <v>9324</v>
      </c>
      <c r="O12" s="34">
        <f t="shared" si="5"/>
        <v>4977</v>
      </c>
      <c r="P12" s="34">
        <v>4977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4217</v>
      </c>
      <c r="V12" s="34">
        <v>4217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130</v>
      </c>
      <c r="AB12" s="34">
        <v>130</v>
      </c>
      <c r="AC12" s="34">
        <v>0</v>
      </c>
    </row>
    <row r="13" spans="1:29" ht="13.5">
      <c r="A13" s="31" t="s">
        <v>90</v>
      </c>
      <c r="B13" s="32" t="s">
        <v>103</v>
      </c>
      <c r="C13" s="33" t="s">
        <v>104</v>
      </c>
      <c r="D13" s="34">
        <f t="shared" si="0"/>
        <v>13502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13502</v>
      </c>
      <c r="L13" s="34">
        <v>6888</v>
      </c>
      <c r="M13" s="34">
        <v>6614</v>
      </c>
      <c r="N13" s="34">
        <f t="shared" si="4"/>
        <v>16402</v>
      </c>
      <c r="O13" s="34">
        <f t="shared" si="5"/>
        <v>6888</v>
      </c>
      <c r="P13" s="34">
        <v>6888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6614</v>
      </c>
      <c r="V13" s="34">
        <v>6614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2900</v>
      </c>
      <c r="AB13" s="34">
        <v>2900</v>
      </c>
      <c r="AC13" s="34">
        <v>0</v>
      </c>
    </row>
    <row r="14" spans="1:29" ht="13.5">
      <c r="A14" s="31" t="s">
        <v>90</v>
      </c>
      <c r="B14" s="32" t="s">
        <v>105</v>
      </c>
      <c r="C14" s="33" t="s">
        <v>106</v>
      </c>
      <c r="D14" s="34">
        <f t="shared" si="0"/>
        <v>9213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9213</v>
      </c>
      <c r="L14" s="34">
        <v>4032</v>
      </c>
      <c r="M14" s="34">
        <v>5181</v>
      </c>
      <c r="N14" s="34">
        <f t="shared" si="4"/>
        <v>9233</v>
      </c>
      <c r="O14" s="34">
        <f t="shared" si="5"/>
        <v>4032</v>
      </c>
      <c r="P14" s="34">
        <v>4032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5181</v>
      </c>
      <c r="V14" s="34">
        <v>5181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20</v>
      </c>
      <c r="AB14" s="34">
        <v>20</v>
      </c>
      <c r="AC14" s="34">
        <v>0</v>
      </c>
    </row>
    <row r="15" spans="1:29" ht="13.5">
      <c r="A15" s="31" t="s">
        <v>90</v>
      </c>
      <c r="B15" s="32" t="s">
        <v>107</v>
      </c>
      <c r="C15" s="33" t="s">
        <v>108</v>
      </c>
      <c r="D15" s="34">
        <f t="shared" si="0"/>
        <v>6849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6849</v>
      </c>
      <c r="L15" s="34">
        <v>3814</v>
      </c>
      <c r="M15" s="34">
        <v>3035</v>
      </c>
      <c r="N15" s="34">
        <f t="shared" si="4"/>
        <v>6874</v>
      </c>
      <c r="O15" s="34">
        <f t="shared" si="5"/>
        <v>3814</v>
      </c>
      <c r="P15" s="34">
        <v>3814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3035</v>
      </c>
      <c r="V15" s="34">
        <v>3035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25</v>
      </c>
      <c r="AB15" s="34">
        <v>25</v>
      </c>
      <c r="AC15" s="34">
        <v>0</v>
      </c>
    </row>
    <row r="16" spans="1:29" ht="13.5">
      <c r="A16" s="31" t="s">
        <v>90</v>
      </c>
      <c r="B16" s="32" t="s">
        <v>109</v>
      </c>
      <c r="C16" s="33" t="s">
        <v>110</v>
      </c>
      <c r="D16" s="34">
        <f t="shared" si="0"/>
        <v>10429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10429</v>
      </c>
      <c r="L16" s="34">
        <v>4668</v>
      </c>
      <c r="M16" s="34">
        <v>5761</v>
      </c>
      <c r="N16" s="34">
        <f t="shared" si="4"/>
        <v>10429</v>
      </c>
      <c r="O16" s="34">
        <f t="shared" si="5"/>
        <v>4668</v>
      </c>
      <c r="P16" s="34">
        <v>4668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5761</v>
      </c>
      <c r="V16" s="34">
        <v>5761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90</v>
      </c>
      <c r="B17" s="32" t="s">
        <v>111</v>
      </c>
      <c r="C17" s="33" t="s">
        <v>112</v>
      </c>
      <c r="D17" s="34">
        <f t="shared" si="0"/>
        <v>7337</v>
      </c>
      <c r="E17" s="34">
        <f t="shared" si="1"/>
        <v>1125</v>
      </c>
      <c r="F17" s="34">
        <v>348</v>
      </c>
      <c r="G17" s="34">
        <v>777</v>
      </c>
      <c r="H17" s="34">
        <f t="shared" si="2"/>
        <v>0</v>
      </c>
      <c r="I17" s="34">
        <v>0</v>
      </c>
      <c r="J17" s="34">
        <v>0</v>
      </c>
      <c r="K17" s="34">
        <f t="shared" si="3"/>
        <v>6212</v>
      </c>
      <c r="L17" s="34">
        <v>2742</v>
      </c>
      <c r="M17" s="34">
        <v>3470</v>
      </c>
      <c r="N17" s="34">
        <f t="shared" si="4"/>
        <v>7337</v>
      </c>
      <c r="O17" s="34">
        <f t="shared" si="5"/>
        <v>3090</v>
      </c>
      <c r="P17" s="34">
        <v>3090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4247</v>
      </c>
      <c r="V17" s="34">
        <v>4247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90</v>
      </c>
      <c r="B18" s="32" t="s">
        <v>113</v>
      </c>
      <c r="C18" s="33" t="s">
        <v>114</v>
      </c>
      <c r="D18" s="34">
        <f t="shared" si="0"/>
        <v>11005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11005</v>
      </c>
      <c r="L18" s="34">
        <v>7232</v>
      </c>
      <c r="M18" s="34">
        <v>3773</v>
      </c>
      <c r="N18" s="34">
        <f t="shared" si="4"/>
        <v>11005</v>
      </c>
      <c r="O18" s="34">
        <f t="shared" si="5"/>
        <v>7232</v>
      </c>
      <c r="P18" s="34">
        <v>7232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3773</v>
      </c>
      <c r="V18" s="34">
        <v>3773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90</v>
      </c>
      <c r="B19" s="32" t="s">
        <v>115</v>
      </c>
      <c r="C19" s="33" t="s">
        <v>116</v>
      </c>
      <c r="D19" s="34">
        <f t="shared" si="0"/>
        <v>522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522</v>
      </c>
      <c r="L19" s="34">
        <v>220</v>
      </c>
      <c r="M19" s="34">
        <v>302</v>
      </c>
      <c r="N19" s="34">
        <f t="shared" si="4"/>
        <v>738</v>
      </c>
      <c r="O19" s="34">
        <f t="shared" si="5"/>
        <v>220</v>
      </c>
      <c r="P19" s="34">
        <v>220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302</v>
      </c>
      <c r="V19" s="34">
        <v>302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216</v>
      </c>
      <c r="AB19" s="34">
        <v>216</v>
      </c>
      <c r="AC19" s="34">
        <v>0</v>
      </c>
    </row>
    <row r="20" spans="1:29" ht="13.5">
      <c r="A20" s="31" t="s">
        <v>90</v>
      </c>
      <c r="B20" s="32" t="s">
        <v>117</v>
      </c>
      <c r="C20" s="33" t="s">
        <v>118</v>
      </c>
      <c r="D20" s="34">
        <f t="shared" si="0"/>
        <v>9547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9547</v>
      </c>
      <c r="L20" s="34">
        <v>6093</v>
      </c>
      <c r="M20" s="34">
        <v>3454</v>
      </c>
      <c r="N20" s="34">
        <f t="shared" si="4"/>
        <v>9549</v>
      </c>
      <c r="O20" s="34">
        <f t="shared" si="5"/>
        <v>6093</v>
      </c>
      <c r="P20" s="34">
        <v>6093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3454</v>
      </c>
      <c r="V20" s="34">
        <v>3454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2</v>
      </c>
      <c r="AB20" s="34">
        <v>2</v>
      </c>
      <c r="AC20" s="34">
        <v>0</v>
      </c>
    </row>
    <row r="21" spans="1:29" ht="13.5">
      <c r="A21" s="31" t="s">
        <v>90</v>
      </c>
      <c r="B21" s="32" t="s">
        <v>119</v>
      </c>
      <c r="C21" s="33" t="s">
        <v>120</v>
      </c>
      <c r="D21" s="34">
        <f t="shared" si="0"/>
        <v>59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59</v>
      </c>
      <c r="L21" s="34">
        <v>47</v>
      </c>
      <c r="M21" s="34">
        <v>12</v>
      </c>
      <c r="N21" s="34">
        <f t="shared" si="4"/>
        <v>76</v>
      </c>
      <c r="O21" s="34">
        <f t="shared" si="5"/>
        <v>47</v>
      </c>
      <c r="P21" s="34">
        <v>0</v>
      </c>
      <c r="Q21" s="34">
        <v>0</v>
      </c>
      <c r="R21" s="34">
        <v>0</v>
      </c>
      <c r="S21" s="34">
        <v>0</v>
      </c>
      <c r="T21" s="34">
        <v>47</v>
      </c>
      <c r="U21" s="34">
        <f t="shared" si="6"/>
        <v>12</v>
      </c>
      <c r="V21" s="34">
        <v>12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17</v>
      </c>
      <c r="AB21" s="34">
        <v>17</v>
      </c>
      <c r="AC21" s="34">
        <v>0</v>
      </c>
    </row>
    <row r="22" spans="1:29" ht="13.5">
      <c r="A22" s="31" t="s">
        <v>90</v>
      </c>
      <c r="B22" s="32" t="s">
        <v>121</v>
      </c>
      <c r="C22" s="33" t="s">
        <v>122</v>
      </c>
      <c r="D22" s="34">
        <f t="shared" si="0"/>
        <v>5297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5297</v>
      </c>
      <c r="L22" s="34">
        <v>2932</v>
      </c>
      <c r="M22" s="34">
        <v>2365</v>
      </c>
      <c r="N22" s="34">
        <f t="shared" si="4"/>
        <v>5297</v>
      </c>
      <c r="O22" s="34">
        <f t="shared" si="5"/>
        <v>2932</v>
      </c>
      <c r="P22" s="34">
        <v>2932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2365</v>
      </c>
      <c r="V22" s="34">
        <v>2365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90</v>
      </c>
      <c r="B23" s="32" t="s">
        <v>123</v>
      </c>
      <c r="C23" s="33" t="s">
        <v>124</v>
      </c>
      <c r="D23" s="34">
        <f t="shared" si="0"/>
        <v>6235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6235</v>
      </c>
      <c r="L23" s="34">
        <v>3632</v>
      </c>
      <c r="M23" s="34">
        <v>2603</v>
      </c>
      <c r="N23" s="34">
        <f t="shared" si="4"/>
        <v>6235</v>
      </c>
      <c r="O23" s="34">
        <f t="shared" si="5"/>
        <v>3632</v>
      </c>
      <c r="P23" s="34">
        <v>3632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2603</v>
      </c>
      <c r="V23" s="34">
        <v>2603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90</v>
      </c>
      <c r="B24" s="32" t="s">
        <v>125</v>
      </c>
      <c r="C24" s="33" t="s">
        <v>126</v>
      </c>
      <c r="D24" s="34">
        <f t="shared" si="0"/>
        <v>1258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1258</v>
      </c>
      <c r="L24" s="34">
        <v>402</v>
      </c>
      <c r="M24" s="34">
        <v>856</v>
      </c>
      <c r="N24" s="34">
        <f t="shared" si="4"/>
        <v>1258</v>
      </c>
      <c r="O24" s="34">
        <f t="shared" si="5"/>
        <v>402</v>
      </c>
      <c r="P24" s="34">
        <v>402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856</v>
      </c>
      <c r="V24" s="34">
        <v>856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90</v>
      </c>
      <c r="B25" s="32" t="s">
        <v>127</v>
      </c>
      <c r="C25" s="33" t="s">
        <v>128</v>
      </c>
      <c r="D25" s="34">
        <f t="shared" si="0"/>
        <v>1924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1924</v>
      </c>
      <c r="L25" s="34">
        <v>565</v>
      </c>
      <c r="M25" s="34">
        <v>1359</v>
      </c>
      <c r="N25" s="34">
        <f t="shared" si="4"/>
        <v>2195</v>
      </c>
      <c r="O25" s="34">
        <f t="shared" si="5"/>
        <v>565</v>
      </c>
      <c r="P25" s="34">
        <v>565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1359</v>
      </c>
      <c r="V25" s="34">
        <v>1359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271</v>
      </c>
      <c r="AB25" s="34">
        <v>271</v>
      </c>
      <c r="AC25" s="34">
        <v>0</v>
      </c>
    </row>
    <row r="26" spans="1:29" ht="13.5">
      <c r="A26" s="31" t="s">
        <v>90</v>
      </c>
      <c r="B26" s="32" t="s">
        <v>129</v>
      </c>
      <c r="C26" s="33" t="s">
        <v>130</v>
      </c>
      <c r="D26" s="34">
        <f t="shared" si="0"/>
        <v>1403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1403</v>
      </c>
      <c r="L26" s="34">
        <v>929</v>
      </c>
      <c r="M26" s="34">
        <v>474</v>
      </c>
      <c r="N26" s="34">
        <f t="shared" si="4"/>
        <v>1403</v>
      </c>
      <c r="O26" s="34">
        <f t="shared" si="5"/>
        <v>929</v>
      </c>
      <c r="P26" s="34">
        <v>929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474</v>
      </c>
      <c r="V26" s="34">
        <v>474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90</v>
      </c>
      <c r="B27" s="32" t="s">
        <v>131</v>
      </c>
      <c r="C27" s="33" t="s">
        <v>132</v>
      </c>
      <c r="D27" s="34">
        <f t="shared" si="0"/>
        <v>2677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2677</v>
      </c>
      <c r="L27" s="34">
        <v>694</v>
      </c>
      <c r="M27" s="34">
        <v>1983</v>
      </c>
      <c r="N27" s="34">
        <f t="shared" si="4"/>
        <v>2677</v>
      </c>
      <c r="O27" s="34">
        <f t="shared" si="5"/>
        <v>694</v>
      </c>
      <c r="P27" s="34">
        <v>694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1983</v>
      </c>
      <c r="V27" s="34">
        <v>1983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90</v>
      </c>
      <c r="B28" s="32" t="s">
        <v>133</v>
      </c>
      <c r="C28" s="33" t="s">
        <v>134</v>
      </c>
      <c r="D28" s="34">
        <f t="shared" si="0"/>
        <v>2797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2797</v>
      </c>
      <c r="L28" s="34">
        <v>980</v>
      </c>
      <c r="M28" s="34">
        <v>1817</v>
      </c>
      <c r="N28" s="34">
        <f t="shared" si="4"/>
        <v>2797</v>
      </c>
      <c r="O28" s="34">
        <f t="shared" si="5"/>
        <v>980</v>
      </c>
      <c r="P28" s="34">
        <v>980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1817</v>
      </c>
      <c r="V28" s="34">
        <v>1817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90</v>
      </c>
      <c r="B29" s="32" t="s">
        <v>135</v>
      </c>
      <c r="C29" s="33" t="s">
        <v>136</v>
      </c>
      <c r="D29" s="34">
        <f t="shared" si="0"/>
        <v>1717</v>
      </c>
      <c r="E29" s="34">
        <f t="shared" si="1"/>
        <v>0</v>
      </c>
      <c r="F29" s="34">
        <v>0</v>
      </c>
      <c r="G29" s="34">
        <v>0</v>
      </c>
      <c r="H29" s="34">
        <f t="shared" si="2"/>
        <v>1142</v>
      </c>
      <c r="I29" s="34">
        <v>1142</v>
      </c>
      <c r="J29" s="34">
        <v>0</v>
      </c>
      <c r="K29" s="34">
        <f t="shared" si="3"/>
        <v>575</v>
      </c>
      <c r="L29" s="34">
        <v>0</v>
      </c>
      <c r="M29" s="34">
        <v>575</v>
      </c>
      <c r="N29" s="34">
        <f t="shared" si="4"/>
        <v>1719</v>
      </c>
      <c r="O29" s="34">
        <f t="shared" si="5"/>
        <v>1142</v>
      </c>
      <c r="P29" s="34">
        <v>1142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575</v>
      </c>
      <c r="V29" s="34">
        <v>575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2</v>
      </c>
      <c r="AB29" s="34">
        <v>2</v>
      </c>
      <c r="AC29" s="34">
        <v>0</v>
      </c>
    </row>
    <row r="30" spans="1:29" ht="13.5">
      <c r="A30" s="31" t="s">
        <v>90</v>
      </c>
      <c r="B30" s="32" t="s">
        <v>137</v>
      </c>
      <c r="C30" s="33" t="s">
        <v>138</v>
      </c>
      <c r="D30" s="34">
        <f t="shared" si="0"/>
        <v>1474</v>
      </c>
      <c r="E30" s="34">
        <f t="shared" si="1"/>
        <v>0</v>
      </c>
      <c r="F30" s="34">
        <v>0</v>
      </c>
      <c r="G30" s="34">
        <v>0</v>
      </c>
      <c r="H30" s="34">
        <f t="shared" si="2"/>
        <v>879</v>
      </c>
      <c r="I30" s="34">
        <v>879</v>
      </c>
      <c r="J30" s="34">
        <v>0</v>
      </c>
      <c r="K30" s="34">
        <f t="shared" si="3"/>
        <v>595</v>
      </c>
      <c r="L30" s="34">
        <v>0</v>
      </c>
      <c r="M30" s="34">
        <v>595</v>
      </c>
      <c r="N30" s="34">
        <f t="shared" si="4"/>
        <v>1475</v>
      </c>
      <c r="O30" s="34">
        <f t="shared" si="5"/>
        <v>879</v>
      </c>
      <c r="P30" s="34">
        <v>879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595</v>
      </c>
      <c r="V30" s="34">
        <v>595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1</v>
      </c>
      <c r="AB30" s="34">
        <v>1</v>
      </c>
      <c r="AC30" s="34">
        <v>0</v>
      </c>
    </row>
    <row r="31" spans="1:29" ht="13.5">
      <c r="A31" s="31" t="s">
        <v>90</v>
      </c>
      <c r="B31" s="32" t="s">
        <v>139</v>
      </c>
      <c r="C31" s="33" t="s">
        <v>140</v>
      </c>
      <c r="D31" s="34">
        <f t="shared" si="0"/>
        <v>4374</v>
      </c>
      <c r="E31" s="34">
        <f t="shared" si="1"/>
        <v>0</v>
      </c>
      <c r="F31" s="34">
        <v>0</v>
      </c>
      <c r="G31" s="34">
        <v>0</v>
      </c>
      <c r="H31" s="34">
        <f t="shared" si="2"/>
        <v>2191</v>
      </c>
      <c r="I31" s="34">
        <v>2191</v>
      </c>
      <c r="J31" s="34">
        <v>0</v>
      </c>
      <c r="K31" s="34">
        <f t="shared" si="3"/>
        <v>2183</v>
      </c>
      <c r="L31" s="34">
        <v>0</v>
      </c>
      <c r="M31" s="34">
        <v>2183</v>
      </c>
      <c r="N31" s="34">
        <f t="shared" si="4"/>
        <v>4374</v>
      </c>
      <c r="O31" s="34">
        <f t="shared" si="5"/>
        <v>2191</v>
      </c>
      <c r="P31" s="34">
        <v>2191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2183</v>
      </c>
      <c r="V31" s="34">
        <v>2183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90</v>
      </c>
      <c r="B32" s="32" t="s">
        <v>141</v>
      </c>
      <c r="C32" s="33" t="s">
        <v>142</v>
      </c>
      <c r="D32" s="34">
        <f t="shared" si="0"/>
        <v>1095</v>
      </c>
      <c r="E32" s="34">
        <f t="shared" si="1"/>
        <v>0</v>
      </c>
      <c r="F32" s="34">
        <v>0</v>
      </c>
      <c r="G32" s="34">
        <v>0</v>
      </c>
      <c r="H32" s="34">
        <f t="shared" si="2"/>
        <v>1095</v>
      </c>
      <c r="I32" s="34">
        <v>0</v>
      </c>
      <c r="J32" s="34">
        <v>1095</v>
      </c>
      <c r="K32" s="34">
        <f t="shared" si="3"/>
        <v>0</v>
      </c>
      <c r="L32" s="34">
        <v>0</v>
      </c>
      <c r="M32" s="34">
        <v>0</v>
      </c>
      <c r="N32" s="34">
        <f t="shared" si="4"/>
        <v>0</v>
      </c>
      <c r="O32" s="34">
        <f t="shared" si="5"/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90</v>
      </c>
      <c r="B33" s="32" t="s">
        <v>143</v>
      </c>
      <c r="C33" s="33" t="s">
        <v>144</v>
      </c>
      <c r="D33" s="34">
        <f t="shared" si="0"/>
        <v>1217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1217</v>
      </c>
      <c r="L33" s="34">
        <v>1009</v>
      </c>
      <c r="M33" s="34">
        <v>208</v>
      </c>
      <c r="N33" s="34">
        <f t="shared" si="4"/>
        <v>1218</v>
      </c>
      <c r="O33" s="34">
        <f t="shared" si="5"/>
        <v>1009</v>
      </c>
      <c r="P33" s="34">
        <v>1009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208</v>
      </c>
      <c r="V33" s="34">
        <v>208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1</v>
      </c>
      <c r="AB33" s="34">
        <v>1</v>
      </c>
      <c r="AC33" s="34">
        <v>0</v>
      </c>
    </row>
    <row r="34" spans="1:29" ht="13.5">
      <c r="A34" s="31" t="s">
        <v>90</v>
      </c>
      <c r="B34" s="32" t="s">
        <v>145</v>
      </c>
      <c r="C34" s="33" t="s">
        <v>146</v>
      </c>
      <c r="D34" s="34">
        <f t="shared" si="0"/>
        <v>763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763</v>
      </c>
      <c r="L34" s="34">
        <v>734</v>
      </c>
      <c r="M34" s="34">
        <v>29</v>
      </c>
      <c r="N34" s="34">
        <f t="shared" si="4"/>
        <v>763</v>
      </c>
      <c r="O34" s="34">
        <f t="shared" si="5"/>
        <v>734</v>
      </c>
      <c r="P34" s="34">
        <v>734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29</v>
      </c>
      <c r="V34" s="34">
        <v>29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90</v>
      </c>
      <c r="B35" s="32" t="s">
        <v>147</v>
      </c>
      <c r="C35" s="33" t="s">
        <v>148</v>
      </c>
      <c r="D35" s="34">
        <f t="shared" si="0"/>
        <v>1109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1109</v>
      </c>
      <c r="L35" s="34">
        <v>410</v>
      </c>
      <c r="M35" s="34">
        <v>699</v>
      </c>
      <c r="N35" s="34">
        <f t="shared" si="4"/>
        <v>1109</v>
      </c>
      <c r="O35" s="34">
        <f t="shared" si="5"/>
        <v>410</v>
      </c>
      <c r="P35" s="34">
        <v>410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699</v>
      </c>
      <c r="V35" s="34">
        <v>699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90</v>
      </c>
      <c r="B36" s="32" t="s">
        <v>149</v>
      </c>
      <c r="C36" s="33" t="s">
        <v>150</v>
      </c>
      <c r="D36" s="34">
        <f t="shared" si="0"/>
        <v>1750</v>
      </c>
      <c r="E36" s="34">
        <f t="shared" si="1"/>
        <v>1750</v>
      </c>
      <c r="F36" s="34">
        <v>1175</v>
      </c>
      <c r="G36" s="34">
        <v>575</v>
      </c>
      <c r="H36" s="34">
        <f t="shared" si="2"/>
        <v>0</v>
      </c>
      <c r="I36" s="34">
        <v>0</v>
      </c>
      <c r="J36" s="34">
        <v>0</v>
      </c>
      <c r="K36" s="34">
        <f t="shared" si="3"/>
        <v>0</v>
      </c>
      <c r="L36" s="34">
        <v>0</v>
      </c>
      <c r="M36" s="34">
        <v>0</v>
      </c>
      <c r="N36" s="34">
        <f t="shared" si="4"/>
        <v>1754</v>
      </c>
      <c r="O36" s="34">
        <f t="shared" si="5"/>
        <v>1175</v>
      </c>
      <c r="P36" s="34">
        <v>1175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575</v>
      </c>
      <c r="V36" s="34">
        <v>575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4</v>
      </c>
      <c r="AB36" s="34">
        <v>2</v>
      </c>
      <c r="AC36" s="34">
        <v>2</v>
      </c>
    </row>
    <row r="37" spans="1:29" ht="13.5">
      <c r="A37" s="31" t="s">
        <v>90</v>
      </c>
      <c r="B37" s="32" t="s">
        <v>151</v>
      </c>
      <c r="C37" s="33" t="s">
        <v>152</v>
      </c>
      <c r="D37" s="34">
        <f t="shared" si="0"/>
        <v>1109</v>
      </c>
      <c r="E37" s="34">
        <f t="shared" si="1"/>
        <v>1109</v>
      </c>
      <c r="F37" s="34">
        <v>409</v>
      </c>
      <c r="G37" s="34">
        <v>700</v>
      </c>
      <c r="H37" s="34">
        <f t="shared" si="2"/>
        <v>0</v>
      </c>
      <c r="I37" s="34">
        <v>0</v>
      </c>
      <c r="J37" s="34">
        <v>0</v>
      </c>
      <c r="K37" s="34">
        <f t="shared" si="3"/>
        <v>0</v>
      </c>
      <c r="L37" s="34">
        <v>0</v>
      </c>
      <c r="M37" s="34">
        <v>0</v>
      </c>
      <c r="N37" s="34">
        <f t="shared" si="4"/>
        <v>1112</v>
      </c>
      <c r="O37" s="34">
        <f t="shared" si="5"/>
        <v>409</v>
      </c>
      <c r="P37" s="34">
        <v>409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700</v>
      </c>
      <c r="V37" s="34">
        <v>700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3</v>
      </c>
      <c r="AB37" s="34">
        <v>2</v>
      </c>
      <c r="AC37" s="34">
        <v>1</v>
      </c>
    </row>
    <row r="38" spans="1:29" ht="13.5">
      <c r="A38" s="31" t="s">
        <v>90</v>
      </c>
      <c r="B38" s="32" t="s">
        <v>153</v>
      </c>
      <c r="C38" s="33" t="s">
        <v>154</v>
      </c>
      <c r="D38" s="34">
        <f t="shared" si="0"/>
        <v>165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165</v>
      </c>
      <c r="L38" s="34">
        <v>140</v>
      </c>
      <c r="M38" s="34">
        <v>25</v>
      </c>
      <c r="N38" s="34">
        <f t="shared" si="4"/>
        <v>165</v>
      </c>
      <c r="O38" s="34">
        <f t="shared" si="5"/>
        <v>140</v>
      </c>
      <c r="P38" s="34">
        <v>140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25</v>
      </c>
      <c r="V38" s="34">
        <v>25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90</v>
      </c>
      <c r="B39" s="32" t="s">
        <v>155</v>
      </c>
      <c r="C39" s="33" t="s">
        <v>156</v>
      </c>
      <c r="D39" s="34">
        <f t="shared" si="0"/>
        <v>12151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12151</v>
      </c>
      <c r="L39" s="34">
        <v>3895</v>
      </c>
      <c r="M39" s="34">
        <v>8256</v>
      </c>
      <c r="N39" s="34">
        <f t="shared" si="4"/>
        <v>12155</v>
      </c>
      <c r="O39" s="34">
        <f t="shared" si="5"/>
        <v>3895</v>
      </c>
      <c r="P39" s="34">
        <v>3895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8256</v>
      </c>
      <c r="V39" s="34">
        <v>8256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4</v>
      </c>
      <c r="AB39" s="34">
        <v>4</v>
      </c>
      <c r="AC39" s="34">
        <v>0</v>
      </c>
    </row>
    <row r="40" spans="1:29" ht="13.5">
      <c r="A40" s="31" t="s">
        <v>90</v>
      </c>
      <c r="B40" s="32" t="s">
        <v>157</v>
      </c>
      <c r="C40" s="33" t="s">
        <v>56</v>
      </c>
      <c r="D40" s="34">
        <f t="shared" si="0"/>
        <v>5142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5142</v>
      </c>
      <c r="L40" s="34">
        <v>1456</v>
      </c>
      <c r="M40" s="34">
        <v>3686</v>
      </c>
      <c r="N40" s="34">
        <f t="shared" si="4"/>
        <v>5576</v>
      </c>
      <c r="O40" s="34">
        <f t="shared" si="5"/>
        <v>1456</v>
      </c>
      <c r="P40" s="34">
        <v>1456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3686</v>
      </c>
      <c r="V40" s="34">
        <v>3686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434</v>
      </c>
      <c r="AB40" s="34">
        <v>434</v>
      </c>
      <c r="AC40" s="34">
        <v>0</v>
      </c>
    </row>
    <row r="41" spans="1:29" ht="13.5">
      <c r="A41" s="31" t="s">
        <v>90</v>
      </c>
      <c r="B41" s="32" t="s">
        <v>158</v>
      </c>
      <c r="C41" s="33" t="s">
        <v>85</v>
      </c>
      <c r="D41" s="34">
        <f t="shared" si="0"/>
        <v>3179</v>
      </c>
      <c r="E41" s="34">
        <f t="shared" si="1"/>
        <v>0</v>
      </c>
      <c r="F41" s="34">
        <v>0</v>
      </c>
      <c r="G41" s="34">
        <v>0</v>
      </c>
      <c r="H41" s="34">
        <f t="shared" si="2"/>
        <v>872</v>
      </c>
      <c r="I41" s="34">
        <v>872</v>
      </c>
      <c r="J41" s="34">
        <v>0</v>
      </c>
      <c r="K41" s="34">
        <f t="shared" si="3"/>
        <v>2307</v>
      </c>
      <c r="L41" s="34">
        <v>0</v>
      </c>
      <c r="M41" s="34">
        <v>2307</v>
      </c>
      <c r="N41" s="34">
        <f t="shared" si="4"/>
        <v>3179</v>
      </c>
      <c r="O41" s="34">
        <f t="shared" si="5"/>
        <v>872</v>
      </c>
      <c r="P41" s="34">
        <v>872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2307</v>
      </c>
      <c r="V41" s="34">
        <v>2307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90</v>
      </c>
      <c r="B42" s="32" t="s">
        <v>159</v>
      </c>
      <c r="C42" s="33" t="s">
        <v>160</v>
      </c>
      <c r="D42" s="34">
        <f t="shared" si="0"/>
        <v>5097</v>
      </c>
      <c r="E42" s="34">
        <f t="shared" si="1"/>
        <v>0</v>
      </c>
      <c r="F42" s="34">
        <v>0</v>
      </c>
      <c r="G42" s="34">
        <v>0</v>
      </c>
      <c r="H42" s="34">
        <f t="shared" si="2"/>
        <v>3490</v>
      </c>
      <c r="I42" s="34">
        <v>3490</v>
      </c>
      <c r="J42" s="34">
        <v>0</v>
      </c>
      <c r="K42" s="34">
        <f t="shared" si="3"/>
        <v>1607</v>
      </c>
      <c r="L42" s="34">
        <v>0</v>
      </c>
      <c r="M42" s="34">
        <v>1607</v>
      </c>
      <c r="N42" s="34">
        <f t="shared" si="4"/>
        <v>5097</v>
      </c>
      <c r="O42" s="34">
        <f t="shared" si="5"/>
        <v>3490</v>
      </c>
      <c r="P42" s="34">
        <v>3490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1607</v>
      </c>
      <c r="V42" s="34">
        <v>1607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90</v>
      </c>
      <c r="B43" s="32" t="s">
        <v>161</v>
      </c>
      <c r="C43" s="33" t="s">
        <v>162</v>
      </c>
      <c r="D43" s="34">
        <f t="shared" si="0"/>
        <v>570</v>
      </c>
      <c r="E43" s="34">
        <f t="shared" si="1"/>
        <v>0</v>
      </c>
      <c r="F43" s="34">
        <v>0</v>
      </c>
      <c r="G43" s="34">
        <v>0</v>
      </c>
      <c r="H43" s="34">
        <f t="shared" si="2"/>
        <v>570</v>
      </c>
      <c r="I43" s="34">
        <v>421</v>
      </c>
      <c r="J43" s="34">
        <v>149</v>
      </c>
      <c r="K43" s="34">
        <f t="shared" si="3"/>
        <v>0</v>
      </c>
      <c r="L43" s="34">
        <v>0</v>
      </c>
      <c r="M43" s="34">
        <v>0</v>
      </c>
      <c r="N43" s="34">
        <f t="shared" si="4"/>
        <v>577</v>
      </c>
      <c r="O43" s="34">
        <f t="shared" si="5"/>
        <v>421</v>
      </c>
      <c r="P43" s="34">
        <v>421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149</v>
      </c>
      <c r="V43" s="34">
        <v>149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7</v>
      </c>
      <c r="AB43" s="34">
        <v>7</v>
      </c>
      <c r="AC43" s="34">
        <v>0</v>
      </c>
    </row>
    <row r="44" spans="1:29" ht="13.5">
      <c r="A44" s="31" t="s">
        <v>90</v>
      </c>
      <c r="B44" s="32" t="s">
        <v>163</v>
      </c>
      <c r="C44" s="33" t="s">
        <v>164</v>
      </c>
      <c r="D44" s="34">
        <f t="shared" si="0"/>
        <v>1354</v>
      </c>
      <c r="E44" s="34">
        <f t="shared" si="1"/>
        <v>1354</v>
      </c>
      <c r="F44" s="34">
        <v>947</v>
      </c>
      <c r="G44" s="34">
        <v>407</v>
      </c>
      <c r="H44" s="34">
        <f t="shared" si="2"/>
        <v>0</v>
      </c>
      <c r="I44" s="34">
        <v>0</v>
      </c>
      <c r="J44" s="34">
        <v>0</v>
      </c>
      <c r="K44" s="34">
        <f t="shared" si="3"/>
        <v>0</v>
      </c>
      <c r="L44" s="34">
        <v>0</v>
      </c>
      <c r="M44" s="34">
        <v>0</v>
      </c>
      <c r="N44" s="34">
        <f t="shared" si="4"/>
        <v>1356</v>
      </c>
      <c r="O44" s="34">
        <f t="shared" si="5"/>
        <v>947</v>
      </c>
      <c r="P44" s="34">
        <v>947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407</v>
      </c>
      <c r="V44" s="34">
        <v>407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2</v>
      </c>
      <c r="AB44" s="34">
        <v>2</v>
      </c>
      <c r="AC44" s="34">
        <v>0</v>
      </c>
    </row>
    <row r="45" spans="1:29" ht="13.5">
      <c r="A45" s="31" t="s">
        <v>90</v>
      </c>
      <c r="B45" s="32" t="s">
        <v>165</v>
      </c>
      <c r="C45" s="33" t="s">
        <v>166</v>
      </c>
      <c r="D45" s="34">
        <f t="shared" si="0"/>
        <v>754</v>
      </c>
      <c r="E45" s="34">
        <f t="shared" si="1"/>
        <v>0</v>
      </c>
      <c r="F45" s="34">
        <v>0</v>
      </c>
      <c r="G45" s="34">
        <v>0</v>
      </c>
      <c r="H45" s="34">
        <f t="shared" si="2"/>
        <v>334</v>
      </c>
      <c r="I45" s="34">
        <v>334</v>
      </c>
      <c r="J45" s="34">
        <v>0</v>
      </c>
      <c r="K45" s="34">
        <f t="shared" si="3"/>
        <v>420</v>
      </c>
      <c r="L45" s="34">
        <v>0</v>
      </c>
      <c r="M45" s="34">
        <v>420</v>
      </c>
      <c r="N45" s="34">
        <f t="shared" si="4"/>
        <v>821</v>
      </c>
      <c r="O45" s="34">
        <f t="shared" si="5"/>
        <v>334</v>
      </c>
      <c r="P45" s="34">
        <v>334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420</v>
      </c>
      <c r="V45" s="34">
        <v>420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67</v>
      </c>
      <c r="AB45" s="34">
        <v>67</v>
      </c>
      <c r="AC45" s="34">
        <v>0</v>
      </c>
    </row>
    <row r="46" spans="1:29" ht="13.5">
      <c r="A46" s="31" t="s">
        <v>90</v>
      </c>
      <c r="B46" s="32" t="s">
        <v>167</v>
      </c>
      <c r="C46" s="33" t="s">
        <v>168</v>
      </c>
      <c r="D46" s="34">
        <f t="shared" si="0"/>
        <v>1590</v>
      </c>
      <c r="E46" s="34">
        <f t="shared" si="1"/>
        <v>1590</v>
      </c>
      <c r="F46" s="34">
        <v>755</v>
      </c>
      <c r="G46" s="34">
        <v>835</v>
      </c>
      <c r="H46" s="34">
        <f t="shared" si="2"/>
        <v>0</v>
      </c>
      <c r="I46" s="34">
        <v>0</v>
      </c>
      <c r="J46" s="34">
        <v>0</v>
      </c>
      <c r="K46" s="34">
        <f t="shared" si="3"/>
        <v>0</v>
      </c>
      <c r="L46" s="34">
        <v>0</v>
      </c>
      <c r="M46" s="34">
        <v>0</v>
      </c>
      <c r="N46" s="34">
        <f t="shared" si="4"/>
        <v>1590</v>
      </c>
      <c r="O46" s="34">
        <f t="shared" si="5"/>
        <v>755</v>
      </c>
      <c r="P46" s="34">
        <v>755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835</v>
      </c>
      <c r="V46" s="34">
        <v>835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90</v>
      </c>
      <c r="B47" s="32" t="s">
        <v>169</v>
      </c>
      <c r="C47" s="33" t="s">
        <v>20</v>
      </c>
      <c r="D47" s="34">
        <f t="shared" si="0"/>
        <v>12763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12763</v>
      </c>
      <c r="L47" s="34">
        <v>6852</v>
      </c>
      <c r="M47" s="34">
        <v>5911</v>
      </c>
      <c r="N47" s="34">
        <f t="shared" si="4"/>
        <v>12763</v>
      </c>
      <c r="O47" s="34">
        <f t="shared" si="5"/>
        <v>6852</v>
      </c>
      <c r="P47" s="34">
        <v>6852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5911</v>
      </c>
      <c r="V47" s="34">
        <v>5911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90</v>
      </c>
      <c r="B48" s="32" t="s">
        <v>170</v>
      </c>
      <c r="C48" s="33" t="s">
        <v>171</v>
      </c>
      <c r="D48" s="34">
        <f t="shared" si="0"/>
        <v>10751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10751</v>
      </c>
      <c r="L48" s="34">
        <v>2180</v>
      </c>
      <c r="M48" s="34">
        <v>8571</v>
      </c>
      <c r="N48" s="34">
        <f t="shared" si="4"/>
        <v>10988</v>
      </c>
      <c r="O48" s="34">
        <f t="shared" si="5"/>
        <v>2180</v>
      </c>
      <c r="P48" s="34">
        <v>2180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8571</v>
      </c>
      <c r="V48" s="34">
        <v>8571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237</v>
      </c>
      <c r="AB48" s="34">
        <v>237</v>
      </c>
      <c r="AC48" s="34">
        <v>0</v>
      </c>
    </row>
    <row r="49" spans="1:29" ht="13.5">
      <c r="A49" s="31" t="s">
        <v>90</v>
      </c>
      <c r="B49" s="32" t="s">
        <v>172</v>
      </c>
      <c r="C49" s="33" t="s">
        <v>173</v>
      </c>
      <c r="D49" s="34">
        <f t="shared" si="0"/>
        <v>264</v>
      </c>
      <c r="E49" s="34">
        <f t="shared" si="1"/>
        <v>0</v>
      </c>
      <c r="F49" s="34">
        <v>0</v>
      </c>
      <c r="G49" s="34">
        <v>0</v>
      </c>
      <c r="H49" s="34">
        <f t="shared" si="2"/>
        <v>264</v>
      </c>
      <c r="I49" s="34">
        <v>110</v>
      </c>
      <c r="J49" s="34">
        <v>154</v>
      </c>
      <c r="K49" s="34">
        <f t="shared" si="3"/>
        <v>0</v>
      </c>
      <c r="L49" s="34">
        <v>0</v>
      </c>
      <c r="M49" s="34">
        <v>0</v>
      </c>
      <c r="N49" s="34">
        <f t="shared" si="4"/>
        <v>481</v>
      </c>
      <c r="O49" s="34">
        <f t="shared" si="5"/>
        <v>110</v>
      </c>
      <c r="P49" s="34">
        <v>110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154</v>
      </c>
      <c r="V49" s="34">
        <v>154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217</v>
      </c>
      <c r="AB49" s="34">
        <v>217</v>
      </c>
      <c r="AC49" s="34">
        <v>0</v>
      </c>
    </row>
    <row r="50" spans="1:29" ht="13.5">
      <c r="A50" s="31" t="s">
        <v>90</v>
      </c>
      <c r="B50" s="32" t="s">
        <v>174</v>
      </c>
      <c r="C50" s="33" t="s">
        <v>57</v>
      </c>
      <c r="D50" s="34">
        <f t="shared" si="0"/>
        <v>1290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1290</v>
      </c>
      <c r="L50" s="34">
        <v>593</v>
      </c>
      <c r="M50" s="34">
        <v>697</v>
      </c>
      <c r="N50" s="34">
        <f t="shared" si="4"/>
        <v>1691</v>
      </c>
      <c r="O50" s="34">
        <f t="shared" si="5"/>
        <v>593</v>
      </c>
      <c r="P50" s="34">
        <v>593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697</v>
      </c>
      <c r="V50" s="34">
        <v>697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401</v>
      </c>
      <c r="AB50" s="34">
        <v>401</v>
      </c>
      <c r="AC50" s="34">
        <v>0</v>
      </c>
    </row>
    <row r="51" spans="1:29" ht="13.5">
      <c r="A51" s="31" t="s">
        <v>90</v>
      </c>
      <c r="B51" s="32" t="s">
        <v>175</v>
      </c>
      <c r="C51" s="33" t="s">
        <v>176</v>
      </c>
      <c r="D51" s="34">
        <f t="shared" si="0"/>
        <v>2324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2324</v>
      </c>
      <c r="L51" s="34">
        <v>1345</v>
      </c>
      <c r="M51" s="34">
        <v>979</v>
      </c>
      <c r="N51" s="34">
        <f t="shared" si="4"/>
        <v>2483</v>
      </c>
      <c r="O51" s="34">
        <f t="shared" si="5"/>
        <v>1345</v>
      </c>
      <c r="P51" s="34">
        <v>1345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979</v>
      </c>
      <c r="V51" s="34">
        <v>979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159</v>
      </c>
      <c r="AB51" s="34">
        <v>159</v>
      </c>
      <c r="AC51" s="34">
        <v>0</v>
      </c>
    </row>
    <row r="52" spans="1:29" ht="13.5">
      <c r="A52" s="31" t="s">
        <v>90</v>
      </c>
      <c r="B52" s="32" t="s">
        <v>177</v>
      </c>
      <c r="C52" s="33" t="s">
        <v>178</v>
      </c>
      <c r="D52" s="34">
        <f t="shared" si="0"/>
        <v>3514</v>
      </c>
      <c r="E52" s="34">
        <f t="shared" si="1"/>
        <v>3514</v>
      </c>
      <c r="F52" s="34">
        <v>1643</v>
      </c>
      <c r="G52" s="34">
        <v>1871</v>
      </c>
      <c r="H52" s="34">
        <f t="shared" si="2"/>
        <v>0</v>
      </c>
      <c r="I52" s="34">
        <v>0</v>
      </c>
      <c r="J52" s="34">
        <v>0</v>
      </c>
      <c r="K52" s="34">
        <f t="shared" si="3"/>
        <v>0</v>
      </c>
      <c r="L52" s="34">
        <v>0</v>
      </c>
      <c r="M52" s="34">
        <v>0</v>
      </c>
      <c r="N52" s="34">
        <f t="shared" si="4"/>
        <v>4143</v>
      </c>
      <c r="O52" s="34">
        <f t="shared" si="5"/>
        <v>1643</v>
      </c>
      <c r="P52" s="34">
        <v>1643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1871</v>
      </c>
      <c r="V52" s="34">
        <v>1871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629</v>
      </c>
      <c r="AB52" s="34">
        <v>629</v>
      </c>
      <c r="AC52" s="34">
        <v>0</v>
      </c>
    </row>
    <row r="53" spans="1:29" ht="13.5">
      <c r="A53" s="31" t="s">
        <v>90</v>
      </c>
      <c r="B53" s="32" t="s">
        <v>179</v>
      </c>
      <c r="C53" s="33" t="s">
        <v>180</v>
      </c>
      <c r="D53" s="34">
        <f t="shared" si="0"/>
        <v>3403</v>
      </c>
      <c r="E53" s="34">
        <f t="shared" si="1"/>
        <v>0</v>
      </c>
      <c r="F53" s="34">
        <v>0</v>
      </c>
      <c r="G53" s="34">
        <v>0</v>
      </c>
      <c r="H53" s="34">
        <f t="shared" si="2"/>
        <v>3403</v>
      </c>
      <c r="I53" s="34">
        <v>2153</v>
      </c>
      <c r="J53" s="34">
        <v>1250</v>
      </c>
      <c r="K53" s="34">
        <f t="shared" si="3"/>
        <v>0</v>
      </c>
      <c r="L53" s="34">
        <v>0</v>
      </c>
      <c r="M53" s="34">
        <v>0</v>
      </c>
      <c r="N53" s="34">
        <f t="shared" si="4"/>
        <v>4244</v>
      </c>
      <c r="O53" s="34">
        <f t="shared" si="5"/>
        <v>2153</v>
      </c>
      <c r="P53" s="34">
        <v>2153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1250</v>
      </c>
      <c r="V53" s="34">
        <v>1250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841</v>
      </c>
      <c r="AB53" s="34">
        <v>841</v>
      </c>
      <c r="AC53" s="34">
        <v>0</v>
      </c>
    </row>
    <row r="54" spans="1:29" ht="13.5">
      <c r="A54" s="31" t="s">
        <v>90</v>
      </c>
      <c r="B54" s="32" t="s">
        <v>181</v>
      </c>
      <c r="C54" s="33" t="s">
        <v>182</v>
      </c>
      <c r="D54" s="34">
        <f t="shared" si="0"/>
        <v>1931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1931</v>
      </c>
      <c r="L54" s="34">
        <v>1171</v>
      </c>
      <c r="M54" s="34">
        <v>760</v>
      </c>
      <c r="N54" s="34">
        <f t="shared" si="4"/>
        <v>2796</v>
      </c>
      <c r="O54" s="34">
        <f t="shared" si="5"/>
        <v>1171</v>
      </c>
      <c r="P54" s="34">
        <v>1171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760</v>
      </c>
      <c r="V54" s="34">
        <v>760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865</v>
      </c>
      <c r="AB54" s="34">
        <v>865</v>
      </c>
      <c r="AC54" s="34">
        <v>0</v>
      </c>
    </row>
    <row r="55" spans="1:29" ht="13.5">
      <c r="A55" s="31" t="s">
        <v>90</v>
      </c>
      <c r="B55" s="32" t="s">
        <v>183</v>
      </c>
      <c r="C55" s="33" t="s">
        <v>184</v>
      </c>
      <c r="D55" s="34">
        <f t="shared" si="0"/>
        <v>775</v>
      </c>
      <c r="E55" s="34">
        <f t="shared" si="1"/>
        <v>0</v>
      </c>
      <c r="F55" s="34">
        <v>0</v>
      </c>
      <c r="G55" s="34">
        <v>0</v>
      </c>
      <c r="H55" s="34">
        <f t="shared" si="2"/>
        <v>775</v>
      </c>
      <c r="I55" s="34">
        <v>454</v>
      </c>
      <c r="J55" s="34">
        <v>321</v>
      </c>
      <c r="K55" s="34">
        <f t="shared" si="3"/>
        <v>0</v>
      </c>
      <c r="L55" s="34">
        <v>0</v>
      </c>
      <c r="M55" s="34">
        <v>0</v>
      </c>
      <c r="N55" s="34">
        <f t="shared" si="4"/>
        <v>1484</v>
      </c>
      <c r="O55" s="34">
        <f t="shared" si="5"/>
        <v>454</v>
      </c>
      <c r="P55" s="34">
        <v>454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321</v>
      </c>
      <c r="V55" s="34">
        <v>321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709</v>
      </c>
      <c r="AB55" s="34">
        <v>709</v>
      </c>
      <c r="AC55" s="34">
        <v>0</v>
      </c>
    </row>
    <row r="56" spans="1:29" ht="13.5">
      <c r="A56" s="31" t="s">
        <v>90</v>
      </c>
      <c r="B56" s="32" t="s">
        <v>185</v>
      </c>
      <c r="C56" s="33" t="s">
        <v>186</v>
      </c>
      <c r="D56" s="34">
        <f t="shared" si="0"/>
        <v>298</v>
      </c>
      <c r="E56" s="34">
        <f t="shared" si="1"/>
        <v>0</v>
      </c>
      <c r="F56" s="34">
        <v>0</v>
      </c>
      <c r="G56" s="34">
        <v>0</v>
      </c>
      <c r="H56" s="34">
        <f t="shared" si="2"/>
        <v>298</v>
      </c>
      <c r="I56" s="34">
        <v>219</v>
      </c>
      <c r="J56" s="34">
        <v>79</v>
      </c>
      <c r="K56" s="34">
        <f t="shared" si="3"/>
        <v>0</v>
      </c>
      <c r="L56" s="34">
        <v>0</v>
      </c>
      <c r="M56" s="34">
        <v>0</v>
      </c>
      <c r="N56" s="34">
        <f t="shared" si="4"/>
        <v>612</v>
      </c>
      <c r="O56" s="34">
        <f t="shared" si="5"/>
        <v>219</v>
      </c>
      <c r="P56" s="34">
        <v>219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79</v>
      </c>
      <c r="V56" s="34">
        <v>79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314</v>
      </c>
      <c r="AB56" s="34">
        <v>314</v>
      </c>
      <c r="AC56" s="34">
        <v>0</v>
      </c>
    </row>
    <row r="57" spans="1:29" ht="13.5">
      <c r="A57" s="31" t="s">
        <v>90</v>
      </c>
      <c r="B57" s="32" t="s">
        <v>187</v>
      </c>
      <c r="C57" s="33" t="s">
        <v>188</v>
      </c>
      <c r="D57" s="34">
        <f t="shared" si="0"/>
        <v>5400</v>
      </c>
      <c r="E57" s="34">
        <f t="shared" si="1"/>
        <v>2523</v>
      </c>
      <c r="F57" s="34">
        <v>2523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2877</v>
      </c>
      <c r="L57" s="34">
        <v>0</v>
      </c>
      <c r="M57" s="34">
        <v>2877</v>
      </c>
      <c r="N57" s="34">
        <f t="shared" si="4"/>
        <v>5430</v>
      </c>
      <c r="O57" s="34">
        <f t="shared" si="5"/>
        <v>2523</v>
      </c>
      <c r="P57" s="34">
        <v>2523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2877</v>
      </c>
      <c r="V57" s="34">
        <v>2877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30</v>
      </c>
      <c r="AB57" s="34">
        <v>30</v>
      </c>
      <c r="AC57" s="34">
        <v>0</v>
      </c>
    </row>
    <row r="58" spans="1:29" ht="13.5">
      <c r="A58" s="31" t="s">
        <v>90</v>
      </c>
      <c r="B58" s="32" t="s">
        <v>190</v>
      </c>
      <c r="C58" s="33" t="s">
        <v>191</v>
      </c>
      <c r="D58" s="34">
        <f t="shared" si="0"/>
        <v>3541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3541</v>
      </c>
      <c r="L58" s="34">
        <v>1832</v>
      </c>
      <c r="M58" s="34">
        <v>1709</v>
      </c>
      <c r="N58" s="34">
        <f t="shared" si="4"/>
        <v>3541</v>
      </c>
      <c r="O58" s="34">
        <f t="shared" si="5"/>
        <v>1832</v>
      </c>
      <c r="P58" s="34">
        <v>1832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1709</v>
      </c>
      <c r="V58" s="34">
        <v>1709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90</v>
      </c>
      <c r="B59" s="32" t="s">
        <v>192</v>
      </c>
      <c r="C59" s="33" t="s">
        <v>86</v>
      </c>
      <c r="D59" s="34">
        <f t="shared" si="0"/>
        <v>1520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1520</v>
      </c>
      <c r="L59" s="34">
        <v>593</v>
      </c>
      <c r="M59" s="34">
        <v>927</v>
      </c>
      <c r="N59" s="34">
        <f t="shared" si="4"/>
        <v>1520</v>
      </c>
      <c r="O59" s="34">
        <f t="shared" si="5"/>
        <v>593</v>
      </c>
      <c r="P59" s="34">
        <v>593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927</v>
      </c>
      <c r="V59" s="34">
        <v>927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90</v>
      </c>
      <c r="B60" s="32" t="s">
        <v>193</v>
      </c>
      <c r="C60" s="33" t="s">
        <v>194</v>
      </c>
      <c r="D60" s="34">
        <f t="shared" si="0"/>
        <v>2260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2260</v>
      </c>
      <c r="L60" s="34">
        <v>751</v>
      </c>
      <c r="M60" s="34">
        <v>1509</v>
      </c>
      <c r="N60" s="34">
        <f t="shared" si="4"/>
        <v>2270</v>
      </c>
      <c r="O60" s="34">
        <f t="shared" si="5"/>
        <v>751</v>
      </c>
      <c r="P60" s="34">
        <v>751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1509</v>
      </c>
      <c r="V60" s="34">
        <v>1509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10</v>
      </c>
      <c r="AB60" s="34">
        <v>10</v>
      </c>
      <c r="AC60" s="34">
        <v>0</v>
      </c>
    </row>
    <row r="61" spans="1:29" ht="13.5">
      <c r="A61" s="31" t="s">
        <v>90</v>
      </c>
      <c r="B61" s="32" t="s">
        <v>195</v>
      </c>
      <c r="C61" s="33" t="s">
        <v>196</v>
      </c>
      <c r="D61" s="34">
        <f t="shared" si="0"/>
        <v>4272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4272</v>
      </c>
      <c r="L61" s="34">
        <v>1990</v>
      </c>
      <c r="M61" s="34">
        <v>2282</v>
      </c>
      <c r="N61" s="34">
        <f t="shared" si="4"/>
        <v>4272</v>
      </c>
      <c r="O61" s="34">
        <f t="shared" si="5"/>
        <v>1990</v>
      </c>
      <c r="P61" s="34">
        <v>1990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2282</v>
      </c>
      <c r="V61" s="34">
        <v>2282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90</v>
      </c>
      <c r="B62" s="32" t="s">
        <v>197</v>
      </c>
      <c r="C62" s="33" t="s">
        <v>198</v>
      </c>
      <c r="D62" s="34">
        <f t="shared" si="0"/>
        <v>1764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1764</v>
      </c>
      <c r="L62" s="34">
        <v>1399</v>
      </c>
      <c r="M62" s="34">
        <v>365</v>
      </c>
      <c r="N62" s="34">
        <f t="shared" si="4"/>
        <v>1764</v>
      </c>
      <c r="O62" s="34">
        <f t="shared" si="5"/>
        <v>1399</v>
      </c>
      <c r="P62" s="34">
        <v>1399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365</v>
      </c>
      <c r="V62" s="34">
        <v>365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90</v>
      </c>
      <c r="B63" s="32" t="s">
        <v>199</v>
      </c>
      <c r="C63" s="33" t="s">
        <v>200</v>
      </c>
      <c r="D63" s="34">
        <f t="shared" si="0"/>
        <v>9449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9449</v>
      </c>
      <c r="L63" s="34">
        <v>7041</v>
      </c>
      <c r="M63" s="34">
        <v>2408</v>
      </c>
      <c r="N63" s="34">
        <f t="shared" si="4"/>
        <v>9449</v>
      </c>
      <c r="O63" s="34">
        <f t="shared" si="5"/>
        <v>7041</v>
      </c>
      <c r="P63" s="34">
        <v>7041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2408</v>
      </c>
      <c r="V63" s="34">
        <v>2408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90</v>
      </c>
      <c r="B64" s="32" t="s">
        <v>201</v>
      </c>
      <c r="C64" s="33" t="s">
        <v>202</v>
      </c>
      <c r="D64" s="34">
        <f t="shared" si="0"/>
        <v>4473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4473</v>
      </c>
      <c r="L64" s="34">
        <v>2988</v>
      </c>
      <c r="M64" s="34">
        <v>1485</v>
      </c>
      <c r="N64" s="34">
        <f t="shared" si="4"/>
        <v>4679</v>
      </c>
      <c r="O64" s="34">
        <f t="shared" si="5"/>
        <v>2988</v>
      </c>
      <c r="P64" s="34">
        <v>2988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1485</v>
      </c>
      <c r="V64" s="34">
        <v>1485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206</v>
      </c>
      <c r="AB64" s="34">
        <v>206</v>
      </c>
      <c r="AC64" s="34">
        <v>0</v>
      </c>
    </row>
    <row r="65" spans="1:29" ht="13.5">
      <c r="A65" s="31" t="s">
        <v>90</v>
      </c>
      <c r="B65" s="32" t="s">
        <v>203</v>
      </c>
      <c r="C65" s="33" t="s">
        <v>204</v>
      </c>
      <c r="D65" s="34">
        <f t="shared" si="0"/>
        <v>1824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1824</v>
      </c>
      <c r="L65" s="34">
        <v>1206</v>
      </c>
      <c r="M65" s="34">
        <v>618</v>
      </c>
      <c r="N65" s="34">
        <f t="shared" si="4"/>
        <v>1888</v>
      </c>
      <c r="O65" s="34">
        <f t="shared" si="5"/>
        <v>1206</v>
      </c>
      <c r="P65" s="34">
        <v>1206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618</v>
      </c>
      <c r="V65" s="34">
        <v>618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64</v>
      </c>
      <c r="AB65" s="34">
        <v>64</v>
      </c>
      <c r="AC65" s="34">
        <v>0</v>
      </c>
    </row>
    <row r="66" spans="1:29" ht="13.5">
      <c r="A66" s="31" t="s">
        <v>90</v>
      </c>
      <c r="B66" s="32" t="s">
        <v>205</v>
      </c>
      <c r="C66" s="33" t="s">
        <v>58</v>
      </c>
      <c r="D66" s="34">
        <f t="shared" si="0"/>
        <v>6252</v>
      </c>
      <c r="E66" s="34">
        <f t="shared" si="1"/>
        <v>0</v>
      </c>
      <c r="F66" s="34">
        <v>0</v>
      </c>
      <c r="G66" s="34">
        <v>0</v>
      </c>
      <c r="H66" s="34">
        <f t="shared" si="2"/>
        <v>3482</v>
      </c>
      <c r="I66" s="34">
        <v>3482</v>
      </c>
      <c r="J66" s="34">
        <v>0</v>
      </c>
      <c r="K66" s="34">
        <f t="shared" si="3"/>
        <v>2770</v>
      </c>
      <c r="L66" s="34">
        <v>0</v>
      </c>
      <c r="M66" s="34">
        <v>2770</v>
      </c>
      <c r="N66" s="34">
        <f t="shared" si="4"/>
        <v>6252</v>
      </c>
      <c r="O66" s="34">
        <f t="shared" si="5"/>
        <v>3482</v>
      </c>
      <c r="P66" s="34">
        <v>3482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2770</v>
      </c>
      <c r="V66" s="34">
        <v>2770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0</v>
      </c>
      <c r="AB66" s="34">
        <v>0</v>
      </c>
      <c r="AC66" s="34">
        <v>0</v>
      </c>
    </row>
    <row r="67" spans="1:29" ht="13.5">
      <c r="A67" s="31" t="s">
        <v>90</v>
      </c>
      <c r="B67" s="32" t="s">
        <v>206</v>
      </c>
      <c r="C67" s="33" t="s">
        <v>207</v>
      </c>
      <c r="D67" s="34">
        <f t="shared" si="0"/>
        <v>5181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5181</v>
      </c>
      <c r="L67" s="34">
        <v>3836</v>
      </c>
      <c r="M67" s="34">
        <v>1345</v>
      </c>
      <c r="N67" s="34">
        <f t="shared" si="4"/>
        <v>5241</v>
      </c>
      <c r="O67" s="34">
        <f t="shared" si="5"/>
        <v>3836</v>
      </c>
      <c r="P67" s="34">
        <v>3836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1345</v>
      </c>
      <c r="V67" s="34">
        <v>1345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60</v>
      </c>
      <c r="AB67" s="34">
        <v>60</v>
      </c>
      <c r="AC67" s="34">
        <v>0</v>
      </c>
    </row>
    <row r="68" spans="1:29" ht="13.5">
      <c r="A68" s="31" t="s">
        <v>90</v>
      </c>
      <c r="B68" s="32" t="s">
        <v>208</v>
      </c>
      <c r="C68" s="33" t="s">
        <v>209</v>
      </c>
      <c r="D68" s="34">
        <f t="shared" si="0"/>
        <v>8088</v>
      </c>
      <c r="E68" s="34">
        <f t="shared" si="1"/>
        <v>0</v>
      </c>
      <c r="F68" s="34">
        <v>0</v>
      </c>
      <c r="G68" s="34">
        <v>0</v>
      </c>
      <c r="H68" s="34">
        <f t="shared" si="2"/>
        <v>8088</v>
      </c>
      <c r="I68" s="34">
        <v>6193</v>
      </c>
      <c r="J68" s="34">
        <v>1895</v>
      </c>
      <c r="K68" s="34">
        <f t="shared" si="3"/>
        <v>0</v>
      </c>
      <c r="L68" s="34">
        <v>0</v>
      </c>
      <c r="M68" s="34">
        <v>0</v>
      </c>
      <c r="N68" s="34">
        <f t="shared" si="4"/>
        <v>8255</v>
      </c>
      <c r="O68" s="34">
        <f t="shared" si="5"/>
        <v>6193</v>
      </c>
      <c r="P68" s="34">
        <v>6193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1895</v>
      </c>
      <c r="V68" s="34">
        <v>1895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167</v>
      </c>
      <c r="AB68" s="34">
        <v>156</v>
      </c>
      <c r="AC68" s="34">
        <v>11</v>
      </c>
    </row>
    <row r="69" spans="1:29" ht="13.5">
      <c r="A69" s="31" t="s">
        <v>90</v>
      </c>
      <c r="B69" s="32" t="s">
        <v>210</v>
      </c>
      <c r="C69" s="33" t="s">
        <v>211</v>
      </c>
      <c r="D69" s="34">
        <f t="shared" si="0"/>
        <v>3717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3717</v>
      </c>
      <c r="L69" s="34">
        <v>3238</v>
      </c>
      <c r="M69" s="34">
        <v>479</v>
      </c>
      <c r="N69" s="34">
        <f t="shared" si="4"/>
        <v>3757</v>
      </c>
      <c r="O69" s="34">
        <f t="shared" si="5"/>
        <v>3238</v>
      </c>
      <c r="P69" s="34">
        <v>3238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479</v>
      </c>
      <c r="V69" s="34">
        <v>479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40</v>
      </c>
      <c r="AB69" s="34">
        <v>40</v>
      </c>
      <c r="AC69" s="34">
        <v>0</v>
      </c>
    </row>
    <row r="70" spans="1:29" ht="13.5">
      <c r="A70" s="31" t="s">
        <v>90</v>
      </c>
      <c r="B70" s="32" t="s">
        <v>212</v>
      </c>
      <c r="C70" s="33" t="s">
        <v>213</v>
      </c>
      <c r="D70" s="34">
        <f t="shared" si="0"/>
        <v>1142</v>
      </c>
      <c r="E70" s="34">
        <f t="shared" si="1"/>
        <v>0</v>
      </c>
      <c r="F70" s="34">
        <v>0</v>
      </c>
      <c r="G70" s="34">
        <v>0</v>
      </c>
      <c r="H70" s="34">
        <f t="shared" si="2"/>
        <v>1142</v>
      </c>
      <c r="I70" s="34">
        <v>811</v>
      </c>
      <c r="J70" s="34">
        <v>331</v>
      </c>
      <c r="K70" s="34">
        <f t="shared" si="3"/>
        <v>0</v>
      </c>
      <c r="L70" s="34">
        <v>0</v>
      </c>
      <c r="M70" s="34">
        <v>0</v>
      </c>
      <c r="N70" s="34">
        <f t="shared" si="4"/>
        <v>1211</v>
      </c>
      <c r="O70" s="34">
        <f t="shared" si="5"/>
        <v>811</v>
      </c>
      <c r="P70" s="34">
        <v>811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331</v>
      </c>
      <c r="V70" s="34">
        <v>331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69</v>
      </c>
      <c r="AB70" s="34">
        <v>69</v>
      </c>
      <c r="AC70" s="34">
        <v>0</v>
      </c>
    </row>
    <row r="71" spans="1:29" ht="13.5">
      <c r="A71" s="31" t="s">
        <v>90</v>
      </c>
      <c r="B71" s="32" t="s">
        <v>214</v>
      </c>
      <c r="C71" s="33" t="s">
        <v>215</v>
      </c>
      <c r="D71" s="34">
        <f aca="true" t="shared" si="8" ref="D71:D76">E71+H71+K71</f>
        <v>7629</v>
      </c>
      <c r="E71" s="34">
        <f aca="true" t="shared" si="9" ref="E71:E76">F71+G71</f>
        <v>0</v>
      </c>
      <c r="F71" s="34">
        <v>0</v>
      </c>
      <c r="G71" s="34">
        <v>0</v>
      </c>
      <c r="H71" s="34">
        <f aca="true" t="shared" si="10" ref="H71:H76">I71+J71</f>
        <v>0</v>
      </c>
      <c r="I71" s="34">
        <v>0</v>
      </c>
      <c r="J71" s="34">
        <v>0</v>
      </c>
      <c r="K71" s="34">
        <f aca="true" t="shared" si="11" ref="K71:K76">L71+M71</f>
        <v>7629</v>
      </c>
      <c r="L71" s="34">
        <v>6060</v>
      </c>
      <c r="M71" s="34">
        <v>1569</v>
      </c>
      <c r="N71" s="34">
        <f aca="true" t="shared" si="12" ref="N71:N76">O71+U71+AA71</f>
        <v>7833</v>
      </c>
      <c r="O71" s="34">
        <f aca="true" t="shared" si="13" ref="O71:O76">SUM(P71:T71)</f>
        <v>6162</v>
      </c>
      <c r="P71" s="34">
        <v>6060</v>
      </c>
      <c r="Q71" s="34">
        <v>0</v>
      </c>
      <c r="R71" s="34">
        <v>0</v>
      </c>
      <c r="S71" s="34">
        <v>102</v>
      </c>
      <c r="T71" s="34">
        <v>0</v>
      </c>
      <c r="U71" s="34">
        <f aca="true" t="shared" si="14" ref="U71:U76">SUM(V71:Z71)</f>
        <v>1569</v>
      </c>
      <c r="V71" s="34">
        <v>1569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76">AB71+AC71</f>
        <v>102</v>
      </c>
      <c r="AB71" s="34">
        <v>102</v>
      </c>
      <c r="AC71" s="34">
        <v>0</v>
      </c>
    </row>
    <row r="72" spans="1:29" ht="13.5">
      <c r="A72" s="31" t="s">
        <v>90</v>
      </c>
      <c r="B72" s="32" t="s">
        <v>216</v>
      </c>
      <c r="C72" s="33" t="s">
        <v>217</v>
      </c>
      <c r="D72" s="34">
        <f t="shared" si="8"/>
        <v>1515</v>
      </c>
      <c r="E72" s="34">
        <f t="shared" si="9"/>
        <v>0</v>
      </c>
      <c r="F72" s="34">
        <v>0</v>
      </c>
      <c r="G72" s="34">
        <v>0</v>
      </c>
      <c r="H72" s="34">
        <f t="shared" si="10"/>
        <v>0</v>
      </c>
      <c r="I72" s="34">
        <v>0</v>
      </c>
      <c r="J72" s="34">
        <v>0</v>
      </c>
      <c r="K72" s="34">
        <f t="shared" si="11"/>
        <v>1515</v>
      </c>
      <c r="L72" s="34">
        <v>1095</v>
      </c>
      <c r="M72" s="34">
        <v>420</v>
      </c>
      <c r="N72" s="34">
        <f t="shared" si="12"/>
        <v>1515</v>
      </c>
      <c r="O72" s="34">
        <f t="shared" si="13"/>
        <v>1095</v>
      </c>
      <c r="P72" s="34">
        <v>1095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420</v>
      </c>
      <c r="V72" s="34">
        <v>420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0</v>
      </c>
      <c r="AB72" s="34">
        <v>0</v>
      </c>
      <c r="AC72" s="34">
        <v>0</v>
      </c>
    </row>
    <row r="73" spans="1:29" ht="13.5">
      <c r="A73" s="31" t="s">
        <v>90</v>
      </c>
      <c r="B73" s="32" t="s">
        <v>218</v>
      </c>
      <c r="C73" s="33" t="s">
        <v>219</v>
      </c>
      <c r="D73" s="34">
        <f t="shared" si="8"/>
        <v>6303</v>
      </c>
      <c r="E73" s="34">
        <f t="shared" si="9"/>
        <v>0</v>
      </c>
      <c r="F73" s="34">
        <v>0</v>
      </c>
      <c r="G73" s="34">
        <v>0</v>
      </c>
      <c r="H73" s="34">
        <f t="shared" si="10"/>
        <v>0</v>
      </c>
      <c r="I73" s="34">
        <v>0</v>
      </c>
      <c r="J73" s="34">
        <v>0</v>
      </c>
      <c r="K73" s="34">
        <f t="shared" si="11"/>
        <v>6303</v>
      </c>
      <c r="L73" s="34">
        <v>4773</v>
      </c>
      <c r="M73" s="34">
        <v>1530</v>
      </c>
      <c r="N73" s="34">
        <f t="shared" si="12"/>
        <v>6306</v>
      </c>
      <c r="O73" s="34">
        <f t="shared" si="13"/>
        <v>4773</v>
      </c>
      <c r="P73" s="34">
        <v>4773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1530</v>
      </c>
      <c r="V73" s="34">
        <v>1530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3</v>
      </c>
      <c r="AB73" s="34">
        <v>3</v>
      </c>
      <c r="AC73" s="34">
        <v>0</v>
      </c>
    </row>
    <row r="74" spans="1:29" ht="13.5">
      <c r="A74" s="31" t="s">
        <v>90</v>
      </c>
      <c r="B74" s="32" t="s">
        <v>220</v>
      </c>
      <c r="C74" s="33" t="s">
        <v>221</v>
      </c>
      <c r="D74" s="34">
        <f t="shared" si="8"/>
        <v>6656</v>
      </c>
      <c r="E74" s="34">
        <f t="shared" si="9"/>
        <v>0</v>
      </c>
      <c r="F74" s="34">
        <v>0</v>
      </c>
      <c r="G74" s="34">
        <v>0</v>
      </c>
      <c r="H74" s="34">
        <f t="shared" si="10"/>
        <v>0</v>
      </c>
      <c r="I74" s="34">
        <v>0</v>
      </c>
      <c r="J74" s="34">
        <v>0</v>
      </c>
      <c r="K74" s="34">
        <f t="shared" si="11"/>
        <v>6656</v>
      </c>
      <c r="L74" s="34">
        <v>5020</v>
      </c>
      <c r="M74" s="34">
        <v>1636</v>
      </c>
      <c r="N74" s="34">
        <f t="shared" si="12"/>
        <v>6709</v>
      </c>
      <c r="O74" s="34">
        <f t="shared" si="13"/>
        <v>5020</v>
      </c>
      <c r="P74" s="34">
        <v>5020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1636</v>
      </c>
      <c r="V74" s="34">
        <v>1636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53</v>
      </c>
      <c r="AB74" s="34">
        <v>53</v>
      </c>
      <c r="AC74" s="34">
        <v>0</v>
      </c>
    </row>
    <row r="75" spans="1:29" ht="13.5">
      <c r="A75" s="31" t="s">
        <v>90</v>
      </c>
      <c r="B75" s="32" t="s">
        <v>222</v>
      </c>
      <c r="C75" s="33" t="s">
        <v>223</v>
      </c>
      <c r="D75" s="34">
        <f t="shared" si="8"/>
        <v>2660</v>
      </c>
      <c r="E75" s="34">
        <f t="shared" si="9"/>
        <v>0</v>
      </c>
      <c r="F75" s="34">
        <v>0</v>
      </c>
      <c r="G75" s="34">
        <v>0</v>
      </c>
      <c r="H75" s="34">
        <f t="shared" si="10"/>
        <v>0</v>
      </c>
      <c r="I75" s="34">
        <v>0</v>
      </c>
      <c r="J75" s="34">
        <v>0</v>
      </c>
      <c r="K75" s="34">
        <f t="shared" si="11"/>
        <v>2660</v>
      </c>
      <c r="L75" s="34">
        <v>1276</v>
      </c>
      <c r="M75" s="34">
        <v>1384</v>
      </c>
      <c r="N75" s="34">
        <f t="shared" si="12"/>
        <v>2705</v>
      </c>
      <c r="O75" s="34">
        <f t="shared" si="13"/>
        <v>1276</v>
      </c>
      <c r="P75" s="34">
        <v>1276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1384</v>
      </c>
      <c r="V75" s="34">
        <v>1384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45</v>
      </c>
      <c r="AB75" s="34">
        <v>45</v>
      </c>
      <c r="AC75" s="34">
        <v>0</v>
      </c>
    </row>
    <row r="76" spans="1:29" ht="13.5">
      <c r="A76" s="31" t="s">
        <v>90</v>
      </c>
      <c r="B76" s="32" t="s">
        <v>224</v>
      </c>
      <c r="C76" s="33" t="s">
        <v>225</v>
      </c>
      <c r="D76" s="34">
        <f t="shared" si="8"/>
        <v>1940</v>
      </c>
      <c r="E76" s="34">
        <f t="shared" si="9"/>
        <v>0</v>
      </c>
      <c r="F76" s="34">
        <v>0</v>
      </c>
      <c r="G76" s="34">
        <v>0</v>
      </c>
      <c r="H76" s="34">
        <f t="shared" si="10"/>
        <v>734</v>
      </c>
      <c r="I76" s="34">
        <v>477</v>
      </c>
      <c r="J76" s="34">
        <v>257</v>
      </c>
      <c r="K76" s="34">
        <f t="shared" si="11"/>
        <v>1206</v>
      </c>
      <c r="L76" s="34">
        <v>938</v>
      </c>
      <c r="M76" s="34">
        <v>268</v>
      </c>
      <c r="N76" s="34">
        <f t="shared" si="12"/>
        <v>1961</v>
      </c>
      <c r="O76" s="34">
        <f t="shared" si="13"/>
        <v>1415</v>
      </c>
      <c r="P76" s="34">
        <v>1415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525</v>
      </c>
      <c r="V76" s="34">
        <v>525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21</v>
      </c>
      <c r="AB76" s="34">
        <v>21</v>
      </c>
      <c r="AC76" s="34">
        <v>0</v>
      </c>
    </row>
    <row r="77" spans="1:29" ht="13.5">
      <c r="A77" s="57" t="s">
        <v>89</v>
      </c>
      <c r="B77" s="58"/>
      <c r="C77" s="59"/>
      <c r="D77" s="34">
        <f>SUM(D7:D76)</f>
        <v>487481</v>
      </c>
      <c r="E77" s="34">
        <f aca="true" t="shared" si="16" ref="E77:AC77">SUM(E7:E76)</f>
        <v>13256</v>
      </c>
      <c r="F77" s="34">
        <f t="shared" si="16"/>
        <v>8091</v>
      </c>
      <c r="G77" s="34">
        <f t="shared" si="16"/>
        <v>5165</v>
      </c>
      <c r="H77" s="34">
        <f t="shared" si="16"/>
        <v>33629</v>
      </c>
      <c r="I77" s="34">
        <f t="shared" si="16"/>
        <v>28098</v>
      </c>
      <c r="J77" s="34">
        <f t="shared" si="16"/>
        <v>5531</v>
      </c>
      <c r="K77" s="34">
        <f t="shared" si="16"/>
        <v>440596</v>
      </c>
      <c r="L77" s="34">
        <f t="shared" si="16"/>
        <v>201374</v>
      </c>
      <c r="M77" s="34">
        <f t="shared" si="16"/>
        <v>239222</v>
      </c>
      <c r="N77" s="34">
        <f t="shared" si="16"/>
        <v>496359</v>
      </c>
      <c r="O77" s="34">
        <f t="shared" si="16"/>
        <v>237665</v>
      </c>
      <c r="P77" s="34">
        <f t="shared" si="16"/>
        <v>237516</v>
      </c>
      <c r="Q77" s="34">
        <f t="shared" si="16"/>
        <v>0</v>
      </c>
      <c r="R77" s="34">
        <f t="shared" si="16"/>
        <v>0</v>
      </c>
      <c r="S77" s="34">
        <f t="shared" si="16"/>
        <v>102</v>
      </c>
      <c r="T77" s="34">
        <f t="shared" si="16"/>
        <v>47</v>
      </c>
      <c r="U77" s="34">
        <f t="shared" si="16"/>
        <v>248823</v>
      </c>
      <c r="V77" s="34">
        <f t="shared" si="16"/>
        <v>248823</v>
      </c>
      <c r="W77" s="34">
        <f t="shared" si="16"/>
        <v>0</v>
      </c>
      <c r="X77" s="34">
        <f t="shared" si="16"/>
        <v>0</v>
      </c>
      <c r="Y77" s="34">
        <f t="shared" si="16"/>
        <v>0</v>
      </c>
      <c r="Z77" s="34">
        <f t="shared" si="16"/>
        <v>0</v>
      </c>
      <c r="AA77" s="34">
        <f t="shared" si="16"/>
        <v>9871</v>
      </c>
      <c r="AB77" s="34">
        <f t="shared" si="16"/>
        <v>9857</v>
      </c>
      <c r="AC77" s="34">
        <f t="shared" si="16"/>
        <v>14</v>
      </c>
    </row>
  </sheetData>
  <mergeCells count="7">
    <mergeCell ref="A77:C7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9" customWidth="1"/>
    <col min="2" max="2" width="4.875" style="39" customWidth="1"/>
    <col min="3" max="3" width="13.375" style="39" customWidth="1"/>
    <col min="4" max="4" width="13.75390625" style="39" customWidth="1"/>
    <col min="5" max="5" width="3.375" style="39" customWidth="1"/>
    <col min="6" max="6" width="3.875" style="39" customWidth="1"/>
    <col min="7" max="9" width="13.00390625" style="39" customWidth="1"/>
    <col min="10" max="10" width="12.875" style="39" customWidth="1"/>
    <col min="11" max="16384" width="8.00390625" style="39" customWidth="1"/>
  </cols>
  <sheetData>
    <row r="1" spans="1:3" s="38" customFormat="1" ht="21" customHeight="1">
      <c r="A1" s="94" t="s">
        <v>84</v>
      </c>
      <c r="B1" s="94"/>
      <c r="C1" s="37" t="s">
        <v>21</v>
      </c>
    </row>
    <row r="2" ht="18" customHeight="1">
      <c r="J2" s="40" t="s">
        <v>22</v>
      </c>
    </row>
    <row r="3" spans="6:11" s="41" customFormat="1" ht="19.5" customHeight="1">
      <c r="F3" s="93" t="s">
        <v>23</v>
      </c>
      <c r="G3" s="93"/>
      <c r="H3" s="42" t="s">
        <v>24</v>
      </c>
      <c r="I3" s="42" t="s">
        <v>25</v>
      </c>
      <c r="J3" s="42" t="s">
        <v>13</v>
      </c>
      <c r="K3" s="42" t="s">
        <v>26</v>
      </c>
    </row>
    <row r="4" spans="2:11" s="41" customFormat="1" ht="19.5" customHeight="1">
      <c r="B4" s="95" t="s">
        <v>27</v>
      </c>
      <c r="C4" s="43" t="s">
        <v>28</v>
      </c>
      <c r="D4" s="44">
        <f>SUMIF('水洗化人口等'!$A$7:$C$77,$A$1,'水洗化人口等'!$G$7:$G$77)</f>
        <v>348013</v>
      </c>
      <c r="F4" s="103" t="s">
        <v>29</v>
      </c>
      <c r="G4" s="43" t="s">
        <v>30</v>
      </c>
      <c r="H4" s="44">
        <f>SUMIF('し尿処理の状況'!$A$7:$C$77,$A$1,'し尿処理の状況'!$P$7:$P$77)</f>
        <v>237516</v>
      </c>
      <c r="I4" s="44">
        <f>SUMIF('し尿処理の状況'!$A$7:$C$77,$A$1,'し尿処理の状況'!$V$7:$V$77)</f>
        <v>248823</v>
      </c>
      <c r="J4" s="44">
        <f aca="true" t="shared" si="0" ref="J4:J11">H4+I4</f>
        <v>486339</v>
      </c>
      <c r="K4" s="45">
        <f aca="true" t="shared" si="1" ref="K4:K9">J4/$J$9</f>
        <v>0.9996937231750834</v>
      </c>
    </row>
    <row r="5" spans="2:11" s="41" customFormat="1" ht="19.5" customHeight="1">
      <c r="B5" s="96"/>
      <c r="C5" s="43" t="s">
        <v>31</v>
      </c>
      <c r="D5" s="44">
        <f>SUMIF('水洗化人口等'!$A$7:$C$77,$A$1,'水洗化人口等'!$H$7:$H$77)</f>
        <v>18419</v>
      </c>
      <c r="F5" s="104"/>
      <c r="G5" s="43" t="s">
        <v>32</v>
      </c>
      <c r="H5" s="44">
        <f>SUMIF('し尿処理の状況'!$A$7:$C$77,$A$1,'し尿処理の状況'!$Q$7:$Q$77)</f>
        <v>0</v>
      </c>
      <c r="I5" s="44">
        <f>SUMIF('し尿処理の状況'!$A$7:$C$77,$A$1,'し尿処理の状況'!$W$7:$W$77)</f>
        <v>0</v>
      </c>
      <c r="J5" s="44">
        <f t="shared" si="0"/>
        <v>0</v>
      </c>
      <c r="K5" s="45">
        <f t="shared" si="1"/>
        <v>0</v>
      </c>
    </row>
    <row r="6" spans="2:11" s="41" customFormat="1" ht="19.5" customHeight="1">
      <c r="B6" s="97"/>
      <c r="C6" s="46" t="s">
        <v>33</v>
      </c>
      <c r="D6" s="47">
        <f>SUM(D4:D5)</f>
        <v>366432</v>
      </c>
      <c r="F6" s="104"/>
      <c r="G6" s="43" t="s">
        <v>34</v>
      </c>
      <c r="H6" s="44">
        <f>SUMIF('し尿処理の状況'!$A$7:$C$77,$A$1,'し尿処理の状況'!$R$7:$R$77)</f>
        <v>0</v>
      </c>
      <c r="I6" s="44">
        <f>SUMIF('し尿処理の状況'!$A$7:$C$77,$A$1,'し尿処理の状況'!$X$7:$X$77)</f>
        <v>0</v>
      </c>
      <c r="J6" s="44">
        <f t="shared" si="0"/>
        <v>0</v>
      </c>
      <c r="K6" s="45">
        <f t="shared" si="1"/>
        <v>0</v>
      </c>
    </row>
    <row r="7" spans="2:11" s="41" customFormat="1" ht="19.5" customHeight="1">
      <c r="B7" s="98" t="s">
        <v>35</v>
      </c>
      <c r="C7" s="48" t="s">
        <v>36</v>
      </c>
      <c r="D7" s="44">
        <f>SUMIF('水洗化人口等'!$A$7:$C$77,$A$1,'水洗化人口等'!$K$7:$K$77)</f>
        <v>496637</v>
      </c>
      <c r="F7" s="104"/>
      <c r="G7" s="43" t="s">
        <v>37</v>
      </c>
      <c r="H7" s="44">
        <f>SUMIF('し尿処理の状況'!$A$7:$C$77,$A$1,'し尿処理の状況'!$S$7:$S$77)</f>
        <v>102</v>
      </c>
      <c r="I7" s="44">
        <f>SUMIF('し尿処理の状況'!$A$7:$C$77,$A$1,'し尿処理の状況'!$Y$7:$Y$77)</f>
        <v>0</v>
      </c>
      <c r="J7" s="44">
        <f t="shared" si="0"/>
        <v>102</v>
      </c>
      <c r="K7" s="45">
        <f t="shared" si="1"/>
        <v>0.00020966601437239974</v>
      </c>
    </row>
    <row r="8" spans="2:11" s="41" customFormat="1" ht="19.5" customHeight="1">
      <c r="B8" s="99"/>
      <c r="C8" s="43" t="s">
        <v>38</v>
      </c>
      <c r="D8" s="44">
        <f>SUMIF('水洗化人口等'!$A$7:$C$77,$A$1,'水洗化人口等'!$M$7:$M$77)</f>
        <v>7559</v>
      </c>
      <c r="F8" s="104"/>
      <c r="G8" s="43" t="s">
        <v>39</v>
      </c>
      <c r="H8" s="44">
        <f>SUMIF('し尿処理の状況'!$A$7:$C$77,$A$1,'し尿処理の状況'!$T$7:$T$77)</f>
        <v>47</v>
      </c>
      <c r="I8" s="44">
        <f>SUMIF('し尿処理の状況'!$A$7:$C$77,$A$1,'し尿処理の状況'!$Z$7:$Z$77)</f>
        <v>0</v>
      </c>
      <c r="J8" s="44">
        <f t="shared" si="0"/>
        <v>47</v>
      </c>
      <c r="K8" s="45">
        <f t="shared" si="1"/>
        <v>9.661081054414497E-05</v>
      </c>
    </row>
    <row r="9" spans="2:11" s="41" customFormat="1" ht="19.5" customHeight="1">
      <c r="B9" s="99"/>
      <c r="C9" s="43" t="s">
        <v>40</v>
      </c>
      <c r="D9" s="44">
        <f>SUMIF('水洗化人口等'!$A$7:$C$77,$A$1,'水洗化人口等'!$O$7:$O$77)</f>
        <v>639033</v>
      </c>
      <c r="F9" s="104"/>
      <c r="G9" s="43" t="s">
        <v>33</v>
      </c>
      <c r="H9" s="44">
        <f>SUM(H4:H8)</f>
        <v>237665</v>
      </c>
      <c r="I9" s="44">
        <f>SUM(I4:I8)</f>
        <v>248823</v>
      </c>
      <c r="J9" s="44">
        <f t="shared" si="0"/>
        <v>486488</v>
      </c>
      <c r="K9" s="45">
        <f t="shared" si="1"/>
        <v>1</v>
      </c>
    </row>
    <row r="10" spans="2:10" s="41" customFormat="1" ht="19.5" customHeight="1">
      <c r="B10" s="100"/>
      <c r="C10" s="46" t="s">
        <v>33</v>
      </c>
      <c r="D10" s="47">
        <f>SUM(D7:D9)</f>
        <v>1143229</v>
      </c>
      <c r="F10" s="93" t="s">
        <v>41</v>
      </c>
      <c r="G10" s="93"/>
      <c r="H10" s="44">
        <f>SUMIF('し尿処理の状況'!$A$7:$C$77,$A$1,'し尿処理の状況'!$AB$7:$AB$77)</f>
        <v>9857</v>
      </c>
      <c r="I10" s="44">
        <f>SUMIF('し尿処理の状況'!$A$7:$C$77,$A$1,'し尿処理の状況'!$AC$7:$AC$77)</f>
        <v>14</v>
      </c>
      <c r="J10" s="44">
        <f t="shared" si="0"/>
        <v>9871</v>
      </c>
    </row>
    <row r="11" spans="2:10" s="41" customFormat="1" ht="19.5" customHeight="1">
      <c r="B11" s="101" t="s">
        <v>42</v>
      </c>
      <c r="C11" s="102"/>
      <c r="D11" s="47">
        <f>D6+D10</f>
        <v>1509661</v>
      </c>
      <c r="F11" s="93" t="s">
        <v>13</v>
      </c>
      <c r="G11" s="93"/>
      <c r="H11" s="44">
        <f>H9+H10</f>
        <v>247522</v>
      </c>
      <c r="I11" s="44">
        <f>I9+I10</f>
        <v>248837</v>
      </c>
      <c r="J11" s="44">
        <f t="shared" si="0"/>
        <v>496359</v>
      </c>
    </row>
    <row r="12" spans="6:10" s="41" customFormat="1" ht="19.5" customHeight="1">
      <c r="F12" s="49"/>
      <c r="G12" s="49"/>
      <c r="H12" s="50"/>
      <c r="I12" s="50"/>
      <c r="J12" s="50"/>
    </row>
    <row r="13" spans="2:10" s="41" customFormat="1" ht="19.5" customHeight="1">
      <c r="B13" s="51" t="s">
        <v>43</v>
      </c>
      <c r="J13" s="40" t="s">
        <v>22</v>
      </c>
    </row>
    <row r="14" spans="3:10" s="41" customFormat="1" ht="19.5" customHeight="1">
      <c r="C14" s="44">
        <f>SUMIF('水洗化人口等'!$A$7:$C$77,$A$1,'水洗化人口等'!$P$7:$P$77)</f>
        <v>201990</v>
      </c>
      <c r="D14" s="41" t="s">
        <v>44</v>
      </c>
      <c r="F14" s="93" t="s">
        <v>45</v>
      </c>
      <c r="G14" s="93"/>
      <c r="H14" s="42" t="s">
        <v>24</v>
      </c>
      <c r="I14" s="42" t="s">
        <v>25</v>
      </c>
      <c r="J14" s="42" t="s">
        <v>13</v>
      </c>
    </row>
    <row r="15" spans="6:10" s="41" customFormat="1" ht="15.75" customHeight="1">
      <c r="F15" s="93" t="s">
        <v>46</v>
      </c>
      <c r="G15" s="93"/>
      <c r="H15" s="44">
        <f>SUMIF('し尿処理の状況'!$A$7:$C$77,$A$1,'し尿処理の状況'!$F$7:$F$77)</f>
        <v>8091</v>
      </c>
      <c r="I15" s="44">
        <f>SUMIF('し尿処理の状況'!$A$7:$C$77,$A$1,'し尿処理の状況'!$G$7:$G$77)</f>
        <v>5165</v>
      </c>
      <c r="J15" s="44">
        <f>H15+I15</f>
        <v>13256</v>
      </c>
    </row>
    <row r="16" spans="3:10" s="41" customFormat="1" ht="15.75" customHeight="1">
      <c r="C16" s="41" t="s">
        <v>47</v>
      </c>
      <c r="D16" s="52">
        <f>D10/D11</f>
        <v>0.757275308827611</v>
      </c>
      <c r="F16" s="93" t="s">
        <v>48</v>
      </c>
      <c r="G16" s="93"/>
      <c r="H16" s="44">
        <f>SUMIF('し尿処理の状況'!$A$7:$C$77,$A$1,'し尿処理の状況'!$I$7:$I$77)</f>
        <v>28098</v>
      </c>
      <c r="I16" s="44">
        <f>SUMIF('し尿処理の状況'!$A$7:$C$77,$A$1,'し尿処理の状況'!$J$7:$J$77)</f>
        <v>5531</v>
      </c>
      <c r="J16" s="44">
        <f>H16+I16</f>
        <v>33629</v>
      </c>
    </row>
    <row r="17" spans="3:10" s="41" customFormat="1" ht="15.75" customHeight="1">
      <c r="C17" s="41" t="s">
        <v>49</v>
      </c>
      <c r="D17" s="52">
        <f>D6/D11</f>
        <v>0.24272469117238904</v>
      </c>
      <c r="F17" s="93" t="s">
        <v>50</v>
      </c>
      <c r="G17" s="93"/>
      <c r="H17" s="44">
        <f>SUMIF('し尿処理の状況'!$A$7:$C$77,$A$1,'し尿処理の状況'!$L$7:$L$77)</f>
        <v>201374</v>
      </c>
      <c r="I17" s="44">
        <f>SUMIF('し尿処理の状況'!$A$7:$C$77,$A$1,'し尿処理の状況'!$M$7:$M$77)</f>
        <v>239222</v>
      </c>
      <c r="J17" s="44">
        <f>H17+I17</f>
        <v>440596</v>
      </c>
    </row>
    <row r="18" spans="3:10" s="41" customFormat="1" ht="15.75" customHeight="1">
      <c r="C18" s="53" t="s">
        <v>51</v>
      </c>
      <c r="D18" s="52">
        <f>D7/D11</f>
        <v>0.3289725309191931</v>
      </c>
      <c r="F18" s="93" t="s">
        <v>13</v>
      </c>
      <c r="G18" s="93"/>
      <c r="H18" s="44">
        <f>SUM(H15:H17)</f>
        <v>237563</v>
      </c>
      <c r="I18" s="44">
        <f>SUM(I15:I17)</f>
        <v>249918</v>
      </c>
      <c r="J18" s="44">
        <f>SUM(J15:J17)</f>
        <v>487481</v>
      </c>
    </row>
    <row r="19" spans="3:10" ht="15.75" customHeight="1">
      <c r="C19" s="39" t="s">
        <v>52</v>
      </c>
      <c r="D19" s="52">
        <f>(D8+D9)/D11</f>
        <v>0.42830277790841786</v>
      </c>
      <c r="J19" s="54"/>
    </row>
    <row r="20" spans="3:10" ht="15.75" customHeight="1">
      <c r="C20" s="39" t="s">
        <v>53</v>
      </c>
      <c r="D20" s="52">
        <f>C14/D11</f>
        <v>0.13379825007071125</v>
      </c>
      <c r="J20" s="55"/>
    </row>
    <row r="21" spans="3:10" ht="15.75" customHeight="1">
      <c r="C21" s="39" t="s">
        <v>54</v>
      </c>
      <c r="D21" s="52">
        <f>D4/D6</f>
        <v>0.9497341935202166</v>
      </c>
      <c r="F21" s="56"/>
      <c r="J21" s="55"/>
    </row>
    <row r="22" spans="3:10" ht="15.75" customHeight="1">
      <c r="C22" s="39" t="s">
        <v>55</v>
      </c>
      <c r="D22" s="52">
        <f>D5/D6</f>
        <v>0.050265806479783424</v>
      </c>
      <c r="F22" s="56"/>
      <c r="J22" s="55"/>
    </row>
    <row r="23" spans="6:10" ht="15" customHeight="1">
      <c r="F23" s="56"/>
      <c r="J23" s="55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2004-12-17T07:19:07Z</cp:lastPrinted>
  <dcterms:created xsi:type="dcterms:W3CDTF">2002-10-23T07:25:09Z</dcterms:created>
  <dcterms:modified xsi:type="dcterms:W3CDTF">2005-02-15T03:01:32Z</dcterms:modified>
  <cp:category/>
  <cp:version/>
  <cp:contentType/>
  <cp:contentStatus/>
</cp:coreProperties>
</file>