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'し尿処理の状況'!$A$2:$AC$51</definedName>
    <definedName name="_xlnm.Print_Area" localSheetId="0">'水洗化人口等'!$A$2:$U$51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<sst xmlns="http://schemas.openxmlformats.org/spreadsheetml/2006/main" count="458" uniqueCount="174">
  <si>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</si>
  <si>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</si>
  <si>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</si>
  <si>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</si>
  <si>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</si>
  <si>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</si>
  <si>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</si>
  <si>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</si>
  <si>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</si>
  <si>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</si>
  <si>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</si>
  <si>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</si>
  <si>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</si>
  <si>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</si>
  <si>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</si>
  <si>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</si>
  <si>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</si>
  <si>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</si>
  <si>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</si>
  <si>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</si>
  <si>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</si>
  <si>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</si>
  <si>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</si>
  <si>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</si>
  <si>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</si>
  <si>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</si>
  <si>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</si>
  <si>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</si>
  <si>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</si>
  <si>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</si>
  <si>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</si>
  <si>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</si>
  <si>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</si>
  <si>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</si>
  <si>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</si>
  <si>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</si>
  <si>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</si>
  <si>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</si>
  <si>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</si>
  <si>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</si>
  <si>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</si>
  <si>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</si>
  <si>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</si>
  <si>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</si>
  <si>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</si>
  <si>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</si>
  <si>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</si>
  <si>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</si>
  <si>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</si>
  <si>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</si>
  <si>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</si>
  <si>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</si>
  <si>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</si>
  <si>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</si>
  <si>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</si>
  <si>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大江町</t>
  </si>
  <si>
    <t>大宮町</t>
  </si>
  <si>
    <t>三和町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</si>
  <si>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</si>
  <si>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</si>
  <si>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</si>
  <si>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</si>
  <si>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</si>
  <si>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</si>
  <si>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</si>
  <si>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</si>
  <si>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</si>
  <si>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</si>
  <si>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</si>
  <si>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</si>
  <si>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</si>
  <si>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</si>
  <si>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</si>
  <si>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</si>
  <si>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</si>
  <si>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</si>
  <si>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</si>
  <si>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</si>
  <si>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</si>
  <si>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</si>
  <si>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</si>
  <si>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</si>
  <si>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</si>
  <si>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瑞穂町</t>
  </si>
  <si>
    <t>京都府</t>
  </si>
  <si>
    <t>美山町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</si>
  <si>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</si>
  <si>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</si>
  <si>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</si>
  <si>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</si>
  <si>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</si>
  <si>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</si>
  <si>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</si>
  <si>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</si>
  <si>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</si>
  <si>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</si>
  <si>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</si>
  <si>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</si>
  <si>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</si>
  <si>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</si>
  <si>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</si>
  <si>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</si>
  <si>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</si>
  <si>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</si>
  <si>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</si>
  <si>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</si>
  <si>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</si>
  <si>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</si>
  <si>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</si>
  <si>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</si>
  <si>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</si>
  <si>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</si>
  <si>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</si>
  <si>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</si>
  <si>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</si>
  <si>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</si>
  <si>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</si>
  <si>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</si>
  <si>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</si>
  <si>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</si>
  <si>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</si>
  <si>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</si>
  <si>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</si>
  <si>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</si>
  <si>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</si>
  <si>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</si>
  <si>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</si>
  <si>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</si>
  <si>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</si>
  <si>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</si>
  <si>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</si>
  <si>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</si>
  <si>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</si>
  <si>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</si>
  <si>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</si>
  <si>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</si>
  <si>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</si>
  <si>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</si>
  <si>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</si>
  <si>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</si>
  <si>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</si>
  <si>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</si>
  <si>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</si>
  <si>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</si>
  <si>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</si>
  <si>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</si>
  <si>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</si>
  <si>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</si>
  <si>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</si>
  <si>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</si>
  <si>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</si>
  <si>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</si>
  <si>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</si>
  <si>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</si>
  <si>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</si>
  <si>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</si>
  <si>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</si>
  <si>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</si>
  <si>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</si>
  <si>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26481</t>
  </si>
  <si>
    <t>峰山町</t>
  </si>
  <si>
    <t>26482</t>
  </si>
  <si>
    <t>26501</t>
  </si>
  <si>
    <t>網野町</t>
  </si>
  <si>
    <t>26502</t>
  </si>
  <si>
    <t>丹後町</t>
  </si>
  <si>
    <t>26503</t>
  </si>
  <si>
    <t>弥栄町</t>
  </si>
  <si>
    <t>26521</t>
  </si>
  <si>
    <t>久美浜町</t>
  </si>
  <si>
    <t>水洗化人口等（平成１４年度実績）</t>
  </si>
  <si>
    <t>し尿処理の状況（平成１４年度実績）</t>
  </si>
  <si>
    <t>京都府合計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</si>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</sst>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170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0" t="s">
        <v>9</v>
      </c>
      <c r="B2" s="63" t="s">
        <v>58</v>
      </c>
      <c r="C2" s="66" t="s">
        <v>59</v>
      </c>
      <c r="D2" s="5" t="s">
        <v>10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69" t="s">
        <v>11</v>
      </c>
      <c r="S2" s="70"/>
      <c r="T2" s="70"/>
      <c r="U2" s="71"/>
    </row>
    <row r="3" spans="1:21" s="30" customFormat="1" ht="22.5" customHeight="1">
      <c r="A3" s="61"/>
      <c r="B3" s="64"/>
      <c r="C3" s="67"/>
      <c r="D3" s="22"/>
      <c r="E3" s="7" t="s">
        <v>12</v>
      </c>
      <c r="F3" s="20"/>
      <c r="G3" s="20"/>
      <c r="H3" s="23"/>
      <c r="I3" s="7" t="s">
        <v>60</v>
      </c>
      <c r="J3" s="20"/>
      <c r="K3" s="20"/>
      <c r="L3" s="20"/>
      <c r="M3" s="20"/>
      <c r="N3" s="20"/>
      <c r="O3" s="20"/>
      <c r="P3" s="20"/>
      <c r="Q3" s="21"/>
      <c r="R3" s="72"/>
      <c r="S3" s="73"/>
      <c r="T3" s="73"/>
      <c r="U3" s="74"/>
    </row>
    <row r="4" spans="1:21" s="30" customFormat="1" ht="22.5" customHeight="1">
      <c r="A4" s="61"/>
      <c r="B4" s="64"/>
      <c r="C4" s="67"/>
      <c r="D4" s="22"/>
      <c r="E4" s="6" t="s">
        <v>13</v>
      </c>
      <c r="F4" s="75" t="s">
        <v>61</v>
      </c>
      <c r="G4" s="75" t="s">
        <v>62</v>
      </c>
      <c r="H4" s="75" t="s">
        <v>63</v>
      </c>
      <c r="I4" s="6" t="s">
        <v>13</v>
      </c>
      <c r="J4" s="75" t="s">
        <v>64</v>
      </c>
      <c r="K4" s="75" t="s">
        <v>65</v>
      </c>
      <c r="L4" s="75" t="s">
        <v>66</v>
      </c>
      <c r="M4" s="75" t="s">
        <v>67</v>
      </c>
      <c r="N4" s="75" t="s">
        <v>68</v>
      </c>
      <c r="O4" s="79" t="s">
        <v>69</v>
      </c>
      <c r="P4" s="8"/>
      <c r="Q4" s="75" t="s">
        <v>70</v>
      </c>
      <c r="R4" s="75" t="s">
        <v>14</v>
      </c>
      <c r="S4" s="75" t="s">
        <v>15</v>
      </c>
      <c r="T4" s="77" t="s">
        <v>16</v>
      </c>
      <c r="U4" s="77" t="s">
        <v>17</v>
      </c>
    </row>
    <row r="5" spans="1:21" s="30" customFormat="1" ht="22.5" customHeight="1">
      <c r="A5" s="61"/>
      <c r="B5" s="64"/>
      <c r="C5" s="67"/>
      <c r="D5" s="22"/>
      <c r="E5" s="6"/>
      <c r="F5" s="76"/>
      <c r="G5" s="76"/>
      <c r="H5" s="76"/>
      <c r="I5" s="6"/>
      <c r="J5" s="76"/>
      <c r="K5" s="76"/>
      <c r="L5" s="76"/>
      <c r="M5" s="76"/>
      <c r="N5" s="76"/>
      <c r="O5" s="76"/>
      <c r="P5" s="9" t="s">
        <v>18</v>
      </c>
      <c r="Q5" s="76"/>
      <c r="R5" s="80"/>
      <c r="S5" s="80"/>
      <c r="T5" s="80"/>
      <c r="U5" s="76"/>
    </row>
    <row r="6" spans="1:21" s="30" customFormat="1" ht="22.5" customHeight="1">
      <c r="A6" s="62"/>
      <c r="B6" s="65"/>
      <c r="C6" s="68"/>
      <c r="D6" s="10" t="s">
        <v>19</v>
      </c>
      <c r="E6" s="10" t="s">
        <v>19</v>
      </c>
      <c r="F6" s="11" t="s">
        <v>71</v>
      </c>
      <c r="G6" s="10" t="s">
        <v>19</v>
      </c>
      <c r="H6" s="10" t="s">
        <v>19</v>
      </c>
      <c r="I6" s="10" t="s">
        <v>19</v>
      </c>
      <c r="J6" s="11" t="s">
        <v>71</v>
      </c>
      <c r="K6" s="10" t="s">
        <v>19</v>
      </c>
      <c r="L6" s="11" t="s">
        <v>71</v>
      </c>
      <c r="M6" s="10" t="s">
        <v>19</v>
      </c>
      <c r="N6" s="11" t="s">
        <v>71</v>
      </c>
      <c r="O6" s="10" t="s">
        <v>19</v>
      </c>
      <c r="P6" s="10" t="s">
        <v>19</v>
      </c>
      <c r="Q6" s="11" t="s">
        <v>71</v>
      </c>
      <c r="R6" s="81"/>
      <c r="S6" s="81"/>
      <c r="T6" s="81"/>
      <c r="U6" s="78"/>
    </row>
    <row r="7" spans="1:21" ht="13.5">
      <c r="A7" s="31" t="s">
        <v>86</v>
      </c>
      <c r="B7" s="32" t="s">
        <v>87</v>
      </c>
      <c r="C7" s="33" t="s">
        <v>88</v>
      </c>
      <c r="D7" s="34">
        <f aca="true" t="shared" si="0" ref="D7:D50">E7+I7</f>
        <v>1468371</v>
      </c>
      <c r="E7" s="35">
        <f aca="true" t="shared" si="1" ref="E7:E50">G7+H7</f>
        <v>30836</v>
      </c>
      <c r="F7" s="36">
        <f aca="true" t="shared" si="2" ref="F7:F31">E7/D7*100</f>
        <v>2.1000142334600724</v>
      </c>
      <c r="G7" s="34">
        <v>24963</v>
      </c>
      <c r="H7" s="34">
        <v>5873</v>
      </c>
      <c r="I7" s="35">
        <f aca="true" t="shared" si="3" ref="I7:I50">K7+M7+O7</f>
        <v>1437535</v>
      </c>
      <c r="J7" s="36">
        <f aca="true" t="shared" si="4" ref="J7:J31">I7/D7*100</f>
        <v>97.89998576653993</v>
      </c>
      <c r="K7" s="34">
        <v>1431662</v>
      </c>
      <c r="L7" s="36">
        <f aca="true" t="shared" si="5" ref="L7:L31">K7/D7*100</f>
        <v>97.50001872823694</v>
      </c>
      <c r="M7" s="34">
        <v>0</v>
      </c>
      <c r="N7" s="36">
        <f aca="true" t="shared" si="6" ref="N7:N31">M7/D7*100</f>
        <v>0</v>
      </c>
      <c r="O7" s="34">
        <v>5873</v>
      </c>
      <c r="P7" s="34">
        <v>5330</v>
      </c>
      <c r="Q7" s="36">
        <f aca="true" t="shared" si="7" ref="Q7:Q31">O7/D7*100</f>
        <v>0.39996703830299013</v>
      </c>
      <c r="R7" s="34" t="s">
        <v>173</v>
      </c>
      <c r="S7" s="34"/>
      <c r="T7" s="34"/>
      <c r="U7" s="34"/>
    </row>
    <row r="8" spans="1:21" ht="13.5">
      <c r="A8" s="31" t="s">
        <v>86</v>
      </c>
      <c r="B8" s="32" t="s">
        <v>89</v>
      </c>
      <c r="C8" s="33" t="s">
        <v>90</v>
      </c>
      <c r="D8" s="34">
        <f t="shared" si="0"/>
        <v>69123</v>
      </c>
      <c r="E8" s="35">
        <f t="shared" si="1"/>
        <v>9803</v>
      </c>
      <c r="F8" s="36">
        <f t="shared" si="2"/>
        <v>14.181965481822258</v>
      </c>
      <c r="G8" s="34">
        <v>5317</v>
      </c>
      <c r="H8" s="34">
        <v>4486</v>
      </c>
      <c r="I8" s="35">
        <f t="shared" si="3"/>
        <v>59320</v>
      </c>
      <c r="J8" s="36">
        <f t="shared" si="4"/>
        <v>85.81803451817774</v>
      </c>
      <c r="K8" s="34">
        <v>52120</v>
      </c>
      <c r="L8" s="36">
        <f t="shared" si="5"/>
        <v>75.40181994415751</v>
      </c>
      <c r="M8" s="34">
        <v>0</v>
      </c>
      <c r="N8" s="36">
        <f t="shared" si="6"/>
        <v>0</v>
      </c>
      <c r="O8" s="34">
        <v>7200</v>
      </c>
      <c r="P8" s="34">
        <v>550</v>
      </c>
      <c r="Q8" s="36">
        <f t="shared" si="7"/>
        <v>10.416214574020225</v>
      </c>
      <c r="R8" s="34"/>
      <c r="S8" s="34" t="s">
        <v>173</v>
      </c>
      <c r="T8" s="34"/>
      <c r="U8" s="34"/>
    </row>
    <row r="9" spans="1:21" ht="13.5">
      <c r="A9" s="31" t="s">
        <v>86</v>
      </c>
      <c r="B9" s="32" t="s">
        <v>91</v>
      </c>
      <c r="C9" s="33" t="s">
        <v>92</v>
      </c>
      <c r="D9" s="34">
        <f t="shared" si="0"/>
        <v>93911</v>
      </c>
      <c r="E9" s="35">
        <f t="shared" si="1"/>
        <v>39989</v>
      </c>
      <c r="F9" s="36">
        <f t="shared" si="2"/>
        <v>42.58180617818999</v>
      </c>
      <c r="G9" s="34">
        <v>36920</v>
      </c>
      <c r="H9" s="34">
        <v>3069</v>
      </c>
      <c r="I9" s="35">
        <f t="shared" si="3"/>
        <v>53922</v>
      </c>
      <c r="J9" s="36">
        <f t="shared" si="4"/>
        <v>57.418193821810014</v>
      </c>
      <c r="K9" s="34">
        <v>45178</v>
      </c>
      <c r="L9" s="36">
        <f t="shared" si="5"/>
        <v>48.10725048183919</v>
      </c>
      <c r="M9" s="34">
        <v>0</v>
      </c>
      <c r="N9" s="36">
        <f t="shared" si="6"/>
        <v>0</v>
      </c>
      <c r="O9" s="34">
        <v>8744</v>
      </c>
      <c r="P9" s="34">
        <v>6797</v>
      </c>
      <c r="Q9" s="36">
        <f t="shared" si="7"/>
        <v>9.310943339970823</v>
      </c>
      <c r="R9" s="34" t="s">
        <v>173</v>
      </c>
      <c r="S9" s="34"/>
      <c r="T9" s="34"/>
      <c r="U9" s="34"/>
    </row>
    <row r="10" spans="1:21" ht="13.5">
      <c r="A10" s="31" t="s">
        <v>86</v>
      </c>
      <c r="B10" s="32" t="s">
        <v>93</v>
      </c>
      <c r="C10" s="33" t="s">
        <v>94</v>
      </c>
      <c r="D10" s="34">
        <f t="shared" si="0"/>
        <v>38665</v>
      </c>
      <c r="E10" s="35">
        <f t="shared" si="1"/>
        <v>28090</v>
      </c>
      <c r="F10" s="36">
        <f t="shared" si="2"/>
        <v>72.64968317599897</v>
      </c>
      <c r="G10" s="34">
        <v>27735</v>
      </c>
      <c r="H10" s="34">
        <v>355</v>
      </c>
      <c r="I10" s="35">
        <f t="shared" si="3"/>
        <v>10575</v>
      </c>
      <c r="J10" s="36">
        <f t="shared" si="4"/>
        <v>27.350316824001037</v>
      </c>
      <c r="K10" s="34">
        <v>5557</v>
      </c>
      <c r="L10" s="36">
        <f t="shared" si="5"/>
        <v>14.372171214276477</v>
      </c>
      <c r="M10" s="34">
        <v>167</v>
      </c>
      <c r="N10" s="36">
        <f t="shared" si="6"/>
        <v>0.43191516875727404</v>
      </c>
      <c r="O10" s="34">
        <v>4851</v>
      </c>
      <c r="P10" s="34">
        <v>4851</v>
      </c>
      <c r="Q10" s="36">
        <f t="shared" si="7"/>
        <v>12.546230440967282</v>
      </c>
      <c r="R10" s="34" t="s">
        <v>173</v>
      </c>
      <c r="S10" s="34"/>
      <c r="T10" s="34"/>
      <c r="U10" s="34"/>
    </row>
    <row r="11" spans="1:21" ht="13.5">
      <c r="A11" s="31" t="s">
        <v>86</v>
      </c>
      <c r="B11" s="32" t="s">
        <v>95</v>
      </c>
      <c r="C11" s="33" t="s">
        <v>96</v>
      </c>
      <c r="D11" s="34">
        <f t="shared" si="0"/>
        <v>186668</v>
      </c>
      <c r="E11" s="35">
        <f t="shared" si="1"/>
        <v>22269</v>
      </c>
      <c r="F11" s="36">
        <f t="shared" si="2"/>
        <v>11.929736216169884</v>
      </c>
      <c r="G11" s="34">
        <v>22231</v>
      </c>
      <c r="H11" s="34">
        <v>38</v>
      </c>
      <c r="I11" s="35">
        <f t="shared" si="3"/>
        <v>164399</v>
      </c>
      <c r="J11" s="36">
        <f t="shared" si="4"/>
        <v>88.07026378383011</v>
      </c>
      <c r="K11" s="34">
        <v>92262</v>
      </c>
      <c r="L11" s="36">
        <f t="shared" si="5"/>
        <v>49.4257183877258</v>
      </c>
      <c r="M11" s="34">
        <v>340</v>
      </c>
      <c r="N11" s="36">
        <f t="shared" si="6"/>
        <v>0.18214155613174193</v>
      </c>
      <c r="O11" s="34">
        <v>71797</v>
      </c>
      <c r="P11" s="34">
        <v>32287</v>
      </c>
      <c r="Q11" s="36">
        <f t="shared" si="7"/>
        <v>38.462403839972566</v>
      </c>
      <c r="R11" s="34"/>
      <c r="S11" s="34" t="s">
        <v>173</v>
      </c>
      <c r="T11" s="34"/>
      <c r="U11" s="34"/>
    </row>
    <row r="12" spans="1:21" ht="13.5">
      <c r="A12" s="31" t="s">
        <v>86</v>
      </c>
      <c r="B12" s="32" t="s">
        <v>97</v>
      </c>
      <c r="C12" s="33" t="s">
        <v>98</v>
      </c>
      <c r="D12" s="34">
        <f t="shared" si="0"/>
        <v>23398</v>
      </c>
      <c r="E12" s="35">
        <f t="shared" si="1"/>
        <v>14805</v>
      </c>
      <c r="F12" s="36">
        <f t="shared" si="2"/>
        <v>63.27463885802206</v>
      </c>
      <c r="G12" s="34">
        <v>14425</v>
      </c>
      <c r="H12" s="34">
        <v>380</v>
      </c>
      <c r="I12" s="35">
        <f t="shared" si="3"/>
        <v>8593</v>
      </c>
      <c r="J12" s="36">
        <f t="shared" si="4"/>
        <v>36.72536114197795</v>
      </c>
      <c r="K12" s="34">
        <v>5991</v>
      </c>
      <c r="L12" s="36">
        <f t="shared" si="5"/>
        <v>25.60475254295239</v>
      </c>
      <c r="M12" s="34">
        <v>0</v>
      </c>
      <c r="N12" s="36">
        <f t="shared" si="6"/>
        <v>0</v>
      </c>
      <c r="O12" s="34">
        <v>2602</v>
      </c>
      <c r="P12" s="34">
        <v>1146</v>
      </c>
      <c r="Q12" s="36">
        <f t="shared" si="7"/>
        <v>11.120608599025559</v>
      </c>
      <c r="R12" s="34" t="s">
        <v>173</v>
      </c>
      <c r="S12" s="34"/>
      <c r="T12" s="34"/>
      <c r="U12" s="34"/>
    </row>
    <row r="13" spans="1:21" ht="13.5">
      <c r="A13" s="31" t="s">
        <v>86</v>
      </c>
      <c r="B13" s="32" t="s">
        <v>99</v>
      </c>
      <c r="C13" s="33" t="s">
        <v>100</v>
      </c>
      <c r="D13" s="34">
        <f t="shared" si="0"/>
        <v>95751</v>
      </c>
      <c r="E13" s="35">
        <f t="shared" si="1"/>
        <v>27907</v>
      </c>
      <c r="F13" s="36">
        <f t="shared" si="2"/>
        <v>29.145387515535088</v>
      </c>
      <c r="G13" s="34">
        <v>23370</v>
      </c>
      <c r="H13" s="34">
        <v>4537</v>
      </c>
      <c r="I13" s="35">
        <f t="shared" si="3"/>
        <v>67844</v>
      </c>
      <c r="J13" s="36">
        <f t="shared" si="4"/>
        <v>70.85461248446492</v>
      </c>
      <c r="K13" s="34">
        <v>58798</v>
      </c>
      <c r="L13" s="36">
        <f t="shared" si="5"/>
        <v>61.40719156980084</v>
      </c>
      <c r="M13" s="34">
        <v>557</v>
      </c>
      <c r="N13" s="36">
        <f t="shared" si="6"/>
        <v>0.5817171622228489</v>
      </c>
      <c r="O13" s="34">
        <v>8489</v>
      </c>
      <c r="P13" s="34">
        <v>4796</v>
      </c>
      <c r="Q13" s="36">
        <f t="shared" si="7"/>
        <v>8.865703752441227</v>
      </c>
      <c r="R13" s="34" t="s">
        <v>173</v>
      </c>
      <c r="S13" s="34"/>
      <c r="T13" s="34"/>
      <c r="U13" s="34"/>
    </row>
    <row r="14" spans="1:21" ht="13.5">
      <c r="A14" s="31" t="s">
        <v>86</v>
      </c>
      <c r="B14" s="32" t="s">
        <v>101</v>
      </c>
      <c r="C14" s="33" t="s">
        <v>102</v>
      </c>
      <c r="D14" s="34">
        <f t="shared" si="0"/>
        <v>83379</v>
      </c>
      <c r="E14" s="35">
        <f t="shared" si="1"/>
        <v>12249</v>
      </c>
      <c r="F14" s="36">
        <f t="shared" si="2"/>
        <v>14.690749469290829</v>
      </c>
      <c r="G14" s="34">
        <v>12211</v>
      </c>
      <c r="H14" s="34">
        <v>38</v>
      </c>
      <c r="I14" s="35">
        <f t="shared" si="3"/>
        <v>71130</v>
      </c>
      <c r="J14" s="36">
        <f t="shared" si="4"/>
        <v>85.30925053070916</v>
      </c>
      <c r="K14" s="34">
        <v>41051</v>
      </c>
      <c r="L14" s="36">
        <f t="shared" si="5"/>
        <v>49.2342196476331</v>
      </c>
      <c r="M14" s="34">
        <v>0</v>
      </c>
      <c r="N14" s="36">
        <f t="shared" si="6"/>
        <v>0</v>
      </c>
      <c r="O14" s="34">
        <v>30079</v>
      </c>
      <c r="P14" s="34">
        <v>8717</v>
      </c>
      <c r="Q14" s="36">
        <f t="shared" si="7"/>
        <v>36.075030883076074</v>
      </c>
      <c r="R14" s="34"/>
      <c r="S14" s="34" t="s">
        <v>173</v>
      </c>
      <c r="T14" s="34"/>
      <c r="U14" s="34"/>
    </row>
    <row r="15" spans="1:21" ht="13.5">
      <c r="A15" s="31" t="s">
        <v>86</v>
      </c>
      <c r="B15" s="32" t="s">
        <v>103</v>
      </c>
      <c r="C15" s="33" t="s">
        <v>104</v>
      </c>
      <c r="D15" s="34">
        <f t="shared" si="0"/>
        <v>52973</v>
      </c>
      <c r="E15" s="35">
        <f t="shared" si="1"/>
        <v>800</v>
      </c>
      <c r="F15" s="36">
        <f t="shared" si="2"/>
        <v>1.5102033111207596</v>
      </c>
      <c r="G15" s="34">
        <v>800</v>
      </c>
      <c r="H15" s="34">
        <v>0</v>
      </c>
      <c r="I15" s="35">
        <f t="shared" si="3"/>
        <v>52173</v>
      </c>
      <c r="J15" s="36">
        <f t="shared" si="4"/>
        <v>98.48979668887924</v>
      </c>
      <c r="K15" s="34">
        <v>50378</v>
      </c>
      <c r="L15" s="36">
        <f t="shared" si="5"/>
        <v>95.10127800955203</v>
      </c>
      <c r="M15" s="34">
        <v>0</v>
      </c>
      <c r="N15" s="36">
        <f t="shared" si="6"/>
        <v>0</v>
      </c>
      <c r="O15" s="34">
        <v>1795</v>
      </c>
      <c r="P15" s="34">
        <v>89</v>
      </c>
      <c r="Q15" s="36">
        <f t="shared" si="7"/>
        <v>3.388518679327204</v>
      </c>
      <c r="R15" s="34"/>
      <c r="S15" s="34" t="s">
        <v>173</v>
      </c>
      <c r="T15" s="34"/>
      <c r="U15" s="34"/>
    </row>
    <row r="16" spans="1:21" ht="13.5">
      <c r="A16" s="31" t="s">
        <v>86</v>
      </c>
      <c r="B16" s="32" t="s">
        <v>105</v>
      </c>
      <c r="C16" s="33" t="s">
        <v>106</v>
      </c>
      <c r="D16" s="34">
        <f t="shared" si="0"/>
        <v>77755</v>
      </c>
      <c r="E16" s="35">
        <f t="shared" si="1"/>
        <v>2010</v>
      </c>
      <c r="F16" s="36">
        <f t="shared" si="2"/>
        <v>2.5850427625233103</v>
      </c>
      <c r="G16" s="34">
        <v>1937</v>
      </c>
      <c r="H16" s="34">
        <v>73</v>
      </c>
      <c r="I16" s="35">
        <f t="shared" si="3"/>
        <v>75745</v>
      </c>
      <c r="J16" s="36">
        <f t="shared" si="4"/>
        <v>97.41495723747668</v>
      </c>
      <c r="K16" s="34">
        <v>59402</v>
      </c>
      <c r="L16" s="36">
        <f t="shared" si="5"/>
        <v>76.3963732235869</v>
      </c>
      <c r="M16" s="34">
        <v>0</v>
      </c>
      <c r="N16" s="36">
        <f t="shared" si="6"/>
        <v>0</v>
      </c>
      <c r="O16" s="34">
        <v>16343</v>
      </c>
      <c r="P16" s="34">
        <v>3429</v>
      </c>
      <c r="Q16" s="36">
        <f t="shared" si="7"/>
        <v>21.018584013889782</v>
      </c>
      <c r="R16" s="34"/>
      <c r="S16" s="34" t="s">
        <v>173</v>
      </c>
      <c r="T16" s="34"/>
      <c r="U16" s="34"/>
    </row>
    <row r="17" spans="1:21" ht="13.5">
      <c r="A17" s="31" t="s">
        <v>86</v>
      </c>
      <c r="B17" s="32" t="s">
        <v>107</v>
      </c>
      <c r="C17" s="33" t="s">
        <v>108</v>
      </c>
      <c r="D17" s="34">
        <f t="shared" si="0"/>
        <v>73548</v>
      </c>
      <c r="E17" s="35">
        <f t="shared" si="1"/>
        <v>2865</v>
      </c>
      <c r="F17" s="36">
        <f t="shared" si="2"/>
        <v>3.895415239027574</v>
      </c>
      <c r="G17" s="34">
        <v>2852</v>
      </c>
      <c r="H17" s="34">
        <v>13</v>
      </c>
      <c r="I17" s="35">
        <f t="shared" si="3"/>
        <v>70683</v>
      </c>
      <c r="J17" s="36">
        <f t="shared" si="4"/>
        <v>96.10458476097243</v>
      </c>
      <c r="K17" s="34">
        <v>69577</v>
      </c>
      <c r="L17" s="36">
        <f t="shared" si="5"/>
        <v>94.6008049165171</v>
      </c>
      <c r="M17" s="34">
        <v>0</v>
      </c>
      <c r="N17" s="36">
        <f t="shared" si="6"/>
        <v>0</v>
      </c>
      <c r="O17" s="34">
        <v>1106</v>
      </c>
      <c r="P17" s="34">
        <v>295</v>
      </c>
      <c r="Q17" s="36">
        <f t="shared" si="7"/>
        <v>1.5037798444553216</v>
      </c>
      <c r="R17" s="34"/>
      <c r="S17" s="34" t="s">
        <v>173</v>
      </c>
      <c r="T17" s="34"/>
      <c r="U17" s="34"/>
    </row>
    <row r="18" spans="1:21" ht="13.5">
      <c r="A18" s="31" t="s">
        <v>86</v>
      </c>
      <c r="B18" s="32" t="s">
        <v>109</v>
      </c>
      <c r="C18" s="33" t="s">
        <v>110</v>
      </c>
      <c r="D18" s="34">
        <f t="shared" si="0"/>
        <v>57765</v>
      </c>
      <c r="E18" s="35">
        <f t="shared" si="1"/>
        <v>8613</v>
      </c>
      <c r="F18" s="36">
        <f t="shared" si="2"/>
        <v>14.910412879771487</v>
      </c>
      <c r="G18" s="34">
        <v>8556</v>
      </c>
      <c r="H18" s="34">
        <v>57</v>
      </c>
      <c r="I18" s="35">
        <f t="shared" si="3"/>
        <v>49152</v>
      </c>
      <c r="J18" s="36">
        <f t="shared" si="4"/>
        <v>85.08958712022852</v>
      </c>
      <c r="K18" s="34">
        <v>43360</v>
      </c>
      <c r="L18" s="36">
        <f t="shared" si="5"/>
        <v>75.062754262962</v>
      </c>
      <c r="M18" s="34">
        <v>0</v>
      </c>
      <c r="N18" s="36">
        <f t="shared" si="6"/>
        <v>0</v>
      </c>
      <c r="O18" s="34">
        <v>5792</v>
      </c>
      <c r="P18" s="34">
        <v>1526</v>
      </c>
      <c r="Q18" s="36">
        <f t="shared" si="7"/>
        <v>10.02683285726651</v>
      </c>
      <c r="R18" s="34" t="s">
        <v>173</v>
      </c>
      <c r="S18" s="34"/>
      <c r="T18" s="34"/>
      <c r="U18" s="34"/>
    </row>
    <row r="19" spans="1:21" ht="13.5">
      <c r="A19" s="31" t="s">
        <v>86</v>
      </c>
      <c r="B19" s="32" t="s">
        <v>111</v>
      </c>
      <c r="C19" s="33" t="s">
        <v>112</v>
      </c>
      <c r="D19" s="34">
        <f t="shared" si="0"/>
        <v>15665</v>
      </c>
      <c r="E19" s="35">
        <f t="shared" si="1"/>
        <v>139</v>
      </c>
      <c r="F19" s="36">
        <f t="shared" si="2"/>
        <v>0.8873284391956591</v>
      </c>
      <c r="G19" s="34">
        <v>139</v>
      </c>
      <c r="H19" s="34">
        <v>0</v>
      </c>
      <c r="I19" s="35">
        <f t="shared" si="3"/>
        <v>15526</v>
      </c>
      <c r="J19" s="36">
        <f t="shared" si="4"/>
        <v>99.11267156080434</v>
      </c>
      <c r="K19" s="34">
        <v>15406</v>
      </c>
      <c r="L19" s="36">
        <f t="shared" si="5"/>
        <v>98.34663262049153</v>
      </c>
      <c r="M19" s="34">
        <v>0</v>
      </c>
      <c r="N19" s="36">
        <f t="shared" si="6"/>
        <v>0</v>
      </c>
      <c r="O19" s="34">
        <v>120</v>
      </c>
      <c r="P19" s="34">
        <v>0</v>
      </c>
      <c r="Q19" s="36">
        <f t="shared" si="7"/>
        <v>0.7660389403127992</v>
      </c>
      <c r="R19" s="34" t="s">
        <v>173</v>
      </c>
      <c r="S19" s="34"/>
      <c r="T19" s="34"/>
      <c r="U19" s="34"/>
    </row>
    <row r="20" spans="1:21" ht="13.5">
      <c r="A20" s="31" t="s">
        <v>86</v>
      </c>
      <c r="B20" s="32" t="s">
        <v>113</v>
      </c>
      <c r="C20" s="33" t="s">
        <v>114</v>
      </c>
      <c r="D20" s="34">
        <f t="shared" si="0"/>
        <v>17066</v>
      </c>
      <c r="E20" s="35">
        <f t="shared" si="1"/>
        <v>1602</v>
      </c>
      <c r="F20" s="36">
        <f t="shared" si="2"/>
        <v>9.387085433024728</v>
      </c>
      <c r="G20" s="34">
        <v>1594</v>
      </c>
      <c r="H20" s="34">
        <v>8</v>
      </c>
      <c r="I20" s="35">
        <f t="shared" si="3"/>
        <v>15464</v>
      </c>
      <c r="J20" s="36">
        <f t="shared" si="4"/>
        <v>90.61291456697528</v>
      </c>
      <c r="K20" s="34">
        <v>10795</v>
      </c>
      <c r="L20" s="36">
        <f t="shared" si="5"/>
        <v>63.25442400093754</v>
      </c>
      <c r="M20" s="34">
        <v>0</v>
      </c>
      <c r="N20" s="36">
        <f t="shared" si="6"/>
        <v>0</v>
      </c>
      <c r="O20" s="34">
        <v>4669</v>
      </c>
      <c r="P20" s="34">
        <v>1372</v>
      </c>
      <c r="Q20" s="36">
        <f t="shared" si="7"/>
        <v>27.358490566037734</v>
      </c>
      <c r="R20" s="34"/>
      <c r="S20" s="34" t="s">
        <v>173</v>
      </c>
      <c r="T20" s="34"/>
      <c r="U20" s="34"/>
    </row>
    <row r="21" spans="1:21" ht="13.5">
      <c r="A21" s="31" t="s">
        <v>86</v>
      </c>
      <c r="B21" s="32" t="s">
        <v>115</v>
      </c>
      <c r="C21" s="33" t="s">
        <v>116</v>
      </c>
      <c r="D21" s="34">
        <f t="shared" si="0"/>
        <v>8821</v>
      </c>
      <c r="E21" s="35">
        <f t="shared" si="1"/>
        <v>2438</v>
      </c>
      <c r="F21" s="36">
        <f t="shared" si="2"/>
        <v>27.638589729055663</v>
      </c>
      <c r="G21" s="34">
        <v>2435</v>
      </c>
      <c r="H21" s="34">
        <v>3</v>
      </c>
      <c r="I21" s="35">
        <f t="shared" si="3"/>
        <v>6383</v>
      </c>
      <c r="J21" s="36">
        <f t="shared" si="4"/>
        <v>72.36141027094433</v>
      </c>
      <c r="K21" s="34">
        <v>4367</v>
      </c>
      <c r="L21" s="36">
        <f t="shared" si="5"/>
        <v>49.50685863280807</v>
      </c>
      <c r="M21" s="34">
        <v>0</v>
      </c>
      <c r="N21" s="36">
        <f t="shared" si="6"/>
        <v>0</v>
      </c>
      <c r="O21" s="34">
        <v>2016</v>
      </c>
      <c r="P21" s="34">
        <v>475</v>
      </c>
      <c r="Q21" s="36">
        <f t="shared" si="7"/>
        <v>22.854551638136268</v>
      </c>
      <c r="R21" s="34"/>
      <c r="S21" s="34" t="s">
        <v>173</v>
      </c>
      <c r="T21" s="34"/>
      <c r="U21" s="34"/>
    </row>
    <row r="22" spans="1:21" ht="13.5">
      <c r="A22" s="31" t="s">
        <v>86</v>
      </c>
      <c r="B22" s="32" t="s">
        <v>117</v>
      </c>
      <c r="C22" s="33" t="s">
        <v>118</v>
      </c>
      <c r="D22" s="34">
        <f t="shared" si="0"/>
        <v>10148</v>
      </c>
      <c r="E22" s="35">
        <f t="shared" si="1"/>
        <v>3604</v>
      </c>
      <c r="F22" s="36">
        <f t="shared" si="2"/>
        <v>35.5143870713441</v>
      </c>
      <c r="G22" s="34">
        <v>3597</v>
      </c>
      <c r="H22" s="34">
        <v>7</v>
      </c>
      <c r="I22" s="35">
        <f t="shared" si="3"/>
        <v>6544</v>
      </c>
      <c r="J22" s="36">
        <f t="shared" si="4"/>
        <v>64.48561292865588</v>
      </c>
      <c r="K22" s="34">
        <v>1368</v>
      </c>
      <c r="L22" s="36">
        <f t="shared" si="5"/>
        <v>13.480488766259361</v>
      </c>
      <c r="M22" s="34">
        <v>0</v>
      </c>
      <c r="N22" s="36">
        <f t="shared" si="6"/>
        <v>0</v>
      </c>
      <c r="O22" s="34">
        <v>5176</v>
      </c>
      <c r="P22" s="34">
        <v>3817</v>
      </c>
      <c r="Q22" s="36">
        <f t="shared" si="7"/>
        <v>51.005124162396534</v>
      </c>
      <c r="R22" s="34"/>
      <c r="S22" s="34" t="s">
        <v>173</v>
      </c>
      <c r="T22" s="34"/>
      <c r="U22" s="34"/>
    </row>
    <row r="23" spans="1:21" ht="13.5">
      <c r="A23" s="31" t="s">
        <v>86</v>
      </c>
      <c r="B23" s="32" t="s">
        <v>119</v>
      </c>
      <c r="C23" s="33" t="s">
        <v>120</v>
      </c>
      <c r="D23" s="34">
        <f t="shared" si="0"/>
        <v>9130</v>
      </c>
      <c r="E23" s="35">
        <f t="shared" si="1"/>
        <v>3761</v>
      </c>
      <c r="F23" s="36">
        <f t="shared" si="2"/>
        <v>41.19386637458927</v>
      </c>
      <c r="G23" s="34">
        <v>3724</v>
      </c>
      <c r="H23" s="34">
        <v>37</v>
      </c>
      <c r="I23" s="35">
        <f t="shared" si="3"/>
        <v>5369</v>
      </c>
      <c r="J23" s="36">
        <f t="shared" si="4"/>
        <v>58.80613362541074</v>
      </c>
      <c r="K23" s="34">
        <v>2416</v>
      </c>
      <c r="L23" s="36">
        <f t="shared" si="5"/>
        <v>26.46221248630887</v>
      </c>
      <c r="M23" s="34">
        <v>0</v>
      </c>
      <c r="N23" s="36">
        <f t="shared" si="6"/>
        <v>0</v>
      </c>
      <c r="O23" s="34">
        <v>2953</v>
      </c>
      <c r="P23" s="34">
        <v>2177</v>
      </c>
      <c r="Q23" s="36">
        <f t="shared" si="7"/>
        <v>32.34392113910186</v>
      </c>
      <c r="R23" s="34" t="s">
        <v>173</v>
      </c>
      <c r="S23" s="34"/>
      <c r="T23" s="34"/>
      <c r="U23" s="34"/>
    </row>
    <row r="24" spans="1:21" ht="13.5">
      <c r="A24" s="31" t="s">
        <v>86</v>
      </c>
      <c r="B24" s="32" t="s">
        <v>121</v>
      </c>
      <c r="C24" s="33" t="s">
        <v>122</v>
      </c>
      <c r="D24" s="34">
        <f t="shared" si="0"/>
        <v>35738</v>
      </c>
      <c r="E24" s="35">
        <f t="shared" si="1"/>
        <v>5796</v>
      </c>
      <c r="F24" s="36">
        <f t="shared" si="2"/>
        <v>16.218031227265094</v>
      </c>
      <c r="G24" s="34">
        <v>5733</v>
      </c>
      <c r="H24" s="34">
        <v>63</v>
      </c>
      <c r="I24" s="35">
        <f t="shared" si="3"/>
        <v>29942</v>
      </c>
      <c r="J24" s="36">
        <f t="shared" si="4"/>
        <v>83.7819687727349</v>
      </c>
      <c r="K24" s="34">
        <v>23684</v>
      </c>
      <c r="L24" s="36">
        <f t="shared" si="5"/>
        <v>66.2711959259052</v>
      </c>
      <c r="M24" s="34">
        <v>0</v>
      </c>
      <c r="N24" s="36">
        <f t="shared" si="6"/>
        <v>0</v>
      </c>
      <c r="O24" s="34">
        <v>6258</v>
      </c>
      <c r="P24" s="34">
        <v>2385</v>
      </c>
      <c r="Q24" s="36">
        <f t="shared" si="7"/>
        <v>17.510772846829706</v>
      </c>
      <c r="R24" s="34" t="s">
        <v>173</v>
      </c>
      <c r="S24" s="34"/>
      <c r="T24" s="34"/>
      <c r="U24" s="34"/>
    </row>
    <row r="25" spans="1:21" ht="13.5">
      <c r="A25" s="31" t="s">
        <v>86</v>
      </c>
      <c r="B25" s="32" t="s">
        <v>123</v>
      </c>
      <c r="C25" s="33" t="s">
        <v>124</v>
      </c>
      <c r="D25" s="34">
        <f t="shared" si="0"/>
        <v>16207</v>
      </c>
      <c r="E25" s="35">
        <f t="shared" si="1"/>
        <v>3487</v>
      </c>
      <c r="F25" s="36">
        <f t="shared" si="2"/>
        <v>21.51539458258777</v>
      </c>
      <c r="G25" s="34">
        <v>3091</v>
      </c>
      <c r="H25" s="34">
        <v>396</v>
      </c>
      <c r="I25" s="35">
        <f t="shared" si="3"/>
        <v>12720</v>
      </c>
      <c r="J25" s="36">
        <f t="shared" si="4"/>
        <v>78.48460541741224</v>
      </c>
      <c r="K25" s="34">
        <v>10806</v>
      </c>
      <c r="L25" s="36">
        <f t="shared" si="5"/>
        <v>66.67489356450916</v>
      </c>
      <c r="M25" s="34">
        <v>0</v>
      </c>
      <c r="N25" s="36">
        <f t="shared" si="6"/>
        <v>0</v>
      </c>
      <c r="O25" s="34">
        <v>1914</v>
      </c>
      <c r="P25" s="34">
        <v>942</v>
      </c>
      <c r="Q25" s="36">
        <f t="shared" si="7"/>
        <v>11.809711852903067</v>
      </c>
      <c r="R25" s="34" t="s">
        <v>173</v>
      </c>
      <c r="S25" s="34"/>
      <c r="T25" s="34"/>
      <c r="U25" s="34"/>
    </row>
    <row r="26" spans="1:21" ht="13.5">
      <c r="A26" s="31" t="s">
        <v>86</v>
      </c>
      <c r="B26" s="32" t="s">
        <v>125</v>
      </c>
      <c r="C26" s="33" t="s">
        <v>126</v>
      </c>
      <c r="D26" s="34">
        <f t="shared" si="0"/>
        <v>2069</v>
      </c>
      <c r="E26" s="35">
        <f t="shared" si="1"/>
        <v>1163</v>
      </c>
      <c r="F26" s="36">
        <f t="shared" si="2"/>
        <v>56.21072982116965</v>
      </c>
      <c r="G26" s="34">
        <v>1063</v>
      </c>
      <c r="H26" s="34">
        <v>100</v>
      </c>
      <c r="I26" s="35">
        <f t="shared" si="3"/>
        <v>906</v>
      </c>
      <c r="J26" s="36">
        <f t="shared" si="4"/>
        <v>43.78927017883035</v>
      </c>
      <c r="K26" s="34">
        <v>0</v>
      </c>
      <c r="L26" s="36">
        <f t="shared" si="5"/>
        <v>0</v>
      </c>
      <c r="M26" s="34">
        <v>0</v>
      </c>
      <c r="N26" s="36">
        <f t="shared" si="6"/>
        <v>0</v>
      </c>
      <c r="O26" s="34">
        <v>906</v>
      </c>
      <c r="P26" s="34">
        <v>387</v>
      </c>
      <c r="Q26" s="36">
        <f t="shared" si="7"/>
        <v>43.78927017883035</v>
      </c>
      <c r="R26" s="34" t="s">
        <v>173</v>
      </c>
      <c r="S26" s="34"/>
      <c r="T26" s="34"/>
      <c r="U26" s="34"/>
    </row>
    <row r="27" spans="1:21" ht="13.5">
      <c r="A27" s="31" t="s">
        <v>86</v>
      </c>
      <c r="B27" s="32" t="s">
        <v>127</v>
      </c>
      <c r="C27" s="33" t="s">
        <v>128</v>
      </c>
      <c r="D27" s="34">
        <f t="shared" si="0"/>
        <v>5552</v>
      </c>
      <c r="E27" s="35">
        <f t="shared" si="1"/>
        <v>3665</v>
      </c>
      <c r="F27" s="36">
        <f t="shared" si="2"/>
        <v>66.01224783861672</v>
      </c>
      <c r="G27" s="34">
        <v>3665</v>
      </c>
      <c r="H27" s="34">
        <v>0</v>
      </c>
      <c r="I27" s="35">
        <f t="shared" si="3"/>
        <v>1887</v>
      </c>
      <c r="J27" s="36">
        <f t="shared" si="4"/>
        <v>33.987752161383284</v>
      </c>
      <c r="K27" s="34">
        <v>659</v>
      </c>
      <c r="L27" s="36">
        <f t="shared" si="5"/>
        <v>11.869596541786743</v>
      </c>
      <c r="M27" s="34">
        <v>0</v>
      </c>
      <c r="N27" s="36">
        <f t="shared" si="6"/>
        <v>0</v>
      </c>
      <c r="O27" s="34">
        <v>1228</v>
      </c>
      <c r="P27" s="34">
        <v>778</v>
      </c>
      <c r="Q27" s="36">
        <f t="shared" si="7"/>
        <v>22.118155619596543</v>
      </c>
      <c r="R27" s="34" t="s">
        <v>173</v>
      </c>
      <c r="S27" s="34"/>
      <c r="T27" s="34"/>
      <c r="U27" s="34"/>
    </row>
    <row r="28" spans="1:21" ht="13.5">
      <c r="A28" s="31" t="s">
        <v>86</v>
      </c>
      <c r="B28" s="32" t="s">
        <v>129</v>
      </c>
      <c r="C28" s="33" t="s">
        <v>130</v>
      </c>
      <c r="D28" s="34">
        <f t="shared" si="0"/>
        <v>31939</v>
      </c>
      <c r="E28" s="35">
        <f t="shared" si="1"/>
        <v>7505</v>
      </c>
      <c r="F28" s="36">
        <f t="shared" si="2"/>
        <v>23.49791790600833</v>
      </c>
      <c r="G28" s="34">
        <v>6942</v>
      </c>
      <c r="H28" s="34">
        <v>563</v>
      </c>
      <c r="I28" s="35">
        <f t="shared" si="3"/>
        <v>24434</v>
      </c>
      <c r="J28" s="36">
        <f t="shared" si="4"/>
        <v>76.50208209399167</v>
      </c>
      <c r="K28" s="34">
        <v>19175</v>
      </c>
      <c r="L28" s="36">
        <f t="shared" si="5"/>
        <v>60.03631923353894</v>
      </c>
      <c r="M28" s="34">
        <v>0</v>
      </c>
      <c r="N28" s="36">
        <f t="shared" si="6"/>
        <v>0</v>
      </c>
      <c r="O28" s="34">
        <v>5259</v>
      </c>
      <c r="P28" s="34">
        <v>1797</v>
      </c>
      <c r="Q28" s="36">
        <f t="shared" si="7"/>
        <v>16.465762860452738</v>
      </c>
      <c r="R28" s="34" t="s">
        <v>173</v>
      </c>
      <c r="S28" s="34"/>
      <c r="T28" s="34"/>
      <c r="U28" s="34"/>
    </row>
    <row r="29" spans="1:21" ht="13.5">
      <c r="A29" s="31" t="s">
        <v>86</v>
      </c>
      <c r="B29" s="32" t="s">
        <v>131</v>
      </c>
      <c r="C29" s="33" t="s">
        <v>132</v>
      </c>
      <c r="D29" s="34">
        <f t="shared" si="0"/>
        <v>3844</v>
      </c>
      <c r="E29" s="35">
        <f t="shared" si="1"/>
        <v>2054</v>
      </c>
      <c r="F29" s="36">
        <f t="shared" si="2"/>
        <v>53.433922996878245</v>
      </c>
      <c r="G29" s="34">
        <v>2054</v>
      </c>
      <c r="H29" s="34">
        <v>0</v>
      </c>
      <c r="I29" s="35">
        <f t="shared" si="3"/>
        <v>1790</v>
      </c>
      <c r="J29" s="36">
        <f t="shared" si="4"/>
        <v>46.56607700312175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1790</v>
      </c>
      <c r="P29" s="34">
        <v>1628</v>
      </c>
      <c r="Q29" s="36">
        <f t="shared" si="7"/>
        <v>46.56607700312175</v>
      </c>
      <c r="R29" s="34" t="s">
        <v>173</v>
      </c>
      <c r="S29" s="34"/>
      <c r="T29" s="34"/>
      <c r="U29" s="34"/>
    </row>
    <row r="30" spans="1:21" ht="13.5">
      <c r="A30" s="31" t="s">
        <v>86</v>
      </c>
      <c r="B30" s="32" t="s">
        <v>133</v>
      </c>
      <c r="C30" s="33" t="s">
        <v>134</v>
      </c>
      <c r="D30" s="34">
        <f t="shared" si="0"/>
        <v>6833</v>
      </c>
      <c r="E30" s="35">
        <f t="shared" si="1"/>
        <v>4223</v>
      </c>
      <c r="F30" s="36">
        <f t="shared" si="2"/>
        <v>61.803014781208844</v>
      </c>
      <c r="G30" s="34">
        <v>4157</v>
      </c>
      <c r="H30" s="34">
        <v>66</v>
      </c>
      <c r="I30" s="35">
        <f t="shared" si="3"/>
        <v>2610</v>
      </c>
      <c r="J30" s="36">
        <f t="shared" si="4"/>
        <v>38.19698521879116</v>
      </c>
      <c r="K30" s="34">
        <v>900</v>
      </c>
      <c r="L30" s="36">
        <f t="shared" si="5"/>
        <v>13.171374213376264</v>
      </c>
      <c r="M30" s="34">
        <v>0</v>
      </c>
      <c r="N30" s="36">
        <f t="shared" si="6"/>
        <v>0</v>
      </c>
      <c r="O30" s="34">
        <v>1710</v>
      </c>
      <c r="P30" s="34">
        <v>1567</v>
      </c>
      <c r="Q30" s="36">
        <f t="shared" si="7"/>
        <v>25.0256110054149</v>
      </c>
      <c r="R30" s="34" t="s">
        <v>173</v>
      </c>
      <c r="S30" s="34"/>
      <c r="T30" s="34"/>
      <c r="U30" s="34"/>
    </row>
    <row r="31" spans="1:21" ht="13.5">
      <c r="A31" s="31" t="s">
        <v>86</v>
      </c>
      <c r="B31" s="32" t="s">
        <v>135</v>
      </c>
      <c r="C31" s="33" t="s">
        <v>85</v>
      </c>
      <c r="D31" s="34">
        <f t="shared" si="0"/>
        <v>5401</v>
      </c>
      <c r="E31" s="35">
        <f t="shared" si="1"/>
        <v>3236</v>
      </c>
      <c r="F31" s="36">
        <f t="shared" si="2"/>
        <v>59.914830586928346</v>
      </c>
      <c r="G31" s="34">
        <v>3115</v>
      </c>
      <c r="H31" s="34">
        <v>121</v>
      </c>
      <c r="I31" s="35">
        <f t="shared" si="3"/>
        <v>2165</v>
      </c>
      <c r="J31" s="36">
        <f t="shared" si="4"/>
        <v>40.085169413071654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2165</v>
      </c>
      <c r="P31" s="34">
        <v>2165</v>
      </c>
      <c r="Q31" s="36">
        <f t="shared" si="7"/>
        <v>40.085169413071654</v>
      </c>
      <c r="R31" s="34" t="s">
        <v>173</v>
      </c>
      <c r="S31" s="34"/>
      <c r="T31" s="34"/>
      <c r="U31" s="34"/>
    </row>
    <row r="32" spans="1:21" ht="13.5">
      <c r="A32" s="31" t="s">
        <v>86</v>
      </c>
      <c r="B32" s="32" t="s">
        <v>136</v>
      </c>
      <c r="C32" s="33" t="s">
        <v>137</v>
      </c>
      <c r="D32" s="34">
        <f t="shared" si="0"/>
        <v>16370</v>
      </c>
      <c r="E32" s="35">
        <f t="shared" si="1"/>
        <v>5001</v>
      </c>
      <c r="F32" s="36">
        <f aca="true" t="shared" si="8" ref="F32:F51">E32/D32*100</f>
        <v>30.549786194257788</v>
      </c>
      <c r="G32" s="34">
        <v>5001</v>
      </c>
      <c r="H32" s="34">
        <v>0</v>
      </c>
      <c r="I32" s="35">
        <f t="shared" si="3"/>
        <v>11369</v>
      </c>
      <c r="J32" s="36">
        <f aca="true" t="shared" si="9" ref="J32:J51">I32/D32*100</f>
        <v>69.45021380574221</v>
      </c>
      <c r="K32" s="34">
        <v>7175</v>
      </c>
      <c r="L32" s="36">
        <f aca="true" t="shared" si="10" ref="L32:L51">K32/D32*100</f>
        <v>43.83017715332926</v>
      </c>
      <c r="M32" s="34">
        <v>0</v>
      </c>
      <c r="N32" s="36">
        <f aca="true" t="shared" si="11" ref="N32:N51">M32/D32*100</f>
        <v>0</v>
      </c>
      <c r="O32" s="34">
        <v>4194</v>
      </c>
      <c r="P32" s="34">
        <v>2988</v>
      </c>
      <c r="Q32" s="36">
        <f aca="true" t="shared" si="12" ref="Q32:Q51">O32/D32*100</f>
        <v>25.620036652412953</v>
      </c>
      <c r="R32" s="34" t="s">
        <v>173</v>
      </c>
      <c r="S32" s="34"/>
      <c r="T32" s="34"/>
      <c r="U32" s="34"/>
    </row>
    <row r="33" spans="1:21" ht="13.5">
      <c r="A33" s="31" t="s">
        <v>86</v>
      </c>
      <c r="B33" s="32" t="s">
        <v>138</v>
      </c>
      <c r="C33" s="33" t="s">
        <v>139</v>
      </c>
      <c r="D33" s="34">
        <f t="shared" si="0"/>
        <v>8997</v>
      </c>
      <c r="E33" s="35">
        <f t="shared" si="1"/>
        <v>5257</v>
      </c>
      <c r="F33" s="36">
        <f t="shared" si="8"/>
        <v>58.430587973769036</v>
      </c>
      <c r="G33" s="34">
        <v>5257</v>
      </c>
      <c r="H33" s="34">
        <v>0</v>
      </c>
      <c r="I33" s="35">
        <f t="shared" si="3"/>
        <v>3740</v>
      </c>
      <c r="J33" s="36">
        <f t="shared" si="9"/>
        <v>41.569412026230964</v>
      </c>
      <c r="K33" s="34">
        <v>2300</v>
      </c>
      <c r="L33" s="36">
        <f t="shared" si="10"/>
        <v>25.56407691452706</v>
      </c>
      <c r="M33" s="34">
        <v>0</v>
      </c>
      <c r="N33" s="36">
        <f t="shared" si="11"/>
        <v>0</v>
      </c>
      <c r="O33" s="34">
        <v>1440</v>
      </c>
      <c r="P33" s="34">
        <v>898</v>
      </c>
      <c r="Q33" s="36">
        <f t="shared" si="12"/>
        <v>16.0053351117039</v>
      </c>
      <c r="R33" s="34" t="s">
        <v>173</v>
      </c>
      <c r="S33" s="34"/>
      <c r="T33" s="34"/>
      <c r="U33" s="34"/>
    </row>
    <row r="34" spans="1:21" ht="13.5">
      <c r="A34" s="31" t="s">
        <v>86</v>
      </c>
      <c r="B34" s="32" t="s">
        <v>140</v>
      </c>
      <c r="C34" s="33" t="s">
        <v>141</v>
      </c>
      <c r="D34" s="34">
        <f t="shared" si="0"/>
        <v>9019</v>
      </c>
      <c r="E34" s="35">
        <f t="shared" si="1"/>
        <v>1276</v>
      </c>
      <c r="F34" s="36">
        <f t="shared" si="8"/>
        <v>14.14790996784566</v>
      </c>
      <c r="G34" s="34">
        <v>1276</v>
      </c>
      <c r="H34" s="34">
        <v>0</v>
      </c>
      <c r="I34" s="35">
        <f t="shared" si="3"/>
        <v>7743</v>
      </c>
      <c r="J34" s="36">
        <f t="shared" si="9"/>
        <v>85.85209003215434</v>
      </c>
      <c r="K34" s="34">
        <v>1841</v>
      </c>
      <c r="L34" s="36">
        <f t="shared" si="10"/>
        <v>20.41246257899989</v>
      </c>
      <c r="M34" s="34">
        <v>0</v>
      </c>
      <c r="N34" s="36">
        <f t="shared" si="11"/>
        <v>0</v>
      </c>
      <c r="O34" s="34">
        <v>5902</v>
      </c>
      <c r="P34" s="34">
        <v>5795</v>
      </c>
      <c r="Q34" s="36">
        <f t="shared" si="12"/>
        <v>65.43962745315444</v>
      </c>
      <c r="R34" s="34" t="s">
        <v>173</v>
      </c>
      <c r="S34" s="34"/>
      <c r="T34" s="34"/>
      <c r="U34" s="34"/>
    </row>
    <row r="35" spans="1:21" ht="13.5">
      <c r="A35" s="31" t="s">
        <v>86</v>
      </c>
      <c r="B35" s="32" t="s">
        <v>142</v>
      </c>
      <c r="C35" s="33" t="s">
        <v>143</v>
      </c>
      <c r="D35" s="34">
        <f t="shared" si="0"/>
        <v>6271</v>
      </c>
      <c r="E35" s="35">
        <f t="shared" si="1"/>
        <v>1399</v>
      </c>
      <c r="F35" s="36">
        <f t="shared" si="8"/>
        <v>22.309041620156275</v>
      </c>
      <c r="G35" s="34">
        <v>1399</v>
      </c>
      <c r="H35" s="34">
        <v>0</v>
      </c>
      <c r="I35" s="35">
        <f t="shared" si="3"/>
        <v>4872</v>
      </c>
      <c r="J35" s="36">
        <f t="shared" si="9"/>
        <v>77.69095837984372</v>
      </c>
      <c r="K35" s="34">
        <v>1987</v>
      </c>
      <c r="L35" s="36">
        <f t="shared" si="10"/>
        <v>31.685536597033963</v>
      </c>
      <c r="M35" s="34">
        <v>0</v>
      </c>
      <c r="N35" s="36">
        <f t="shared" si="11"/>
        <v>0</v>
      </c>
      <c r="O35" s="34">
        <v>2885</v>
      </c>
      <c r="P35" s="34">
        <v>2730</v>
      </c>
      <c r="Q35" s="36">
        <f t="shared" si="12"/>
        <v>46.005421782809755</v>
      </c>
      <c r="R35" s="34" t="s">
        <v>173</v>
      </c>
      <c r="S35" s="34"/>
      <c r="T35" s="34"/>
      <c r="U35" s="34"/>
    </row>
    <row r="36" spans="1:21" ht="13.5">
      <c r="A36" s="31" t="s">
        <v>86</v>
      </c>
      <c r="B36" s="32" t="s">
        <v>144</v>
      </c>
      <c r="C36" s="33" t="s">
        <v>83</v>
      </c>
      <c r="D36" s="34">
        <f t="shared" si="0"/>
        <v>5385</v>
      </c>
      <c r="E36" s="35">
        <f t="shared" si="1"/>
        <v>2559</v>
      </c>
      <c r="F36" s="36">
        <f t="shared" si="8"/>
        <v>47.5208913649025</v>
      </c>
      <c r="G36" s="34">
        <v>2559</v>
      </c>
      <c r="H36" s="34">
        <v>0</v>
      </c>
      <c r="I36" s="35">
        <f t="shared" si="3"/>
        <v>2826</v>
      </c>
      <c r="J36" s="36">
        <f t="shared" si="9"/>
        <v>52.4791086350975</v>
      </c>
      <c r="K36" s="34">
        <v>1035</v>
      </c>
      <c r="L36" s="36">
        <f t="shared" si="10"/>
        <v>19.220055710306408</v>
      </c>
      <c r="M36" s="34">
        <v>0</v>
      </c>
      <c r="N36" s="36">
        <f t="shared" si="11"/>
        <v>0</v>
      </c>
      <c r="O36" s="34">
        <v>1791</v>
      </c>
      <c r="P36" s="34">
        <v>1656</v>
      </c>
      <c r="Q36" s="36">
        <f t="shared" si="12"/>
        <v>33.259052924791085</v>
      </c>
      <c r="R36" s="34" t="s">
        <v>173</v>
      </c>
      <c r="S36" s="34"/>
      <c r="T36" s="34"/>
      <c r="U36" s="34"/>
    </row>
    <row r="37" spans="1:21" ht="13.5">
      <c r="A37" s="31" t="s">
        <v>86</v>
      </c>
      <c r="B37" s="32" t="s">
        <v>145</v>
      </c>
      <c r="C37" s="33" t="s">
        <v>146</v>
      </c>
      <c r="D37" s="34">
        <f t="shared" si="0"/>
        <v>4082</v>
      </c>
      <c r="E37" s="35">
        <f t="shared" si="1"/>
        <v>1545</v>
      </c>
      <c r="F37" s="36">
        <f t="shared" si="8"/>
        <v>37.849093581577655</v>
      </c>
      <c r="G37" s="34">
        <v>1545</v>
      </c>
      <c r="H37" s="34">
        <v>0</v>
      </c>
      <c r="I37" s="35">
        <f t="shared" si="3"/>
        <v>2537</v>
      </c>
      <c r="J37" s="36">
        <f t="shared" si="9"/>
        <v>62.150906418422345</v>
      </c>
      <c r="K37" s="34">
        <v>0</v>
      </c>
      <c r="L37" s="36">
        <f t="shared" si="10"/>
        <v>0</v>
      </c>
      <c r="M37" s="34">
        <v>0</v>
      </c>
      <c r="N37" s="36">
        <f t="shared" si="11"/>
        <v>0</v>
      </c>
      <c r="O37" s="34">
        <v>2537</v>
      </c>
      <c r="P37" s="34">
        <v>2483</v>
      </c>
      <c r="Q37" s="36">
        <f t="shared" si="12"/>
        <v>62.150906418422345</v>
      </c>
      <c r="R37" s="34" t="s">
        <v>173</v>
      </c>
      <c r="S37" s="34"/>
      <c r="T37" s="34"/>
      <c r="U37" s="34"/>
    </row>
    <row r="38" spans="1:21" ht="13.5">
      <c r="A38" s="31" t="s">
        <v>86</v>
      </c>
      <c r="B38" s="32" t="s">
        <v>147</v>
      </c>
      <c r="C38" s="33" t="s">
        <v>57</v>
      </c>
      <c r="D38" s="34">
        <f t="shared" si="0"/>
        <v>4509</v>
      </c>
      <c r="E38" s="35">
        <f t="shared" si="1"/>
        <v>1899</v>
      </c>
      <c r="F38" s="36">
        <f t="shared" si="8"/>
        <v>42.115768463073856</v>
      </c>
      <c r="G38" s="34">
        <v>1378</v>
      </c>
      <c r="H38" s="34">
        <v>521</v>
      </c>
      <c r="I38" s="35">
        <f t="shared" si="3"/>
        <v>2610</v>
      </c>
      <c r="J38" s="36">
        <f t="shared" si="9"/>
        <v>57.884231536926144</v>
      </c>
      <c r="K38" s="34">
        <v>1451</v>
      </c>
      <c r="L38" s="36">
        <f t="shared" si="10"/>
        <v>32.18008427589265</v>
      </c>
      <c r="M38" s="34">
        <v>0</v>
      </c>
      <c r="N38" s="36">
        <f t="shared" si="11"/>
        <v>0</v>
      </c>
      <c r="O38" s="34">
        <v>1159</v>
      </c>
      <c r="P38" s="34">
        <v>1118</v>
      </c>
      <c r="Q38" s="36">
        <f t="shared" si="12"/>
        <v>25.704147261033487</v>
      </c>
      <c r="R38" s="34" t="s">
        <v>173</v>
      </c>
      <c r="S38" s="34"/>
      <c r="T38" s="34"/>
      <c r="U38" s="34"/>
    </row>
    <row r="39" spans="1:21" ht="13.5">
      <c r="A39" s="31" t="s">
        <v>86</v>
      </c>
      <c r="B39" s="32" t="s">
        <v>148</v>
      </c>
      <c r="C39" s="33" t="s">
        <v>149</v>
      </c>
      <c r="D39" s="34">
        <f t="shared" si="0"/>
        <v>4918</v>
      </c>
      <c r="E39" s="35">
        <f t="shared" si="1"/>
        <v>1580</v>
      </c>
      <c r="F39" s="36">
        <f t="shared" si="8"/>
        <v>32.12688084587231</v>
      </c>
      <c r="G39" s="34">
        <v>1325</v>
      </c>
      <c r="H39" s="34">
        <v>255</v>
      </c>
      <c r="I39" s="35">
        <f t="shared" si="3"/>
        <v>3338</v>
      </c>
      <c r="J39" s="36">
        <f t="shared" si="9"/>
        <v>67.87311915412769</v>
      </c>
      <c r="K39" s="34">
        <v>2472</v>
      </c>
      <c r="L39" s="36">
        <f t="shared" si="10"/>
        <v>50.264335095567304</v>
      </c>
      <c r="M39" s="34">
        <v>0</v>
      </c>
      <c r="N39" s="36">
        <f t="shared" si="11"/>
        <v>0</v>
      </c>
      <c r="O39" s="34">
        <v>866</v>
      </c>
      <c r="P39" s="34">
        <v>866</v>
      </c>
      <c r="Q39" s="36">
        <f t="shared" si="12"/>
        <v>17.60878405856039</v>
      </c>
      <c r="R39" s="34" t="s">
        <v>173</v>
      </c>
      <c r="S39" s="34"/>
      <c r="T39" s="34"/>
      <c r="U39" s="34"/>
    </row>
    <row r="40" spans="1:21" ht="13.5">
      <c r="A40" s="31" t="s">
        <v>86</v>
      </c>
      <c r="B40" s="32" t="s">
        <v>150</v>
      </c>
      <c r="C40" s="33" t="s">
        <v>55</v>
      </c>
      <c r="D40" s="34">
        <f t="shared" si="0"/>
        <v>5847</v>
      </c>
      <c r="E40" s="35">
        <f t="shared" si="1"/>
        <v>1866</v>
      </c>
      <c r="F40" s="36">
        <f t="shared" si="8"/>
        <v>31.9138019497178</v>
      </c>
      <c r="G40" s="34">
        <v>1395</v>
      </c>
      <c r="H40" s="34">
        <v>471</v>
      </c>
      <c r="I40" s="35">
        <f t="shared" si="3"/>
        <v>3981</v>
      </c>
      <c r="J40" s="36">
        <f t="shared" si="9"/>
        <v>68.08619805028219</v>
      </c>
      <c r="K40" s="34">
        <v>2413</v>
      </c>
      <c r="L40" s="36">
        <f t="shared" si="10"/>
        <v>41.26902685137677</v>
      </c>
      <c r="M40" s="34">
        <v>0</v>
      </c>
      <c r="N40" s="36">
        <f t="shared" si="11"/>
        <v>0</v>
      </c>
      <c r="O40" s="34">
        <v>1568</v>
      </c>
      <c r="P40" s="34">
        <v>745</v>
      </c>
      <c r="Q40" s="36">
        <f t="shared" si="12"/>
        <v>26.81717119890542</v>
      </c>
      <c r="R40" s="34" t="s">
        <v>173</v>
      </c>
      <c r="S40" s="34"/>
      <c r="T40" s="34"/>
      <c r="U40" s="34"/>
    </row>
    <row r="41" spans="1:21" ht="13.5">
      <c r="A41" s="31" t="s">
        <v>86</v>
      </c>
      <c r="B41" s="32" t="s">
        <v>151</v>
      </c>
      <c r="C41" s="33" t="s">
        <v>152</v>
      </c>
      <c r="D41" s="34">
        <f t="shared" si="0"/>
        <v>7973</v>
      </c>
      <c r="E41" s="35">
        <f t="shared" si="1"/>
        <v>5628</v>
      </c>
      <c r="F41" s="36">
        <f t="shared" si="8"/>
        <v>70.58823529411765</v>
      </c>
      <c r="G41" s="34">
        <v>5482</v>
      </c>
      <c r="H41" s="34">
        <v>146</v>
      </c>
      <c r="I41" s="35">
        <f t="shared" si="3"/>
        <v>2345</v>
      </c>
      <c r="J41" s="36">
        <f t="shared" si="9"/>
        <v>29.411764705882355</v>
      </c>
      <c r="K41" s="34">
        <v>2008</v>
      </c>
      <c r="L41" s="36">
        <f t="shared" si="10"/>
        <v>25.184999372883482</v>
      </c>
      <c r="M41" s="34">
        <v>0</v>
      </c>
      <c r="N41" s="36">
        <f t="shared" si="11"/>
        <v>0</v>
      </c>
      <c r="O41" s="34">
        <v>337</v>
      </c>
      <c r="P41" s="34">
        <v>0</v>
      </c>
      <c r="Q41" s="36">
        <f t="shared" si="12"/>
        <v>4.2267653329988715</v>
      </c>
      <c r="R41" s="34" t="s">
        <v>173</v>
      </c>
      <c r="S41" s="34"/>
      <c r="T41" s="34"/>
      <c r="U41" s="34"/>
    </row>
    <row r="42" spans="1:21" ht="13.5">
      <c r="A42" s="31" t="s">
        <v>86</v>
      </c>
      <c r="B42" s="32" t="s">
        <v>153</v>
      </c>
      <c r="C42" s="33" t="s">
        <v>154</v>
      </c>
      <c r="D42" s="34">
        <f t="shared" si="0"/>
        <v>6753</v>
      </c>
      <c r="E42" s="35">
        <f t="shared" si="1"/>
        <v>3208</v>
      </c>
      <c r="F42" s="36">
        <f t="shared" si="8"/>
        <v>47.504812675847774</v>
      </c>
      <c r="G42" s="34">
        <v>3131</v>
      </c>
      <c r="H42" s="34">
        <v>77</v>
      </c>
      <c r="I42" s="35">
        <f t="shared" si="3"/>
        <v>3545</v>
      </c>
      <c r="J42" s="36">
        <f t="shared" si="9"/>
        <v>52.495187324152226</v>
      </c>
      <c r="K42" s="34">
        <v>3028</v>
      </c>
      <c r="L42" s="36">
        <f t="shared" si="10"/>
        <v>44.83933066785132</v>
      </c>
      <c r="M42" s="34">
        <v>0</v>
      </c>
      <c r="N42" s="36">
        <f t="shared" si="11"/>
        <v>0</v>
      </c>
      <c r="O42" s="34">
        <v>517</v>
      </c>
      <c r="P42" s="34">
        <v>346</v>
      </c>
      <c r="Q42" s="36">
        <f t="shared" si="12"/>
        <v>7.655856656300903</v>
      </c>
      <c r="R42" s="34" t="s">
        <v>173</v>
      </c>
      <c r="S42" s="34"/>
      <c r="T42" s="34"/>
      <c r="U42" s="34"/>
    </row>
    <row r="43" spans="1:21" ht="13.5">
      <c r="A43" s="31" t="s">
        <v>86</v>
      </c>
      <c r="B43" s="32" t="s">
        <v>155</v>
      </c>
      <c r="C43" s="33" t="s">
        <v>156</v>
      </c>
      <c r="D43" s="34">
        <f t="shared" si="0"/>
        <v>3121</v>
      </c>
      <c r="E43" s="35">
        <f t="shared" si="1"/>
        <v>2822</v>
      </c>
      <c r="F43" s="36">
        <f t="shared" si="8"/>
        <v>90.41973726369753</v>
      </c>
      <c r="G43" s="34">
        <v>2145</v>
      </c>
      <c r="H43" s="34">
        <v>677</v>
      </c>
      <c r="I43" s="35">
        <f t="shared" si="3"/>
        <v>299</v>
      </c>
      <c r="J43" s="36">
        <f t="shared" si="9"/>
        <v>9.580262736302467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299</v>
      </c>
      <c r="P43" s="34">
        <v>165</v>
      </c>
      <c r="Q43" s="36">
        <f t="shared" si="12"/>
        <v>9.580262736302467</v>
      </c>
      <c r="R43" s="34" t="s">
        <v>173</v>
      </c>
      <c r="S43" s="34"/>
      <c r="T43" s="34"/>
      <c r="U43" s="34"/>
    </row>
    <row r="44" spans="1:21" ht="13.5">
      <c r="A44" s="31" t="s">
        <v>86</v>
      </c>
      <c r="B44" s="32" t="s">
        <v>157</v>
      </c>
      <c r="C44" s="33" t="s">
        <v>158</v>
      </c>
      <c r="D44" s="34">
        <f t="shared" si="0"/>
        <v>11351</v>
      </c>
      <c r="E44" s="35">
        <f t="shared" si="1"/>
        <v>8222</v>
      </c>
      <c r="F44" s="36">
        <f t="shared" si="8"/>
        <v>72.43414677120958</v>
      </c>
      <c r="G44" s="34">
        <v>7923</v>
      </c>
      <c r="H44" s="34">
        <v>299</v>
      </c>
      <c r="I44" s="35">
        <f t="shared" si="3"/>
        <v>3129</v>
      </c>
      <c r="J44" s="36">
        <f t="shared" si="9"/>
        <v>27.565853228790417</v>
      </c>
      <c r="K44" s="34">
        <v>2689</v>
      </c>
      <c r="L44" s="36">
        <f t="shared" si="10"/>
        <v>23.689542771561978</v>
      </c>
      <c r="M44" s="34">
        <v>0</v>
      </c>
      <c r="N44" s="36">
        <f t="shared" si="11"/>
        <v>0</v>
      </c>
      <c r="O44" s="34">
        <v>440</v>
      </c>
      <c r="P44" s="34">
        <v>308</v>
      </c>
      <c r="Q44" s="36">
        <f t="shared" si="12"/>
        <v>3.876310457228438</v>
      </c>
      <c r="R44" s="34" t="s">
        <v>173</v>
      </c>
      <c r="S44" s="34"/>
      <c r="T44" s="34"/>
      <c r="U44" s="34"/>
    </row>
    <row r="45" spans="1:21" ht="13.5">
      <c r="A45" s="31" t="s">
        <v>86</v>
      </c>
      <c r="B45" s="32" t="s">
        <v>159</v>
      </c>
      <c r="C45" s="33" t="s">
        <v>160</v>
      </c>
      <c r="D45" s="34">
        <f t="shared" si="0"/>
        <v>13801</v>
      </c>
      <c r="E45" s="35">
        <f t="shared" si="1"/>
        <v>9089</v>
      </c>
      <c r="F45" s="36">
        <f t="shared" si="8"/>
        <v>65.85754655459749</v>
      </c>
      <c r="G45" s="34">
        <v>9029</v>
      </c>
      <c r="H45" s="34">
        <v>60</v>
      </c>
      <c r="I45" s="35">
        <f t="shared" si="3"/>
        <v>4712</v>
      </c>
      <c r="J45" s="36">
        <f t="shared" si="9"/>
        <v>34.14245344540251</v>
      </c>
      <c r="K45" s="34">
        <v>835</v>
      </c>
      <c r="L45" s="36">
        <f t="shared" si="10"/>
        <v>6.05028621114412</v>
      </c>
      <c r="M45" s="34">
        <v>0</v>
      </c>
      <c r="N45" s="36">
        <f t="shared" si="11"/>
        <v>0</v>
      </c>
      <c r="O45" s="34">
        <v>3877</v>
      </c>
      <c r="P45" s="34">
        <v>1246</v>
      </c>
      <c r="Q45" s="36">
        <f t="shared" si="12"/>
        <v>28.092167234258387</v>
      </c>
      <c r="R45" s="34" t="s">
        <v>173</v>
      </c>
      <c r="S45" s="34"/>
      <c r="T45" s="34"/>
      <c r="U45" s="34"/>
    </row>
    <row r="46" spans="1:21" ht="13.5">
      <c r="A46" s="31" t="s">
        <v>86</v>
      </c>
      <c r="B46" s="32" t="s">
        <v>161</v>
      </c>
      <c r="C46" s="33" t="s">
        <v>56</v>
      </c>
      <c r="D46" s="34">
        <f t="shared" si="0"/>
        <v>11245</v>
      </c>
      <c r="E46" s="35">
        <f t="shared" si="1"/>
        <v>8723</v>
      </c>
      <c r="F46" s="36">
        <f t="shared" si="8"/>
        <v>77.57225433526011</v>
      </c>
      <c r="G46" s="34">
        <v>8273</v>
      </c>
      <c r="H46" s="34">
        <v>450</v>
      </c>
      <c r="I46" s="35">
        <f t="shared" si="3"/>
        <v>2522</v>
      </c>
      <c r="J46" s="36">
        <f t="shared" si="9"/>
        <v>22.427745664739884</v>
      </c>
      <c r="K46" s="34">
        <v>653</v>
      </c>
      <c r="L46" s="36">
        <f t="shared" si="10"/>
        <v>5.807025344597599</v>
      </c>
      <c r="M46" s="34">
        <v>0</v>
      </c>
      <c r="N46" s="36">
        <f t="shared" si="11"/>
        <v>0</v>
      </c>
      <c r="O46" s="34">
        <v>1869</v>
      </c>
      <c r="P46" s="34">
        <v>1142</v>
      </c>
      <c r="Q46" s="36">
        <f t="shared" si="12"/>
        <v>16.620720320142286</v>
      </c>
      <c r="R46" s="34" t="s">
        <v>173</v>
      </c>
      <c r="S46" s="34"/>
      <c r="T46" s="34"/>
      <c r="U46" s="34"/>
    </row>
    <row r="47" spans="1:21" ht="13.5">
      <c r="A47" s="31" t="s">
        <v>86</v>
      </c>
      <c r="B47" s="32" t="s">
        <v>162</v>
      </c>
      <c r="C47" s="33" t="s">
        <v>163</v>
      </c>
      <c r="D47" s="34">
        <f t="shared" si="0"/>
        <v>16257</v>
      </c>
      <c r="E47" s="35">
        <f t="shared" si="1"/>
        <v>13597</v>
      </c>
      <c r="F47" s="36">
        <f t="shared" si="8"/>
        <v>83.63781755551454</v>
      </c>
      <c r="G47" s="34">
        <v>13481</v>
      </c>
      <c r="H47" s="34">
        <v>116</v>
      </c>
      <c r="I47" s="35">
        <f t="shared" si="3"/>
        <v>2660</v>
      </c>
      <c r="J47" s="36">
        <f t="shared" si="9"/>
        <v>16.362182444485452</v>
      </c>
      <c r="K47" s="34">
        <v>493</v>
      </c>
      <c r="L47" s="36">
        <f t="shared" si="10"/>
        <v>3.0325398289967396</v>
      </c>
      <c r="M47" s="34">
        <v>0</v>
      </c>
      <c r="N47" s="36">
        <f t="shared" si="11"/>
        <v>0</v>
      </c>
      <c r="O47" s="34">
        <v>2167</v>
      </c>
      <c r="P47" s="34">
        <v>1257</v>
      </c>
      <c r="Q47" s="36">
        <f t="shared" si="12"/>
        <v>13.329642615488712</v>
      </c>
      <c r="R47" s="34" t="s">
        <v>173</v>
      </c>
      <c r="S47" s="34"/>
      <c r="T47" s="34"/>
      <c r="U47" s="34"/>
    </row>
    <row r="48" spans="1:21" ht="13.5">
      <c r="A48" s="31" t="s">
        <v>86</v>
      </c>
      <c r="B48" s="32" t="s">
        <v>164</v>
      </c>
      <c r="C48" s="33" t="s">
        <v>165</v>
      </c>
      <c r="D48" s="34">
        <f t="shared" si="0"/>
        <v>7281</v>
      </c>
      <c r="E48" s="35">
        <f t="shared" si="1"/>
        <v>5542</v>
      </c>
      <c r="F48" s="36">
        <f t="shared" si="8"/>
        <v>76.11591814311221</v>
      </c>
      <c r="G48" s="34">
        <v>5145</v>
      </c>
      <c r="H48" s="34">
        <v>397</v>
      </c>
      <c r="I48" s="35">
        <f t="shared" si="3"/>
        <v>1739</v>
      </c>
      <c r="J48" s="36">
        <f t="shared" si="9"/>
        <v>23.88408185688779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1739</v>
      </c>
      <c r="P48" s="34">
        <v>949</v>
      </c>
      <c r="Q48" s="36">
        <f t="shared" si="12"/>
        <v>23.88408185688779</v>
      </c>
      <c r="R48" s="34" t="s">
        <v>173</v>
      </c>
      <c r="S48" s="34"/>
      <c r="T48" s="34"/>
      <c r="U48" s="34"/>
    </row>
    <row r="49" spans="1:21" ht="13.5">
      <c r="A49" s="31" t="s">
        <v>86</v>
      </c>
      <c r="B49" s="32" t="s">
        <v>166</v>
      </c>
      <c r="C49" s="33" t="s">
        <v>167</v>
      </c>
      <c r="D49" s="34">
        <f t="shared" si="0"/>
        <v>6099</v>
      </c>
      <c r="E49" s="35">
        <f t="shared" si="1"/>
        <v>1244</v>
      </c>
      <c r="F49" s="36">
        <f t="shared" si="8"/>
        <v>20.396786358419412</v>
      </c>
      <c r="G49" s="34">
        <v>1098</v>
      </c>
      <c r="H49" s="34">
        <v>146</v>
      </c>
      <c r="I49" s="35">
        <f t="shared" si="3"/>
        <v>4855</v>
      </c>
      <c r="J49" s="36">
        <f t="shared" si="9"/>
        <v>79.60321364158058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4855</v>
      </c>
      <c r="P49" s="34">
        <v>4841</v>
      </c>
      <c r="Q49" s="36">
        <f t="shared" si="12"/>
        <v>79.60321364158058</v>
      </c>
      <c r="R49" s="34" t="s">
        <v>173</v>
      </c>
      <c r="S49" s="34"/>
      <c r="T49" s="34"/>
      <c r="U49" s="34"/>
    </row>
    <row r="50" spans="1:21" ht="13.5">
      <c r="A50" s="31" t="s">
        <v>86</v>
      </c>
      <c r="B50" s="32" t="s">
        <v>168</v>
      </c>
      <c r="C50" s="33" t="s">
        <v>169</v>
      </c>
      <c r="D50" s="34">
        <f t="shared" si="0"/>
        <v>12133</v>
      </c>
      <c r="E50" s="35">
        <f t="shared" si="1"/>
        <v>9239</v>
      </c>
      <c r="F50" s="36">
        <f t="shared" si="8"/>
        <v>76.14769636528476</v>
      </c>
      <c r="G50" s="34">
        <v>8539</v>
      </c>
      <c r="H50" s="34">
        <v>700</v>
      </c>
      <c r="I50" s="35">
        <f t="shared" si="3"/>
        <v>2894</v>
      </c>
      <c r="J50" s="36">
        <f t="shared" si="9"/>
        <v>23.852303634715238</v>
      </c>
      <c r="K50" s="34">
        <v>612</v>
      </c>
      <c r="L50" s="36">
        <f t="shared" si="10"/>
        <v>5.044094617984011</v>
      </c>
      <c r="M50" s="34">
        <v>0</v>
      </c>
      <c r="N50" s="36">
        <f t="shared" si="11"/>
        <v>0</v>
      </c>
      <c r="O50" s="34">
        <v>2282</v>
      </c>
      <c r="P50" s="34">
        <v>1543</v>
      </c>
      <c r="Q50" s="36">
        <f t="shared" si="12"/>
        <v>18.80820901673123</v>
      </c>
      <c r="R50" s="34" t="s">
        <v>173</v>
      </c>
      <c r="S50" s="34"/>
      <c r="T50" s="34"/>
      <c r="U50" s="34"/>
    </row>
    <row r="51" spans="1:21" ht="13.5">
      <c r="A51" s="57" t="s">
        <v>172</v>
      </c>
      <c r="B51" s="58"/>
      <c r="C51" s="59"/>
      <c r="D51" s="34">
        <f>SUM(D7:D50)</f>
        <v>2651132</v>
      </c>
      <c r="E51" s="34">
        <f aca="true" t="shared" si="13" ref="E51:P51">SUM(E7:E50)</f>
        <v>332605</v>
      </c>
      <c r="F51" s="36">
        <f t="shared" si="8"/>
        <v>12.545772900029121</v>
      </c>
      <c r="G51" s="34">
        <f t="shared" si="13"/>
        <v>308007</v>
      </c>
      <c r="H51" s="34">
        <f t="shared" si="13"/>
        <v>24598</v>
      </c>
      <c r="I51" s="34">
        <f t="shared" si="13"/>
        <v>2318527</v>
      </c>
      <c r="J51" s="36">
        <f t="shared" si="9"/>
        <v>87.45422709997088</v>
      </c>
      <c r="K51" s="34">
        <f t="shared" si="13"/>
        <v>2075904</v>
      </c>
      <c r="L51" s="36">
        <f t="shared" si="10"/>
        <v>78.3025515138439</v>
      </c>
      <c r="M51" s="34">
        <f t="shared" si="13"/>
        <v>1064</v>
      </c>
      <c r="N51" s="36">
        <f t="shared" si="11"/>
        <v>0.040133799448688334</v>
      </c>
      <c r="O51" s="34">
        <f t="shared" si="13"/>
        <v>241559</v>
      </c>
      <c r="P51" s="34">
        <f t="shared" si="13"/>
        <v>120379</v>
      </c>
      <c r="Q51" s="36">
        <f t="shared" si="12"/>
        <v>9.111541786678295</v>
      </c>
      <c r="R51" s="34">
        <f>COUNTIF(R7:R50,"○")</f>
        <v>35</v>
      </c>
      <c r="S51" s="34">
        <f>COUNTIF(S7:S50,"○")</f>
        <v>9</v>
      </c>
      <c r="T51" s="34">
        <f>COUNTIF(T7:T50,"○")</f>
        <v>0</v>
      </c>
      <c r="U51" s="34">
        <f>COUNTIF(U7:U50,"○")</f>
        <v>0</v>
      </c>
    </row>
  </sheetData>
  <mergeCells count="19">
    <mergeCell ref="A51:C5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171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6" t="s">
        <v>0</v>
      </c>
      <c r="B2" s="63" t="s">
        <v>72</v>
      </c>
      <c r="C2" s="66" t="s">
        <v>73</v>
      </c>
      <c r="D2" s="14" t="s">
        <v>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74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1"/>
      <c r="B3" s="87"/>
      <c r="C3" s="89"/>
      <c r="D3" s="26" t="s">
        <v>2</v>
      </c>
      <c r="E3" s="85" t="s">
        <v>3</v>
      </c>
      <c r="F3" s="91"/>
      <c r="G3" s="92"/>
      <c r="H3" s="82" t="s">
        <v>4</v>
      </c>
      <c r="I3" s="83"/>
      <c r="J3" s="84"/>
      <c r="K3" s="85" t="s">
        <v>5</v>
      </c>
      <c r="L3" s="83"/>
      <c r="M3" s="84"/>
      <c r="N3" s="26" t="s">
        <v>2</v>
      </c>
      <c r="O3" s="17" t="s">
        <v>6</v>
      </c>
      <c r="P3" s="24"/>
      <c r="Q3" s="24"/>
      <c r="R3" s="24"/>
      <c r="S3" s="24"/>
      <c r="T3" s="25"/>
      <c r="U3" s="17" t="s">
        <v>7</v>
      </c>
      <c r="V3" s="24"/>
      <c r="W3" s="24"/>
      <c r="X3" s="24"/>
      <c r="Y3" s="24"/>
      <c r="Z3" s="25"/>
      <c r="AA3" s="17" t="s">
        <v>8</v>
      </c>
      <c r="AB3" s="24"/>
      <c r="AC3" s="25"/>
    </row>
    <row r="4" spans="1:29" s="30" customFormat="1" ht="22.5" customHeight="1">
      <c r="A4" s="61"/>
      <c r="B4" s="87"/>
      <c r="C4" s="89"/>
      <c r="D4" s="27"/>
      <c r="E4" s="26" t="s">
        <v>2</v>
      </c>
      <c r="F4" s="18" t="s">
        <v>75</v>
      </c>
      <c r="G4" s="18" t="s">
        <v>76</v>
      </c>
      <c r="H4" s="26" t="s">
        <v>2</v>
      </c>
      <c r="I4" s="18" t="s">
        <v>75</v>
      </c>
      <c r="J4" s="18" t="s">
        <v>76</v>
      </c>
      <c r="K4" s="26" t="s">
        <v>2</v>
      </c>
      <c r="L4" s="18" t="s">
        <v>75</v>
      </c>
      <c r="M4" s="18" t="s">
        <v>76</v>
      </c>
      <c r="N4" s="27"/>
      <c r="O4" s="26" t="s">
        <v>2</v>
      </c>
      <c r="P4" s="18" t="s">
        <v>77</v>
      </c>
      <c r="Q4" s="18" t="s">
        <v>78</v>
      </c>
      <c r="R4" s="18" t="s">
        <v>79</v>
      </c>
      <c r="S4" s="18" t="s">
        <v>80</v>
      </c>
      <c r="T4" s="18" t="s">
        <v>81</v>
      </c>
      <c r="U4" s="26" t="s">
        <v>2</v>
      </c>
      <c r="V4" s="18" t="s">
        <v>77</v>
      </c>
      <c r="W4" s="18" t="s">
        <v>78</v>
      </c>
      <c r="X4" s="18" t="s">
        <v>79</v>
      </c>
      <c r="Y4" s="18" t="s">
        <v>80</v>
      </c>
      <c r="Z4" s="18" t="s">
        <v>81</v>
      </c>
      <c r="AA4" s="26" t="s">
        <v>2</v>
      </c>
      <c r="AB4" s="18" t="s">
        <v>75</v>
      </c>
      <c r="AC4" s="18" t="s">
        <v>76</v>
      </c>
    </row>
    <row r="5" spans="1:29" s="30" customFormat="1" ht="22.5" customHeight="1">
      <c r="A5" s="61"/>
      <c r="B5" s="87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2"/>
      <c r="B6" s="88"/>
      <c r="C6" s="90"/>
      <c r="D6" s="19" t="s">
        <v>82</v>
      </c>
      <c r="E6" s="19" t="s">
        <v>82</v>
      </c>
      <c r="F6" s="19" t="s">
        <v>82</v>
      </c>
      <c r="G6" s="19" t="s">
        <v>82</v>
      </c>
      <c r="H6" s="19" t="s">
        <v>82</v>
      </c>
      <c r="I6" s="19" t="s">
        <v>82</v>
      </c>
      <c r="J6" s="19" t="s">
        <v>82</v>
      </c>
      <c r="K6" s="19" t="s">
        <v>82</v>
      </c>
      <c r="L6" s="19" t="s">
        <v>82</v>
      </c>
      <c r="M6" s="19" t="s">
        <v>82</v>
      </c>
      <c r="N6" s="19" t="s">
        <v>82</v>
      </c>
      <c r="O6" s="19" t="s">
        <v>82</v>
      </c>
      <c r="P6" s="19" t="s">
        <v>82</v>
      </c>
      <c r="Q6" s="19" t="s">
        <v>82</v>
      </c>
      <c r="R6" s="19" t="s">
        <v>82</v>
      </c>
      <c r="S6" s="19" t="s">
        <v>82</v>
      </c>
      <c r="T6" s="19" t="s">
        <v>82</v>
      </c>
      <c r="U6" s="19" t="s">
        <v>82</v>
      </c>
      <c r="V6" s="19" t="s">
        <v>82</v>
      </c>
      <c r="W6" s="19" t="s">
        <v>82</v>
      </c>
      <c r="X6" s="19" t="s">
        <v>82</v>
      </c>
      <c r="Y6" s="19" t="s">
        <v>82</v>
      </c>
      <c r="Z6" s="19" t="s">
        <v>82</v>
      </c>
      <c r="AA6" s="19" t="s">
        <v>82</v>
      </c>
      <c r="AB6" s="19" t="s">
        <v>82</v>
      </c>
      <c r="AC6" s="19" t="s">
        <v>82</v>
      </c>
    </row>
    <row r="7" spans="1:29" ht="13.5">
      <c r="A7" s="31" t="s">
        <v>86</v>
      </c>
      <c r="B7" s="32" t="s">
        <v>87</v>
      </c>
      <c r="C7" s="33" t="s">
        <v>88</v>
      </c>
      <c r="D7" s="34">
        <f aca="true" t="shared" si="0" ref="D7:D50">E7+H7+K7</f>
        <v>40571</v>
      </c>
      <c r="E7" s="34">
        <f aca="true" t="shared" si="1" ref="E7:E50">F7+G7</f>
        <v>7346</v>
      </c>
      <c r="F7" s="34">
        <v>7346</v>
      </c>
      <c r="G7" s="34">
        <v>0</v>
      </c>
      <c r="H7" s="34">
        <f aca="true" t="shared" si="2" ref="H7:H50">I7+J7</f>
        <v>16718</v>
      </c>
      <c r="I7" s="34">
        <v>16718</v>
      </c>
      <c r="J7" s="34">
        <v>0</v>
      </c>
      <c r="K7" s="34">
        <f aca="true" t="shared" si="3" ref="K7:K50">L7+M7</f>
        <v>16507</v>
      </c>
      <c r="L7" s="34">
        <v>0</v>
      </c>
      <c r="M7" s="34">
        <v>16507</v>
      </c>
      <c r="N7" s="34">
        <f aca="true" t="shared" si="4" ref="N7:N50">O7+U7+AA7</f>
        <v>41119</v>
      </c>
      <c r="O7" s="34">
        <f aca="true" t="shared" si="5" ref="O7:O50">SUM(P7:T7)</f>
        <v>24075</v>
      </c>
      <c r="P7" s="34">
        <v>0</v>
      </c>
      <c r="Q7" s="34">
        <v>24064</v>
      </c>
      <c r="R7" s="34">
        <v>0</v>
      </c>
      <c r="S7" s="34">
        <v>11</v>
      </c>
      <c r="T7" s="34">
        <v>0</v>
      </c>
      <c r="U7" s="34">
        <f aca="true" t="shared" si="6" ref="U7:U50">SUM(V7:Z7)</f>
        <v>16507</v>
      </c>
      <c r="V7" s="34">
        <v>0</v>
      </c>
      <c r="W7" s="34">
        <v>16507</v>
      </c>
      <c r="X7" s="34">
        <v>0</v>
      </c>
      <c r="Y7" s="34">
        <v>0</v>
      </c>
      <c r="Z7" s="34">
        <v>0</v>
      </c>
      <c r="AA7" s="34">
        <f aca="true" t="shared" si="7" ref="AA7:AA50">AB7+AC7</f>
        <v>537</v>
      </c>
      <c r="AB7" s="34">
        <v>537</v>
      </c>
      <c r="AC7" s="34">
        <v>0</v>
      </c>
    </row>
    <row r="8" spans="1:29" ht="13.5">
      <c r="A8" s="31" t="s">
        <v>86</v>
      </c>
      <c r="B8" s="32" t="s">
        <v>89</v>
      </c>
      <c r="C8" s="33" t="s">
        <v>90</v>
      </c>
      <c r="D8" s="34">
        <f t="shared" si="0"/>
        <v>10695</v>
      </c>
      <c r="E8" s="34">
        <f t="shared" si="1"/>
        <v>0</v>
      </c>
      <c r="F8" s="34">
        <v>0</v>
      </c>
      <c r="G8" s="34">
        <v>0</v>
      </c>
      <c r="H8" s="34">
        <f t="shared" si="2"/>
        <v>8463</v>
      </c>
      <c r="I8" s="34">
        <v>8463</v>
      </c>
      <c r="J8" s="34">
        <v>0</v>
      </c>
      <c r="K8" s="34">
        <f t="shared" si="3"/>
        <v>2232</v>
      </c>
      <c r="L8" s="34">
        <v>0</v>
      </c>
      <c r="M8" s="34">
        <v>2232</v>
      </c>
      <c r="N8" s="34">
        <f t="shared" si="4"/>
        <v>11870</v>
      </c>
      <c r="O8" s="34">
        <f t="shared" si="5"/>
        <v>8463</v>
      </c>
      <c r="P8" s="34">
        <v>0</v>
      </c>
      <c r="Q8" s="34">
        <v>8463</v>
      </c>
      <c r="R8" s="34">
        <v>0</v>
      </c>
      <c r="S8" s="34">
        <v>0</v>
      </c>
      <c r="T8" s="34">
        <v>0</v>
      </c>
      <c r="U8" s="34">
        <f t="shared" si="6"/>
        <v>2232</v>
      </c>
      <c r="V8" s="34">
        <v>0</v>
      </c>
      <c r="W8" s="34">
        <v>2232</v>
      </c>
      <c r="X8" s="34">
        <v>0</v>
      </c>
      <c r="Y8" s="34">
        <v>0</v>
      </c>
      <c r="Z8" s="34">
        <v>0</v>
      </c>
      <c r="AA8" s="34">
        <f t="shared" si="7"/>
        <v>1175</v>
      </c>
      <c r="AB8" s="34">
        <v>1175</v>
      </c>
      <c r="AC8" s="34">
        <v>0</v>
      </c>
    </row>
    <row r="9" spans="1:29" ht="13.5">
      <c r="A9" s="31" t="s">
        <v>86</v>
      </c>
      <c r="B9" s="32" t="s">
        <v>91</v>
      </c>
      <c r="C9" s="33" t="s">
        <v>92</v>
      </c>
      <c r="D9" s="34">
        <f t="shared" si="0"/>
        <v>49338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49338</v>
      </c>
      <c r="L9" s="34">
        <v>39971</v>
      </c>
      <c r="M9" s="34">
        <v>9367</v>
      </c>
      <c r="N9" s="34">
        <f t="shared" si="4"/>
        <v>52661</v>
      </c>
      <c r="O9" s="34">
        <f t="shared" si="5"/>
        <v>39971</v>
      </c>
      <c r="P9" s="34">
        <v>39971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9367</v>
      </c>
      <c r="V9" s="34">
        <v>9367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3323</v>
      </c>
      <c r="AB9" s="34">
        <v>3323</v>
      </c>
      <c r="AC9" s="34">
        <v>0</v>
      </c>
    </row>
    <row r="10" spans="1:29" ht="13.5">
      <c r="A10" s="31" t="s">
        <v>86</v>
      </c>
      <c r="B10" s="32" t="s">
        <v>93</v>
      </c>
      <c r="C10" s="33" t="s">
        <v>94</v>
      </c>
      <c r="D10" s="34">
        <f t="shared" si="0"/>
        <v>30200</v>
      </c>
      <c r="E10" s="34">
        <f t="shared" si="1"/>
        <v>0</v>
      </c>
      <c r="F10" s="34">
        <v>0</v>
      </c>
      <c r="G10" s="34">
        <v>0</v>
      </c>
      <c r="H10" s="34">
        <f t="shared" si="2"/>
        <v>30200</v>
      </c>
      <c r="I10" s="34">
        <v>20536</v>
      </c>
      <c r="J10" s="34">
        <v>9664</v>
      </c>
      <c r="K10" s="34">
        <f t="shared" si="3"/>
        <v>0</v>
      </c>
      <c r="L10" s="34">
        <v>0</v>
      </c>
      <c r="M10" s="34">
        <v>0</v>
      </c>
      <c r="N10" s="34">
        <f t="shared" si="4"/>
        <v>30993</v>
      </c>
      <c r="O10" s="34">
        <f t="shared" si="5"/>
        <v>20536</v>
      </c>
      <c r="P10" s="34">
        <v>20536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9664</v>
      </c>
      <c r="V10" s="34">
        <v>9664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793</v>
      </c>
      <c r="AB10" s="34">
        <v>793</v>
      </c>
      <c r="AC10" s="34">
        <v>0</v>
      </c>
    </row>
    <row r="11" spans="1:29" ht="13.5">
      <c r="A11" s="31" t="s">
        <v>86</v>
      </c>
      <c r="B11" s="32" t="s">
        <v>95</v>
      </c>
      <c r="C11" s="33" t="s">
        <v>96</v>
      </c>
      <c r="D11" s="34">
        <f t="shared" si="0"/>
        <v>53132</v>
      </c>
      <c r="E11" s="34">
        <f t="shared" si="1"/>
        <v>1</v>
      </c>
      <c r="F11" s="34">
        <v>1</v>
      </c>
      <c r="G11" s="34">
        <v>0</v>
      </c>
      <c r="H11" s="34">
        <f t="shared" si="2"/>
        <v>22754</v>
      </c>
      <c r="I11" s="34">
        <v>22754</v>
      </c>
      <c r="J11" s="34">
        <v>0</v>
      </c>
      <c r="K11" s="34">
        <f t="shared" si="3"/>
        <v>30377</v>
      </c>
      <c r="L11" s="34">
        <v>0</v>
      </c>
      <c r="M11" s="34">
        <v>30377</v>
      </c>
      <c r="N11" s="34">
        <f t="shared" si="4"/>
        <v>53174</v>
      </c>
      <c r="O11" s="34">
        <f t="shared" si="5"/>
        <v>22755</v>
      </c>
      <c r="P11" s="34">
        <v>20287</v>
      </c>
      <c r="Q11" s="34">
        <v>2468</v>
      </c>
      <c r="R11" s="34">
        <v>0</v>
      </c>
      <c r="S11" s="34">
        <v>0</v>
      </c>
      <c r="T11" s="34">
        <v>0</v>
      </c>
      <c r="U11" s="34">
        <f t="shared" si="6"/>
        <v>30377</v>
      </c>
      <c r="V11" s="34">
        <v>30377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42</v>
      </c>
      <c r="AB11" s="34">
        <v>42</v>
      </c>
      <c r="AC11" s="34">
        <v>0</v>
      </c>
    </row>
    <row r="12" spans="1:29" ht="13.5">
      <c r="A12" s="31" t="s">
        <v>86</v>
      </c>
      <c r="B12" s="32" t="s">
        <v>97</v>
      </c>
      <c r="C12" s="33" t="s">
        <v>98</v>
      </c>
      <c r="D12" s="34">
        <f t="shared" si="0"/>
        <v>17342</v>
      </c>
      <c r="E12" s="34">
        <f t="shared" si="1"/>
        <v>0</v>
      </c>
      <c r="F12" s="34">
        <v>0</v>
      </c>
      <c r="G12" s="34">
        <v>0</v>
      </c>
      <c r="H12" s="34">
        <f t="shared" si="2"/>
        <v>13625</v>
      </c>
      <c r="I12" s="34">
        <v>13625</v>
      </c>
      <c r="J12" s="34">
        <v>0</v>
      </c>
      <c r="K12" s="34">
        <f t="shared" si="3"/>
        <v>3717</v>
      </c>
      <c r="L12" s="34">
        <v>0</v>
      </c>
      <c r="M12" s="34">
        <v>3717</v>
      </c>
      <c r="N12" s="34">
        <f t="shared" si="4"/>
        <v>17536</v>
      </c>
      <c r="O12" s="34">
        <f t="shared" si="5"/>
        <v>13625</v>
      </c>
      <c r="P12" s="34">
        <v>13625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3717</v>
      </c>
      <c r="V12" s="34">
        <v>3717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194</v>
      </c>
      <c r="AB12" s="34">
        <v>194</v>
      </c>
      <c r="AC12" s="34">
        <v>0</v>
      </c>
    </row>
    <row r="13" spans="1:29" ht="13.5">
      <c r="A13" s="31" t="s">
        <v>86</v>
      </c>
      <c r="B13" s="32" t="s">
        <v>99</v>
      </c>
      <c r="C13" s="33" t="s">
        <v>100</v>
      </c>
      <c r="D13" s="34">
        <f t="shared" si="0"/>
        <v>29314</v>
      </c>
      <c r="E13" s="34">
        <f t="shared" si="1"/>
        <v>0</v>
      </c>
      <c r="F13" s="34">
        <v>0</v>
      </c>
      <c r="G13" s="34">
        <v>0</v>
      </c>
      <c r="H13" s="34">
        <f t="shared" si="2"/>
        <v>19589</v>
      </c>
      <c r="I13" s="34">
        <v>19589</v>
      </c>
      <c r="J13" s="34">
        <v>0</v>
      </c>
      <c r="K13" s="34">
        <f t="shared" si="3"/>
        <v>9725</v>
      </c>
      <c r="L13" s="34">
        <v>0</v>
      </c>
      <c r="M13" s="34">
        <v>9725</v>
      </c>
      <c r="N13" s="34">
        <f t="shared" si="4"/>
        <v>33117</v>
      </c>
      <c r="O13" s="34">
        <f t="shared" si="5"/>
        <v>19589</v>
      </c>
      <c r="P13" s="34">
        <v>19589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9725</v>
      </c>
      <c r="V13" s="34">
        <v>9725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3803</v>
      </c>
      <c r="AB13" s="34">
        <v>3803</v>
      </c>
      <c r="AC13" s="34">
        <v>0</v>
      </c>
    </row>
    <row r="14" spans="1:29" ht="13.5">
      <c r="A14" s="31" t="s">
        <v>86</v>
      </c>
      <c r="B14" s="32" t="s">
        <v>101</v>
      </c>
      <c r="C14" s="33" t="s">
        <v>102</v>
      </c>
      <c r="D14" s="34">
        <f t="shared" si="0"/>
        <v>26665</v>
      </c>
      <c r="E14" s="34">
        <f t="shared" si="1"/>
        <v>1</v>
      </c>
      <c r="F14" s="34">
        <v>1</v>
      </c>
      <c r="G14" s="34">
        <v>0</v>
      </c>
      <c r="H14" s="34">
        <f t="shared" si="2"/>
        <v>14177</v>
      </c>
      <c r="I14" s="34">
        <v>14177</v>
      </c>
      <c r="J14" s="34">
        <v>0</v>
      </c>
      <c r="K14" s="34">
        <f t="shared" si="3"/>
        <v>12487</v>
      </c>
      <c r="L14" s="34">
        <v>0</v>
      </c>
      <c r="M14" s="34">
        <v>12487</v>
      </c>
      <c r="N14" s="34">
        <f t="shared" si="4"/>
        <v>26707</v>
      </c>
      <c r="O14" s="34">
        <f t="shared" si="5"/>
        <v>14178</v>
      </c>
      <c r="P14" s="34">
        <v>12608</v>
      </c>
      <c r="Q14" s="34">
        <v>1570</v>
      </c>
      <c r="R14" s="34">
        <v>0</v>
      </c>
      <c r="S14" s="34">
        <v>0</v>
      </c>
      <c r="T14" s="34">
        <v>0</v>
      </c>
      <c r="U14" s="34">
        <f t="shared" si="6"/>
        <v>12487</v>
      </c>
      <c r="V14" s="34">
        <v>12487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42</v>
      </c>
      <c r="AB14" s="34">
        <v>42</v>
      </c>
      <c r="AC14" s="34">
        <v>0</v>
      </c>
    </row>
    <row r="15" spans="1:29" ht="13.5">
      <c r="A15" s="31" t="s">
        <v>86</v>
      </c>
      <c r="B15" s="32" t="s">
        <v>103</v>
      </c>
      <c r="C15" s="33" t="s">
        <v>104</v>
      </c>
      <c r="D15" s="34">
        <f t="shared" si="0"/>
        <v>2203</v>
      </c>
      <c r="E15" s="34">
        <f t="shared" si="1"/>
        <v>0</v>
      </c>
      <c r="F15" s="34">
        <v>0</v>
      </c>
      <c r="G15" s="34">
        <v>0</v>
      </c>
      <c r="H15" s="34">
        <f t="shared" si="2"/>
        <v>1386</v>
      </c>
      <c r="I15" s="34">
        <v>1386</v>
      </c>
      <c r="J15" s="34">
        <v>0</v>
      </c>
      <c r="K15" s="34">
        <f t="shared" si="3"/>
        <v>817</v>
      </c>
      <c r="L15" s="34">
        <v>0</v>
      </c>
      <c r="M15" s="34">
        <v>817</v>
      </c>
      <c r="N15" s="34">
        <f t="shared" si="4"/>
        <v>2203</v>
      </c>
      <c r="O15" s="34">
        <f t="shared" si="5"/>
        <v>1386</v>
      </c>
      <c r="P15" s="34">
        <v>1386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817</v>
      </c>
      <c r="V15" s="34">
        <v>817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86</v>
      </c>
      <c r="B16" s="32" t="s">
        <v>105</v>
      </c>
      <c r="C16" s="33" t="s">
        <v>106</v>
      </c>
      <c r="D16" s="34">
        <f t="shared" si="0"/>
        <v>5055</v>
      </c>
      <c r="E16" s="34">
        <f t="shared" si="1"/>
        <v>2247</v>
      </c>
      <c r="F16" s="34">
        <v>2247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2808</v>
      </c>
      <c r="L16" s="34">
        <v>0</v>
      </c>
      <c r="M16" s="34">
        <v>2808</v>
      </c>
      <c r="N16" s="34">
        <f t="shared" si="4"/>
        <v>5140</v>
      </c>
      <c r="O16" s="34">
        <f t="shared" si="5"/>
        <v>2247</v>
      </c>
      <c r="P16" s="34">
        <v>2247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2808</v>
      </c>
      <c r="V16" s="34">
        <v>2808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85</v>
      </c>
      <c r="AB16" s="34">
        <v>85</v>
      </c>
      <c r="AC16" s="34">
        <v>0</v>
      </c>
    </row>
    <row r="17" spans="1:29" ht="13.5">
      <c r="A17" s="31" t="s">
        <v>86</v>
      </c>
      <c r="B17" s="32" t="s">
        <v>107</v>
      </c>
      <c r="C17" s="33" t="s">
        <v>108</v>
      </c>
      <c r="D17" s="34">
        <f t="shared" si="0"/>
        <v>4313</v>
      </c>
      <c r="E17" s="34">
        <f t="shared" si="1"/>
        <v>1</v>
      </c>
      <c r="F17" s="34">
        <v>1</v>
      </c>
      <c r="G17" s="34">
        <v>0</v>
      </c>
      <c r="H17" s="34">
        <f t="shared" si="2"/>
        <v>3218</v>
      </c>
      <c r="I17" s="34">
        <v>3218</v>
      </c>
      <c r="J17" s="34">
        <v>0</v>
      </c>
      <c r="K17" s="34">
        <f t="shared" si="3"/>
        <v>1094</v>
      </c>
      <c r="L17" s="34">
        <v>0</v>
      </c>
      <c r="M17" s="34">
        <v>1094</v>
      </c>
      <c r="N17" s="34">
        <f t="shared" si="4"/>
        <v>4327</v>
      </c>
      <c r="O17" s="34">
        <f t="shared" si="5"/>
        <v>3219</v>
      </c>
      <c r="P17" s="34">
        <v>2878</v>
      </c>
      <c r="Q17" s="34">
        <v>341</v>
      </c>
      <c r="R17" s="34">
        <v>0</v>
      </c>
      <c r="S17" s="34">
        <v>0</v>
      </c>
      <c r="T17" s="34">
        <v>0</v>
      </c>
      <c r="U17" s="34">
        <f t="shared" si="6"/>
        <v>1094</v>
      </c>
      <c r="V17" s="34">
        <v>1094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14</v>
      </c>
      <c r="AB17" s="34">
        <v>14</v>
      </c>
      <c r="AC17" s="34">
        <v>0</v>
      </c>
    </row>
    <row r="18" spans="1:29" ht="13.5">
      <c r="A18" s="31" t="s">
        <v>86</v>
      </c>
      <c r="B18" s="32" t="s">
        <v>109</v>
      </c>
      <c r="C18" s="33" t="s">
        <v>110</v>
      </c>
      <c r="D18" s="34">
        <f t="shared" si="0"/>
        <v>14293</v>
      </c>
      <c r="E18" s="34">
        <f t="shared" si="1"/>
        <v>0</v>
      </c>
      <c r="F18" s="34">
        <v>0</v>
      </c>
      <c r="G18" s="34">
        <v>0</v>
      </c>
      <c r="H18" s="34">
        <f t="shared" si="2"/>
        <v>7649</v>
      </c>
      <c r="I18" s="34">
        <v>7649</v>
      </c>
      <c r="J18" s="34">
        <v>0</v>
      </c>
      <c r="K18" s="34">
        <f t="shared" si="3"/>
        <v>6644</v>
      </c>
      <c r="L18" s="34">
        <v>0</v>
      </c>
      <c r="M18" s="34">
        <v>6644</v>
      </c>
      <c r="N18" s="34">
        <f t="shared" si="4"/>
        <v>14322</v>
      </c>
      <c r="O18" s="34">
        <f t="shared" si="5"/>
        <v>7649</v>
      </c>
      <c r="P18" s="34">
        <v>0</v>
      </c>
      <c r="Q18" s="34">
        <v>7649</v>
      </c>
      <c r="R18" s="34">
        <v>0</v>
      </c>
      <c r="S18" s="34">
        <v>0</v>
      </c>
      <c r="T18" s="34">
        <v>0</v>
      </c>
      <c r="U18" s="34">
        <f t="shared" si="6"/>
        <v>6644</v>
      </c>
      <c r="V18" s="34">
        <v>0</v>
      </c>
      <c r="W18" s="34">
        <v>6644</v>
      </c>
      <c r="X18" s="34">
        <v>0</v>
      </c>
      <c r="Y18" s="34">
        <v>0</v>
      </c>
      <c r="Z18" s="34">
        <v>0</v>
      </c>
      <c r="AA18" s="34">
        <f t="shared" si="7"/>
        <v>29</v>
      </c>
      <c r="AB18" s="34">
        <v>29</v>
      </c>
      <c r="AC18" s="34">
        <v>0</v>
      </c>
    </row>
    <row r="19" spans="1:29" ht="13.5">
      <c r="A19" s="31" t="s">
        <v>86</v>
      </c>
      <c r="B19" s="32" t="s">
        <v>111</v>
      </c>
      <c r="C19" s="33" t="s">
        <v>112</v>
      </c>
      <c r="D19" s="34">
        <f t="shared" si="0"/>
        <v>521</v>
      </c>
      <c r="E19" s="34">
        <f t="shared" si="1"/>
        <v>0</v>
      </c>
      <c r="F19" s="34">
        <v>0</v>
      </c>
      <c r="G19" s="34">
        <v>0</v>
      </c>
      <c r="H19" s="34">
        <f t="shared" si="2"/>
        <v>521</v>
      </c>
      <c r="I19" s="34">
        <v>297</v>
      </c>
      <c r="J19" s="34">
        <v>224</v>
      </c>
      <c r="K19" s="34">
        <f t="shared" si="3"/>
        <v>0</v>
      </c>
      <c r="L19" s="34">
        <v>0</v>
      </c>
      <c r="M19" s="34">
        <v>0</v>
      </c>
      <c r="N19" s="34">
        <f t="shared" si="4"/>
        <v>521</v>
      </c>
      <c r="O19" s="34">
        <f t="shared" si="5"/>
        <v>297</v>
      </c>
      <c r="P19" s="34">
        <v>297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224</v>
      </c>
      <c r="V19" s="34">
        <v>224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86</v>
      </c>
      <c r="B20" s="32" t="s">
        <v>113</v>
      </c>
      <c r="C20" s="33" t="s">
        <v>114</v>
      </c>
      <c r="D20" s="34">
        <f t="shared" si="0"/>
        <v>5584</v>
      </c>
      <c r="E20" s="34">
        <f t="shared" si="1"/>
        <v>0</v>
      </c>
      <c r="F20" s="34">
        <v>0</v>
      </c>
      <c r="G20" s="34">
        <v>0</v>
      </c>
      <c r="H20" s="34">
        <f t="shared" si="2"/>
        <v>5575</v>
      </c>
      <c r="I20" s="34">
        <v>2608</v>
      </c>
      <c r="J20" s="34">
        <v>2967</v>
      </c>
      <c r="K20" s="34">
        <f t="shared" si="3"/>
        <v>9</v>
      </c>
      <c r="L20" s="34">
        <v>0</v>
      </c>
      <c r="M20" s="34">
        <v>9</v>
      </c>
      <c r="N20" s="34">
        <f t="shared" si="4"/>
        <v>5584</v>
      </c>
      <c r="O20" s="34">
        <f t="shared" si="5"/>
        <v>2608</v>
      </c>
      <c r="P20" s="34">
        <v>2330</v>
      </c>
      <c r="Q20" s="34">
        <v>278</v>
      </c>
      <c r="R20" s="34">
        <v>0</v>
      </c>
      <c r="S20" s="34">
        <v>0</v>
      </c>
      <c r="T20" s="34">
        <v>0</v>
      </c>
      <c r="U20" s="34">
        <f t="shared" si="6"/>
        <v>2967</v>
      </c>
      <c r="V20" s="34">
        <v>2967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9</v>
      </c>
      <c r="AB20" s="34">
        <v>9</v>
      </c>
      <c r="AC20" s="34">
        <v>0</v>
      </c>
    </row>
    <row r="21" spans="1:29" ht="13.5">
      <c r="A21" s="31" t="s">
        <v>86</v>
      </c>
      <c r="B21" s="32" t="s">
        <v>115</v>
      </c>
      <c r="C21" s="33" t="s">
        <v>116</v>
      </c>
      <c r="D21" s="34">
        <f t="shared" si="0"/>
        <v>3537</v>
      </c>
      <c r="E21" s="34">
        <f t="shared" si="1"/>
        <v>0</v>
      </c>
      <c r="F21" s="34">
        <v>0</v>
      </c>
      <c r="G21" s="34">
        <v>0</v>
      </c>
      <c r="H21" s="34">
        <f t="shared" si="2"/>
        <v>2823</v>
      </c>
      <c r="I21" s="34">
        <v>2823</v>
      </c>
      <c r="J21" s="34">
        <v>0</v>
      </c>
      <c r="K21" s="34">
        <f t="shared" si="3"/>
        <v>714</v>
      </c>
      <c r="L21" s="34">
        <v>0</v>
      </c>
      <c r="M21" s="34">
        <v>714</v>
      </c>
      <c r="N21" s="34">
        <f t="shared" si="4"/>
        <v>3540</v>
      </c>
      <c r="O21" s="34">
        <f t="shared" si="5"/>
        <v>2823</v>
      </c>
      <c r="P21" s="34">
        <v>2489</v>
      </c>
      <c r="Q21" s="34">
        <v>334</v>
      </c>
      <c r="R21" s="34">
        <v>0</v>
      </c>
      <c r="S21" s="34">
        <v>0</v>
      </c>
      <c r="T21" s="34">
        <v>0</v>
      </c>
      <c r="U21" s="34">
        <f t="shared" si="6"/>
        <v>714</v>
      </c>
      <c r="V21" s="34">
        <v>714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3</v>
      </c>
      <c r="AB21" s="34">
        <v>3</v>
      </c>
      <c r="AC21" s="34">
        <v>0</v>
      </c>
    </row>
    <row r="22" spans="1:29" ht="13.5">
      <c r="A22" s="31" t="s">
        <v>86</v>
      </c>
      <c r="B22" s="32" t="s">
        <v>117</v>
      </c>
      <c r="C22" s="33" t="s">
        <v>118</v>
      </c>
      <c r="D22" s="34">
        <f t="shared" si="0"/>
        <v>6766</v>
      </c>
      <c r="E22" s="34">
        <f t="shared" si="1"/>
        <v>0</v>
      </c>
      <c r="F22" s="34">
        <v>0</v>
      </c>
      <c r="G22" s="34">
        <v>0</v>
      </c>
      <c r="H22" s="34">
        <f t="shared" si="2"/>
        <v>4344</v>
      </c>
      <c r="I22" s="34">
        <v>4344</v>
      </c>
      <c r="J22" s="34">
        <v>0</v>
      </c>
      <c r="K22" s="34">
        <f t="shared" si="3"/>
        <v>2422</v>
      </c>
      <c r="L22" s="34">
        <v>0</v>
      </c>
      <c r="M22" s="34">
        <v>2422</v>
      </c>
      <c r="N22" s="34">
        <f t="shared" si="4"/>
        <v>6773</v>
      </c>
      <c r="O22" s="34">
        <f t="shared" si="5"/>
        <v>4344</v>
      </c>
      <c r="P22" s="34">
        <v>3871</v>
      </c>
      <c r="Q22" s="34">
        <v>473</v>
      </c>
      <c r="R22" s="34">
        <v>0</v>
      </c>
      <c r="S22" s="34">
        <v>0</v>
      </c>
      <c r="T22" s="34">
        <v>0</v>
      </c>
      <c r="U22" s="34">
        <f t="shared" si="6"/>
        <v>2422</v>
      </c>
      <c r="V22" s="34">
        <v>2422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7</v>
      </c>
      <c r="AB22" s="34">
        <v>7</v>
      </c>
      <c r="AC22" s="34">
        <v>0</v>
      </c>
    </row>
    <row r="23" spans="1:29" ht="13.5">
      <c r="A23" s="31" t="s">
        <v>86</v>
      </c>
      <c r="B23" s="32" t="s">
        <v>119</v>
      </c>
      <c r="C23" s="33" t="s">
        <v>120</v>
      </c>
      <c r="D23" s="34">
        <f t="shared" si="0"/>
        <v>5288</v>
      </c>
      <c r="E23" s="34">
        <f t="shared" si="1"/>
        <v>0</v>
      </c>
      <c r="F23" s="34">
        <v>0</v>
      </c>
      <c r="G23" s="34">
        <v>0</v>
      </c>
      <c r="H23" s="34">
        <f t="shared" si="2"/>
        <v>5288</v>
      </c>
      <c r="I23" s="34">
        <v>3554</v>
      </c>
      <c r="J23" s="34">
        <v>1734</v>
      </c>
      <c r="K23" s="34">
        <f t="shared" si="3"/>
        <v>0</v>
      </c>
      <c r="L23" s="34">
        <v>0</v>
      </c>
      <c r="M23" s="34">
        <v>0</v>
      </c>
      <c r="N23" s="34">
        <f t="shared" si="4"/>
        <v>5698</v>
      </c>
      <c r="O23" s="34">
        <f t="shared" si="5"/>
        <v>3812</v>
      </c>
      <c r="P23" s="34">
        <v>3554</v>
      </c>
      <c r="Q23" s="34">
        <v>0</v>
      </c>
      <c r="R23" s="34">
        <v>258</v>
      </c>
      <c r="S23" s="34">
        <v>0</v>
      </c>
      <c r="T23" s="34">
        <v>0</v>
      </c>
      <c r="U23" s="34">
        <f t="shared" si="6"/>
        <v>1861</v>
      </c>
      <c r="V23" s="34">
        <v>1735</v>
      </c>
      <c r="W23" s="34">
        <v>0</v>
      </c>
      <c r="X23" s="34">
        <v>126</v>
      </c>
      <c r="Y23" s="34">
        <v>0</v>
      </c>
      <c r="Z23" s="34">
        <v>0</v>
      </c>
      <c r="AA23" s="34">
        <f t="shared" si="7"/>
        <v>25</v>
      </c>
      <c r="AB23" s="34">
        <v>25</v>
      </c>
      <c r="AC23" s="34">
        <v>0</v>
      </c>
    </row>
    <row r="24" spans="1:29" ht="13.5">
      <c r="A24" s="31" t="s">
        <v>86</v>
      </c>
      <c r="B24" s="32" t="s">
        <v>121</v>
      </c>
      <c r="C24" s="33" t="s">
        <v>122</v>
      </c>
      <c r="D24" s="34">
        <f t="shared" si="0"/>
        <v>8634</v>
      </c>
      <c r="E24" s="34">
        <f t="shared" si="1"/>
        <v>0</v>
      </c>
      <c r="F24" s="34">
        <v>0</v>
      </c>
      <c r="G24" s="34">
        <v>0</v>
      </c>
      <c r="H24" s="34">
        <f t="shared" si="2"/>
        <v>5833</v>
      </c>
      <c r="I24" s="34">
        <v>5833</v>
      </c>
      <c r="J24" s="34">
        <v>0</v>
      </c>
      <c r="K24" s="34">
        <f t="shared" si="3"/>
        <v>2801</v>
      </c>
      <c r="L24" s="34">
        <v>0</v>
      </c>
      <c r="M24" s="34">
        <v>2801</v>
      </c>
      <c r="N24" s="34">
        <f t="shared" si="4"/>
        <v>8644</v>
      </c>
      <c r="O24" s="34">
        <f t="shared" si="5"/>
        <v>5833</v>
      </c>
      <c r="P24" s="34">
        <v>5410</v>
      </c>
      <c r="Q24" s="34">
        <v>0</v>
      </c>
      <c r="R24" s="34">
        <v>423</v>
      </c>
      <c r="S24" s="34">
        <v>0</v>
      </c>
      <c r="T24" s="34">
        <v>0</v>
      </c>
      <c r="U24" s="34">
        <f t="shared" si="6"/>
        <v>2801</v>
      </c>
      <c r="V24" s="34">
        <v>2598</v>
      </c>
      <c r="W24" s="34">
        <v>0</v>
      </c>
      <c r="X24" s="34">
        <v>203</v>
      </c>
      <c r="Y24" s="34">
        <v>0</v>
      </c>
      <c r="Z24" s="34">
        <v>0</v>
      </c>
      <c r="AA24" s="34">
        <f t="shared" si="7"/>
        <v>10</v>
      </c>
      <c r="AB24" s="34">
        <v>10</v>
      </c>
      <c r="AC24" s="34">
        <v>0</v>
      </c>
    </row>
    <row r="25" spans="1:29" ht="13.5">
      <c r="A25" s="31" t="s">
        <v>86</v>
      </c>
      <c r="B25" s="32" t="s">
        <v>123</v>
      </c>
      <c r="C25" s="33" t="s">
        <v>124</v>
      </c>
      <c r="D25" s="34">
        <f t="shared" si="0"/>
        <v>3797</v>
      </c>
      <c r="E25" s="34">
        <f t="shared" si="1"/>
        <v>0</v>
      </c>
      <c r="F25" s="34">
        <v>0</v>
      </c>
      <c r="G25" s="34">
        <v>0</v>
      </c>
      <c r="H25" s="34">
        <f t="shared" si="2"/>
        <v>3400</v>
      </c>
      <c r="I25" s="34">
        <v>3400</v>
      </c>
      <c r="J25" s="34">
        <v>0</v>
      </c>
      <c r="K25" s="34">
        <f t="shared" si="3"/>
        <v>397</v>
      </c>
      <c r="L25" s="34">
        <v>0</v>
      </c>
      <c r="M25" s="34">
        <v>397</v>
      </c>
      <c r="N25" s="34">
        <f t="shared" si="4"/>
        <v>4006</v>
      </c>
      <c r="O25" s="34">
        <f t="shared" si="5"/>
        <v>3400</v>
      </c>
      <c r="P25" s="34">
        <v>2910</v>
      </c>
      <c r="Q25" s="34">
        <v>0</v>
      </c>
      <c r="R25" s="34">
        <v>490</v>
      </c>
      <c r="S25" s="34">
        <v>0</v>
      </c>
      <c r="T25" s="34">
        <v>0</v>
      </c>
      <c r="U25" s="34">
        <f t="shared" si="6"/>
        <v>397</v>
      </c>
      <c r="V25" s="34">
        <v>380</v>
      </c>
      <c r="W25" s="34">
        <v>0</v>
      </c>
      <c r="X25" s="34">
        <v>17</v>
      </c>
      <c r="Y25" s="34">
        <v>0</v>
      </c>
      <c r="Z25" s="34">
        <v>0</v>
      </c>
      <c r="AA25" s="34">
        <f t="shared" si="7"/>
        <v>209</v>
      </c>
      <c r="AB25" s="34">
        <v>209</v>
      </c>
      <c r="AC25" s="34">
        <v>0</v>
      </c>
    </row>
    <row r="26" spans="1:29" ht="13.5">
      <c r="A26" s="31" t="s">
        <v>86</v>
      </c>
      <c r="B26" s="32" t="s">
        <v>125</v>
      </c>
      <c r="C26" s="33" t="s">
        <v>126</v>
      </c>
      <c r="D26" s="34">
        <f t="shared" si="0"/>
        <v>1888</v>
      </c>
      <c r="E26" s="34">
        <f t="shared" si="1"/>
        <v>0</v>
      </c>
      <c r="F26" s="34">
        <v>0</v>
      </c>
      <c r="G26" s="34">
        <v>0</v>
      </c>
      <c r="H26" s="34">
        <f t="shared" si="2"/>
        <v>1415</v>
      </c>
      <c r="I26" s="34">
        <v>1415</v>
      </c>
      <c r="J26" s="34">
        <v>0</v>
      </c>
      <c r="K26" s="34">
        <f t="shared" si="3"/>
        <v>473</v>
      </c>
      <c r="L26" s="34">
        <v>0</v>
      </c>
      <c r="M26" s="34">
        <v>473</v>
      </c>
      <c r="N26" s="34">
        <f t="shared" si="4"/>
        <v>1986</v>
      </c>
      <c r="O26" s="34">
        <f t="shared" si="5"/>
        <v>1415</v>
      </c>
      <c r="P26" s="34">
        <v>1313</v>
      </c>
      <c r="Q26" s="34">
        <v>0</v>
      </c>
      <c r="R26" s="34">
        <v>102</v>
      </c>
      <c r="S26" s="34">
        <v>0</v>
      </c>
      <c r="T26" s="34">
        <v>0</v>
      </c>
      <c r="U26" s="34">
        <f t="shared" si="6"/>
        <v>473</v>
      </c>
      <c r="V26" s="34">
        <v>439</v>
      </c>
      <c r="W26" s="34">
        <v>0</v>
      </c>
      <c r="X26" s="34">
        <v>34</v>
      </c>
      <c r="Y26" s="34">
        <v>0</v>
      </c>
      <c r="Z26" s="34">
        <v>0</v>
      </c>
      <c r="AA26" s="34">
        <f t="shared" si="7"/>
        <v>98</v>
      </c>
      <c r="AB26" s="34">
        <v>98</v>
      </c>
      <c r="AC26" s="34">
        <v>0</v>
      </c>
    </row>
    <row r="27" spans="1:29" ht="13.5">
      <c r="A27" s="31" t="s">
        <v>86</v>
      </c>
      <c r="B27" s="32" t="s">
        <v>127</v>
      </c>
      <c r="C27" s="33" t="s">
        <v>128</v>
      </c>
      <c r="D27" s="34">
        <f t="shared" si="0"/>
        <v>3792</v>
      </c>
      <c r="E27" s="34">
        <f t="shared" si="1"/>
        <v>0</v>
      </c>
      <c r="F27" s="34">
        <v>0</v>
      </c>
      <c r="G27" s="34">
        <v>0</v>
      </c>
      <c r="H27" s="34">
        <f t="shared" si="2"/>
        <v>2786</v>
      </c>
      <c r="I27" s="34">
        <v>2786</v>
      </c>
      <c r="J27" s="34">
        <v>0</v>
      </c>
      <c r="K27" s="34">
        <f t="shared" si="3"/>
        <v>1006</v>
      </c>
      <c r="L27" s="34">
        <v>0</v>
      </c>
      <c r="M27" s="34">
        <v>1006</v>
      </c>
      <c r="N27" s="34">
        <f t="shared" si="4"/>
        <v>3792</v>
      </c>
      <c r="O27" s="34">
        <f t="shared" si="5"/>
        <v>2786</v>
      </c>
      <c r="P27" s="34">
        <v>2585</v>
      </c>
      <c r="Q27" s="34">
        <v>0</v>
      </c>
      <c r="R27" s="34">
        <v>201</v>
      </c>
      <c r="S27" s="34">
        <v>0</v>
      </c>
      <c r="T27" s="34">
        <v>0</v>
      </c>
      <c r="U27" s="34">
        <f t="shared" si="6"/>
        <v>1006</v>
      </c>
      <c r="V27" s="34">
        <v>933</v>
      </c>
      <c r="W27" s="34">
        <v>0</v>
      </c>
      <c r="X27" s="34">
        <v>73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86</v>
      </c>
      <c r="B28" s="32" t="s">
        <v>129</v>
      </c>
      <c r="C28" s="33" t="s">
        <v>130</v>
      </c>
      <c r="D28" s="34">
        <f t="shared" si="0"/>
        <v>7019</v>
      </c>
      <c r="E28" s="34">
        <f t="shared" si="1"/>
        <v>0</v>
      </c>
      <c r="F28" s="34">
        <v>0</v>
      </c>
      <c r="G28" s="34">
        <v>0</v>
      </c>
      <c r="H28" s="34">
        <f t="shared" si="2"/>
        <v>4974</v>
      </c>
      <c r="I28" s="34">
        <v>4974</v>
      </c>
      <c r="J28" s="34">
        <v>0</v>
      </c>
      <c r="K28" s="34">
        <f t="shared" si="3"/>
        <v>2045</v>
      </c>
      <c r="L28" s="34">
        <v>0</v>
      </c>
      <c r="M28" s="34">
        <v>2045</v>
      </c>
      <c r="N28" s="34">
        <f t="shared" si="4"/>
        <v>7301</v>
      </c>
      <c r="O28" s="34">
        <f t="shared" si="5"/>
        <v>4974</v>
      </c>
      <c r="P28" s="34">
        <v>4614</v>
      </c>
      <c r="Q28" s="34">
        <v>0</v>
      </c>
      <c r="R28" s="34">
        <v>360</v>
      </c>
      <c r="S28" s="34">
        <v>0</v>
      </c>
      <c r="T28" s="34">
        <v>0</v>
      </c>
      <c r="U28" s="34">
        <f t="shared" si="6"/>
        <v>2045</v>
      </c>
      <c r="V28" s="34">
        <v>1897</v>
      </c>
      <c r="W28" s="34">
        <v>0</v>
      </c>
      <c r="X28" s="34">
        <v>148</v>
      </c>
      <c r="Y28" s="34">
        <v>0</v>
      </c>
      <c r="Z28" s="34">
        <v>0</v>
      </c>
      <c r="AA28" s="34">
        <f t="shared" si="7"/>
        <v>282</v>
      </c>
      <c r="AB28" s="34">
        <v>282</v>
      </c>
      <c r="AC28" s="34">
        <v>0</v>
      </c>
    </row>
    <row r="29" spans="1:29" ht="13.5">
      <c r="A29" s="31" t="s">
        <v>86</v>
      </c>
      <c r="B29" s="32" t="s">
        <v>131</v>
      </c>
      <c r="C29" s="33" t="s">
        <v>132</v>
      </c>
      <c r="D29" s="34">
        <f t="shared" si="0"/>
        <v>2151</v>
      </c>
      <c r="E29" s="34">
        <f t="shared" si="1"/>
        <v>0</v>
      </c>
      <c r="F29" s="34">
        <v>0</v>
      </c>
      <c r="G29" s="34">
        <v>0</v>
      </c>
      <c r="H29" s="34">
        <f t="shared" si="2"/>
        <v>1591</v>
      </c>
      <c r="I29" s="34">
        <v>1591</v>
      </c>
      <c r="J29" s="34">
        <v>0</v>
      </c>
      <c r="K29" s="34">
        <f t="shared" si="3"/>
        <v>560</v>
      </c>
      <c r="L29" s="34">
        <v>0</v>
      </c>
      <c r="M29" s="34">
        <v>560</v>
      </c>
      <c r="N29" s="34">
        <f t="shared" si="4"/>
        <v>2155</v>
      </c>
      <c r="O29" s="34">
        <f t="shared" si="5"/>
        <v>1591</v>
      </c>
      <c r="P29" s="34">
        <v>1475</v>
      </c>
      <c r="Q29" s="34">
        <v>0</v>
      </c>
      <c r="R29" s="34">
        <v>116</v>
      </c>
      <c r="S29" s="34">
        <v>0</v>
      </c>
      <c r="T29" s="34">
        <v>0</v>
      </c>
      <c r="U29" s="34">
        <f t="shared" si="6"/>
        <v>560</v>
      </c>
      <c r="V29" s="34">
        <v>519</v>
      </c>
      <c r="W29" s="34">
        <v>0</v>
      </c>
      <c r="X29" s="34">
        <v>41</v>
      </c>
      <c r="Y29" s="34">
        <v>0</v>
      </c>
      <c r="Z29" s="34">
        <v>0</v>
      </c>
      <c r="AA29" s="34">
        <f t="shared" si="7"/>
        <v>4</v>
      </c>
      <c r="AB29" s="34">
        <v>4</v>
      </c>
      <c r="AC29" s="34">
        <v>0</v>
      </c>
    </row>
    <row r="30" spans="1:29" ht="13.5">
      <c r="A30" s="31" t="s">
        <v>86</v>
      </c>
      <c r="B30" s="32" t="s">
        <v>133</v>
      </c>
      <c r="C30" s="33" t="s">
        <v>134</v>
      </c>
      <c r="D30" s="34">
        <f t="shared" si="0"/>
        <v>4149</v>
      </c>
      <c r="E30" s="34">
        <f t="shared" si="1"/>
        <v>0</v>
      </c>
      <c r="F30" s="34">
        <v>0</v>
      </c>
      <c r="G30" s="34">
        <v>0</v>
      </c>
      <c r="H30" s="34">
        <f t="shared" si="2"/>
        <v>2814</v>
      </c>
      <c r="I30" s="34">
        <v>2794</v>
      </c>
      <c r="J30" s="34">
        <v>20</v>
      </c>
      <c r="K30" s="34">
        <f t="shared" si="3"/>
        <v>1335</v>
      </c>
      <c r="L30" s="34">
        <v>0</v>
      </c>
      <c r="M30" s="34">
        <v>1335</v>
      </c>
      <c r="N30" s="34">
        <f t="shared" si="4"/>
        <v>4173</v>
      </c>
      <c r="O30" s="34">
        <f t="shared" si="5"/>
        <v>2794</v>
      </c>
      <c r="P30" s="34">
        <v>2794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1335</v>
      </c>
      <c r="V30" s="34">
        <v>1335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44</v>
      </c>
      <c r="AB30" s="34">
        <v>44</v>
      </c>
      <c r="AC30" s="34">
        <v>0</v>
      </c>
    </row>
    <row r="31" spans="1:29" ht="13.5">
      <c r="A31" s="31" t="s">
        <v>86</v>
      </c>
      <c r="B31" s="32" t="s">
        <v>135</v>
      </c>
      <c r="C31" s="33" t="s">
        <v>85</v>
      </c>
      <c r="D31" s="34">
        <f t="shared" si="0"/>
        <v>3445</v>
      </c>
      <c r="E31" s="34">
        <f t="shared" si="1"/>
        <v>0</v>
      </c>
      <c r="F31" s="34">
        <v>0</v>
      </c>
      <c r="G31" s="34">
        <v>0</v>
      </c>
      <c r="H31" s="34">
        <f t="shared" si="2"/>
        <v>1726</v>
      </c>
      <c r="I31" s="34">
        <v>1499</v>
      </c>
      <c r="J31" s="34">
        <v>227</v>
      </c>
      <c r="K31" s="34">
        <f t="shared" si="3"/>
        <v>1719</v>
      </c>
      <c r="L31" s="34">
        <v>0</v>
      </c>
      <c r="M31" s="34">
        <v>1719</v>
      </c>
      <c r="N31" s="34">
        <f t="shared" si="4"/>
        <v>3566</v>
      </c>
      <c r="O31" s="34">
        <f t="shared" si="5"/>
        <v>1499</v>
      </c>
      <c r="P31" s="34">
        <v>1499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1946</v>
      </c>
      <c r="V31" s="34">
        <v>1946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121</v>
      </c>
      <c r="AB31" s="34">
        <v>121</v>
      </c>
      <c r="AC31" s="34">
        <v>0</v>
      </c>
    </row>
    <row r="32" spans="1:29" ht="13.5">
      <c r="A32" s="31" t="s">
        <v>86</v>
      </c>
      <c r="B32" s="32" t="s">
        <v>136</v>
      </c>
      <c r="C32" s="33" t="s">
        <v>137</v>
      </c>
      <c r="D32" s="34">
        <f t="shared" si="0"/>
        <v>6283</v>
      </c>
      <c r="E32" s="34">
        <f t="shared" si="1"/>
        <v>1696</v>
      </c>
      <c r="F32" s="34">
        <v>1696</v>
      </c>
      <c r="G32" s="34">
        <v>0</v>
      </c>
      <c r="H32" s="34">
        <f t="shared" si="2"/>
        <v>2349</v>
      </c>
      <c r="I32" s="34">
        <v>1548</v>
      </c>
      <c r="J32" s="34">
        <v>801</v>
      </c>
      <c r="K32" s="34">
        <f t="shared" si="3"/>
        <v>2238</v>
      </c>
      <c r="L32" s="34">
        <v>0</v>
      </c>
      <c r="M32" s="34">
        <v>2238</v>
      </c>
      <c r="N32" s="34">
        <f t="shared" si="4"/>
        <v>6283</v>
      </c>
      <c r="O32" s="34">
        <f t="shared" si="5"/>
        <v>3244</v>
      </c>
      <c r="P32" s="34">
        <v>3244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3039</v>
      </c>
      <c r="V32" s="34">
        <v>3039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86</v>
      </c>
      <c r="B33" s="32" t="s">
        <v>138</v>
      </c>
      <c r="C33" s="33" t="s">
        <v>139</v>
      </c>
      <c r="D33" s="34">
        <f t="shared" si="0"/>
        <v>5222</v>
      </c>
      <c r="E33" s="34">
        <f t="shared" si="1"/>
        <v>3957</v>
      </c>
      <c r="F33" s="34">
        <v>3957</v>
      </c>
      <c r="G33" s="34">
        <v>0</v>
      </c>
      <c r="H33" s="34">
        <f t="shared" si="2"/>
        <v>313</v>
      </c>
      <c r="I33" s="34">
        <v>0</v>
      </c>
      <c r="J33" s="34">
        <v>313</v>
      </c>
      <c r="K33" s="34">
        <f t="shared" si="3"/>
        <v>952</v>
      </c>
      <c r="L33" s="34">
        <v>0</v>
      </c>
      <c r="M33" s="34">
        <v>952</v>
      </c>
      <c r="N33" s="34">
        <f t="shared" si="4"/>
        <v>5222</v>
      </c>
      <c r="O33" s="34">
        <f t="shared" si="5"/>
        <v>3957</v>
      </c>
      <c r="P33" s="34">
        <v>3957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1265</v>
      </c>
      <c r="V33" s="34">
        <v>1265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86</v>
      </c>
      <c r="B34" s="32" t="s">
        <v>140</v>
      </c>
      <c r="C34" s="33" t="s">
        <v>141</v>
      </c>
      <c r="D34" s="34">
        <f t="shared" si="0"/>
        <v>2385</v>
      </c>
      <c r="E34" s="34">
        <f t="shared" si="1"/>
        <v>10</v>
      </c>
      <c r="F34" s="34">
        <v>7</v>
      </c>
      <c r="G34" s="34">
        <v>3</v>
      </c>
      <c r="H34" s="34">
        <f t="shared" si="2"/>
        <v>1179</v>
      </c>
      <c r="I34" s="34">
        <v>1061</v>
      </c>
      <c r="J34" s="34">
        <v>118</v>
      </c>
      <c r="K34" s="34">
        <f t="shared" si="3"/>
        <v>1196</v>
      </c>
      <c r="L34" s="34">
        <v>0</v>
      </c>
      <c r="M34" s="34">
        <v>1196</v>
      </c>
      <c r="N34" s="34">
        <f t="shared" si="4"/>
        <v>1189</v>
      </c>
      <c r="O34" s="34">
        <f t="shared" si="5"/>
        <v>1068</v>
      </c>
      <c r="P34" s="34">
        <v>1068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121</v>
      </c>
      <c r="V34" s="34">
        <v>121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86</v>
      </c>
      <c r="B35" s="32" t="s">
        <v>142</v>
      </c>
      <c r="C35" s="33" t="s">
        <v>143</v>
      </c>
      <c r="D35" s="34">
        <f t="shared" si="0"/>
        <v>3090</v>
      </c>
      <c r="E35" s="34">
        <f t="shared" si="1"/>
        <v>0</v>
      </c>
      <c r="F35" s="34">
        <v>0</v>
      </c>
      <c r="G35" s="34">
        <v>0</v>
      </c>
      <c r="H35" s="34">
        <f t="shared" si="2"/>
        <v>1854</v>
      </c>
      <c r="I35" s="34">
        <v>1249</v>
      </c>
      <c r="J35" s="34">
        <v>605</v>
      </c>
      <c r="K35" s="34">
        <f t="shared" si="3"/>
        <v>1236</v>
      </c>
      <c r="L35" s="34">
        <v>0</v>
      </c>
      <c r="M35" s="34">
        <v>1236</v>
      </c>
      <c r="N35" s="34">
        <f t="shared" si="4"/>
        <v>3090</v>
      </c>
      <c r="O35" s="34">
        <f t="shared" si="5"/>
        <v>1249</v>
      </c>
      <c r="P35" s="34">
        <v>1249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1841</v>
      </c>
      <c r="V35" s="34">
        <v>1841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86</v>
      </c>
      <c r="B36" s="32" t="s">
        <v>144</v>
      </c>
      <c r="C36" s="33" t="s">
        <v>83</v>
      </c>
      <c r="D36" s="34">
        <f t="shared" si="0"/>
        <v>3671</v>
      </c>
      <c r="E36" s="34">
        <f t="shared" si="1"/>
        <v>2</v>
      </c>
      <c r="F36" s="34">
        <v>2</v>
      </c>
      <c r="G36" s="34">
        <v>0</v>
      </c>
      <c r="H36" s="34">
        <f t="shared" si="2"/>
        <v>2263</v>
      </c>
      <c r="I36" s="34">
        <v>1763</v>
      </c>
      <c r="J36" s="34">
        <v>500</v>
      </c>
      <c r="K36" s="34">
        <f t="shared" si="3"/>
        <v>1406</v>
      </c>
      <c r="L36" s="34">
        <v>0</v>
      </c>
      <c r="M36" s="34">
        <v>1406</v>
      </c>
      <c r="N36" s="34">
        <f t="shared" si="4"/>
        <v>3671</v>
      </c>
      <c r="O36" s="34">
        <f t="shared" si="5"/>
        <v>1765</v>
      </c>
      <c r="P36" s="34">
        <v>1765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1906</v>
      </c>
      <c r="V36" s="34">
        <v>1906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86</v>
      </c>
      <c r="B37" s="32" t="s">
        <v>145</v>
      </c>
      <c r="C37" s="33" t="s">
        <v>146</v>
      </c>
      <c r="D37" s="34">
        <f t="shared" si="0"/>
        <v>2403</v>
      </c>
      <c r="E37" s="34">
        <f t="shared" si="1"/>
        <v>0</v>
      </c>
      <c r="F37" s="34">
        <v>0</v>
      </c>
      <c r="G37" s="34">
        <v>0</v>
      </c>
      <c r="H37" s="34">
        <f t="shared" si="2"/>
        <v>1277</v>
      </c>
      <c r="I37" s="34">
        <v>798</v>
      </c>
      <c r="J37" s="34">
        <v>479</v>
      </c>
      <c r="K37" s="34">
        <f t="shared" si="3"/>
        <v>1126</v>
      </c>
      <c r="L37" s="34">
        <v>0</v>
      </c>
      <c r="M37" s="34">
        <v>1126</v>
      </c>
      <c r="N37" s="34">
        <f t="shared" si="4"/>
        <v>3201</v>
      </c>
      <c r="O37" s="34">
        <f t="shared" si="5"/>
        <v>798</v>
      </c>
      <c r="P37" s="34">
        <v>798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2403</v>
      </c>
      <c r="V37" s="34">
        <v>2403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86</v>
      </c>
      <c r="B38" s="32" t="s">
        <v>147</v>
      </c>
      <c r="C38" s="33" t="s">
        <v>57</v>
      </c>
      <c r="D38" s="34">
        <f t="shared" si="0"/>
        <v>1655</v>
      </c>
      <c r="E38" s="34">
        <f t="shared" si="1"/>
        <v>0</v>
      </c>
      <c r="F38" s="34">
        <v>0</v>
      </c>
      <c r="G38" s="34">
        <v>0</v>
      </c>
      <c r="H38" s="34">
        <f t="shared" si="2"/>
        <v>1063</v>
      </c>
      <c r="I38" s="34">
        <v>1063</v>
      </c>
      <c r="J38" s="34">
        <v>0</v>
      </c>
      <c r="K38" s="34">
        <f t="shared" si="3"/>
        <v>592</v>
      </c>
      <c r="L38" s="34">
        <v>0</v>
      </c>
      <c r="M38" s="34">
        <v>592</v>
      </c>
      <c r="N38" s="34">
        <f t="shared" si="4"/>
        <v>1921</v>
      </c>
      <c r="O38" s="34">
        <f t="shared" si="5"/>
        <v>1063</v>
      </c>
      <c r="P38" s="34">
        <v>0</v>
      </c>
      <c r="Q38" s="34">
        <v>1063</v>
      </c>
      <c r="R38" s="34">
        <v>0</v>
      </c>
      <c r="S38" s="34">
        <v>0</v>
      </c>
      <c r="T38" s="34">
        <v>0</v>
      </c>
      <c r="U38" s="34">
        <f t="shared" si="6"/>
        <v>592</v>
      </c>
      <c r="V38" s="34">
        <v>0</v>
      </c>
      <c r="W38" s="34">
        <v>592</v>
      </c>
      <c r="X38" s="34">
        <v>0</v>
      </c>
      <c r="Y38" s="34">
        <v>0</v>
      </c>
      <c r="Z38" s="34">
        <v>0</v>
      </c>
      <c r="AA38" s="34">
        <f t="shared" si="7"/>
        <v>266</v>
      </c>
      <c r="AB38" s="34">
        <v>266</v>
      </c>
      <c r="AC38" s="34">
        <v>0</v>
      </c>
    </row>
    <row r="39" spans="1:29" ht="13.5">
      <c r="A39" s="31" t="s">
        <v>86</v>
      </c>
      <c r="B39" s="32" t="s">
        <v>148</v>
      </c>
      <c r="C39" s="33" t="s">
        <v>149</v>
      </c>
      <c r="D39" s="34">
        <f t="shared" si="0"/>
        <v>1795</v>
      </c>
      <c r="E39" s="34">
        <f t="shared" si="1"/>
        <v>0</v>
      </c>
      <c r="F39" s="34">
        <v>0</v>
      </c>
      <c r="G39" s="34">
        <v>0</v>
      </c>
      <c r="H39" s="34">
        <f t="shared" si="2"/>
        <v>1241</v>
      </c>
      <c r="I39" s="34">
        <v>1241</v>
      </c>
      <c r="J39" s="34">
        <v>0</v>
      </c>
      <c r="K39" s="34">
        <f t="shared" si="3"/>
        <v>554</v>
      </c>
      <c r="L39" s="34">
        <v>0</v>
      </c>
      <c r="M39" s="34">
        <v>554</v>
      </c>
      <c r="N39" s="34">
        <f t="shared" si="4"/>
        <v>3639</v>
      </c>
      <c r="O39" s="34">
        <f t="shared" si="5"/>
        <v>2810</v>
      </c>
      <c r="P39" s="34">
        <v>620</v>
      </c>
      <c r="Q39" s="34">
        <v>0</v>
      </c>
      <c r="R39" s="34">
        <v>0</v>
      </c>
      <c r="S39" s="34">
        <v>2190</v>
      </c>
      <c r="T39" s="34">
        <v>0</v>
      </c>
      <c r="U39" s="34">
        <f t="shared" si="6"/>
        <v>554</v>
      </c>
      <c r="V39" s="34">
        <v>554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275</v>
      </c>
      <c r="AB39" s="34">
        <v>275</v>
      </c>
      <c r="AC39" s="34">
        <v>0</v>
      </c>
    </row>
    <row r="40" spans="1:29" ht="13.5">
      <c r="A40" s="31" t="s">
        <v>86</v>
      </c>
      <c r="B40" s="32" t="s">
        <v>150</v>
      </c>
      <c r="C40" s="33" t="s">
        <v>55</v>
      </c>
      <c r="D40" s="34">
        <f t="shared" si="0"/>
        <v>2253</v>
      </c>
      <c r="E40" s="34">
        <f t="shared" si="1"/>
        <v>0</v>
      </c>
      <c r="F40" s="34">
        <v>0</v>
      </c>
      <c r="G40" s="34">
        <v>0</v>
      </c>
      <c r="H40" s="34">
        <f t="shared" si="2"/>
        <v>993</v>
      </c>
      <c r="I40" s="34">
        <v>993</v>
      </c>
      <c r="J40" s="34">
        <v>0</v>
      </c>
      <c r="K40" s="34">
        <f t="shared" si="3"/>
        <v>1260</v>
      </c>
      <c r="L40" s="34">
        <v>0</v>
      </c>
      <c r="M40" s="34">
        <v>1260</v>
      </c>
      <c r="N40" s="34">
        <f t="shared" si="4"/>
        <v>2499</v>
      </c>
      <c r="O40" s="34">
        <f t="shared" si="5"/>
        <v>993</v>
      </c>
      <c r="P40" s="34">
        <v>0</v>
      </c>
      <c r="Q40" s="34">
        <v>993</v>
      </c>
      <c r="R40" s="34">
        <v>0</v>
      </c>
      <c r="S40" s="34">
        <v>0</v>
      </c>
      <c r="T40" s="34">
        <v>0</v>
      </c>
      <c r="U40" s="34">
        <f t="shared" si="6"/>
        <v>1260</v>
      </c>
      <c r="V40" s="34">
        <v>0</v>
      </c>
      <c r="W40" s="34">
        <v>1260</v>
      </c>
      <c r="X40" s="34">
        <v>0</v>
      </c>
      <c r="Y40" s="34">
        <v>0</v>
      </c>
      <c r="Z40" s="34">
        <v>0</v>
      </c>
      <c r="AA40" s="34">
        <f t="shared" si="7"/>
        <v>246</v>
      </c>
      <c r="AB40" s="34">
        <v>246</v>
      </c>
      <c r="AC40" s="34">
        <v>0</v>
      </c>
    </row>
    <row r="41" spans="1:29" ht="13.5">
      <c r="A41" s="31" t="s">
        <v>86</v>
      </c>
      <c r="B41" s="32" t="s">
        <v>151</v>
      </c>
      <c r="C41" s="33" t="s">
        <v>152</v>
      </c>
      <c r="D41" s="34">
        <f t="shared" si="0"/>
        <v>5141</v>
      </c>
      <c r="E41" s="34">
        <f t="shared" si="1"/>
        <v>4772</v>
      </c>
      <c r="F41" s="34">
        <v>4498</v>
      </c>
      <c r="G41" s="34">
        <v>274</v>
      </c>
      <c r="H41" s="34">
        <f t="shared" si="2"/>
        <v>369</v>
      </c>
      <c r="I41" s="34">
        <v>0</v>
      </c>
      <c r="J41" s="34">
        <v>369</v>
      </c>
      <c r="K41" s="34">
        <f t="shared" si="3"/>
        <v>0</v>
      </c>
      <c r="L41" s="34">
        <v>0</v>
      </c>
      <c r="M41" s="34">
        <v>0</v>
      </c>
      <c r="N41" s="34">
        <f t="shared" si="4"/>
        <v>5261</v>
      </c>
      <c r="O41" s="34">
        <f t="shared" si="5"/>
        <v>4498</v>
      </c>
      <c r="P41" s="34">
        <v>4498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643</v>
      </c>
      <c r="V41" s="34">
        <v>643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120</v>
      </c>
      <c r="AB41" s="34">
        <v>120</v>
      </c>
      <c r="AC41" s="34">
        <v>0</v>
      </c>
    </row>
    <row r="42" spans="1:29" ht="13.5">
      <c r="A42" s="31" t="s">
        <v>86</v>
      </c>
      <c r="B42" s="32" t="s">
        <v>153</v>
      </c>
      <c r="C42" s="33" t="s">
        <v>154</v>
      </c>
      <c r="D42" s="34">
        <f t="shared" si="0"/>
        <v>3840</v>
      </c>
      <c r="E42" s="34">
        <f t="shared" si="1"/>
        <v>3403</v>
      </c>
      <c r="F42" s="34">
        <v>2876</v>
      </c>
      <c r="G42" s="34">
        <v>527</v>
      </c>
      <c r="H42" s="34">
        <f t="shared" si="2"/>
        <v>0</v>
      </c>
      <c r="I42" s="34">
        <v>0</v>
      </c>
      <c r="J42" s="34">
        <v>0</v>
      </c>
      <c r="K42" s="34">
        <f t="shared" si="3"/>
        <v>437</v>
      </c>
      <c r="L42" s="34">
        <v>0</v>
      </c>
      <c r="M42" s="34">
        <v>437</v>
      </c>
      <c r="N42" s="34">
        <f t="shared" si="4"/>
        <v>3911</v>
      </c>
      <c r="O42" s="34">
        <f t="shared" si="5"/>
        <v>2876</v>
      </c>
      <c r="P42" s="34">
        <v>2876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964</v>
      </c>
      <c r="V42" s="34">
        <v>964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71</v>
      </c>
      <c r="AB42" s="34">
        <v>71</v>
      </c>
      <c r="AC42" s="34">
        <v>0</v>
      </c>
    </row>
    <row r="43" spans="1:29" ht="13.5">
      <c r="A43" s="31" t="s">
        <v>86</v>
      </c>
      <c r="B43" s="32" t="s">
        <v>155</v>
      </c>
      <c r="C43" s="33" t="s">
        <v>156</v>
      </c>
      <c r="D43" s="34">
        <f t="shared" si="0"/>
        <v>2374</v>
      </c>
      <c r="E43" s="34">
        <f t="shared" si="1"/>
        <v>0</v>
      </c>
      <c r="F43" s="34">
        <v>0</v>
      </c>
      <c r="G43" s="34">
        <v>0</v>
      </c>
      <c r="H43" s="34">
        <f t="shared" si="2"/>
        <v>2000</v>
      </c>
      <c r="I43" s="34">
        <v>2000</v>
      </c>
      <c r="J43" s="34">
        <v>0</v>
      </c>
      <c r="K43" s="34">
        <f t="shared" si="3"/>
        <v>374</v>
      </c>
      <c r="L43" s="34">
        <v>0</v>
      </c>
      <c r="M43" s="34">
        <v>374</v>
      </c>
      <c r="N43" s="34">
        <f t="shared" si="4"/>
        <v>2893</v>
      </c>
      <c r="O43" s="34">
        <f t="shared" si="5"/>
        <v>2000</v>
      </c>
      <c r="P43" s="34">
        <v>2000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374</v>
      </c>
      <c r="V43" s="34">
        <v>374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519</v>
      </c>
      <c r="AB43" s="34">
        <v>519</v>
      </c>
      <c r="AC43" s="34">
        <v>0</v>
      </c>
    </row>
    <row r="44" spans="1:29" ht="13.5">
      <c r="A44" s="31" t="s">
        <v>86</v>
      </c>
      <c r="B44" s="32" t="s">
        <v>157</v>
      </c>
      <c r="C44" s="33" t="s">
        <v>158</v>
      </c>
      <c r="D44" s="34">
        <f t="shared" si="0"/>
        <v>8165</v>
      </c>
      <c r="E44" s="34">
        <f t="shared" si="1"/>
        <v>7839</v>
      </c>
      <c r="F44" s="34">
        <v>7464</v>
      </c>
      <c r="G44" s="34">
        <v>375</v>
      </c>
      <c r="H44" s="34">
        <f t="shared" si="2"/>
        <v>0</v>
      </c>
      <c r="I44" s="34">
        <v>0</v>
      </c>
      <c r="J44" s="34">
        <v>0</v>
      </c>
      <c r="K44" s="34">
        <f t="shared" si="3"/>
        <v>326</v>
      </c>
      <c r="L44" s="34">
        <v>0</v>
      </c>
      <c r="M44" s="34">
        <v>326</v>
      </c>
      <c r="N44" s="34">
        <f t="shared" si="4"/>
        <v>8447</v>
      </c>
      <c r="O44" s="34">
        <f t="shared" si="5"/>
        <v>7464</v>
      </c>
      <c r="P44" s="34">
        <v>7464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701</v>
      </c>
      <c r="V44" s="34">
        <v>701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282</v>
      </c>
      <c r="AB44" s="34">
        <v>282</v>
      </c>
      <c r="AC44" s="34">
        <v>0</v>
      </c>
    </row>
    <row r="45" spans="1:29" ht="13.5">
      <c r="A45" s="31" t="s">
        <v>86</v>
      </c>
      <c r="B45" s="32" t="s">
        <v>159</v>
      </c>
      <c r="C45" s="33" t="s">
        <v>160</v>
      </c>
      <c r="D45" s="34">
        <f t="shared" si="0"/>
        <v>12497</v>
      </c>
      <c r="E45" s="34">
        <f t="shared" si="1"/>
        <v>0</v>
      </c>
      <c r="F45" s="34">
        <v>0</v>
      </c>
      <c r="G45" s="34">
        <v>0</v>
      </c>
      <c r="H45" s="34">
        <f t="shared" si="2"/>
        <v>9392</v>
      </c>
      <c r="I45" s="34">
        <v>9392</v>
      </c>
      <c r="J45" s="34">
        <v>0</v>
      </c>
      <c r="K45" s="34">
        <f t="shared" si="3"/>
        <v>3105</v>
      </c>
      <c r="L45" s="34">
        <v>0</v>
      </c>
      <c r="M45" s="34">
        <v>3105</v>
      </c>
      <c r="N45" s="34">
        <f t="shared" si="4"/>
        <v>12550</v>
      </c>
      <c r="O45" s="34">
        <f t="shared" si="5"/>
        <v>9392</v>
      </c>
      <c r="P45" s="34">
        <v>9392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3105</v>
      </c>
      <c r="V45" s="34">
        <v>3105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53</v>
      </c>
      <c r="AB45" s="34">
        <v>53</v>
      </c>
      <c r="AC45" s="34">
        <v>0</v>
      </c>
    </row>
    <row r="46" spans="1:29" ht="13.5">
      <c r="A46" s="31" t="s">
        <v>86</v>
      </c>
      <c r="B46" s="32" t="s">
        <v>161</v>
      </c>
      <c r="C46" s="33" t="s">
        <v>56</v>
      </c>
      <c r="D46" s="34">
        <f t="shared" si="0"/>
        <v>8044</v>
      </c>
      <c r="E46" s="34">
        <f t="shared" si="1"/>
        <v>0</v>
      </c>
      <c r="F46" s="34">
        <v>0</v>
      </c>
      <c r="G46" s="34">
        <v>0</v>
      </c>
      <c r="H46" s="34">
        <f t="shared" si="2"/>
        <v>6295</v>
      </c>
      <c r="I46" s="34">
        <v>6295</v>
      </c>
      <c r="J46" s="34">
        <v>0</v>
      </c>
      <c r="K46" s="34">
        <f t="shared" si="3"/>
        <v>1749</v>
      </c>
      <c r="L46" s="34">
        <v>0</v>
      </c>
      <c r="M46" s="34">
        <v>1749</v>
      </c>
      <c r="N46" s="34">
        <f t="shared" si="4"/>
        <v>8246</v>
      </c>
      <c r="O46" s="34">
        <f t="shared" si="5"/>
        <v>6295</v>
      </c>
      <c r="P46" s="34">
        <v>6295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1749</v>
      </c>
      <c r="V46" s="34">
        <v>1749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202</v>
      </c>
      <c r="AB46" s="34">
        <v>202</v>
      </c>
      <c r="AC46" s="34">
        <v>0</v>
      </c>
    </row>
    <row r="47" spans="1:29" ht="13.5">
      <c r="A47" s="31" t="s">
        <v>86</v>
      </c>
      <c r="B47" s="32" t="s">
        <v>162</v>
      </c>
      <c r="C47" s="33" t="s">
        <v>163</v>
      </c>
      <c r="D47" s="34">
        <f t="shared" si="0"/>
        <v>14370</v>
      </c>
      <c r="E47" s="34">
        <f t="shared" si="1"/>
        <v>12196</v>
      </c>
      <c r="F47" s="34">
        <v>12196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2174</v>
      </c>
      <c r="L47" s="34">
        <v>0</v>
      </c>
      <c r="M47" s="34">
        <v>2174</v>
      </c>
      <c r="N47" s="34">
        <f t="shared" si="4"/>
        <v>14429</v>
      </c>
      <c r="O47" s="34">
        <f t="shared" si="5"/>
        <v>12196</v>
      </c>
      <c r="P47" s="34">
        <v>12196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2174</v>
      </c>
      <c r="V47" s="34">
        <v>2174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59</v>
      </c>
      <c r="AB47" s="34">
        <v>59</v>
      </c>
      <c r="AC47" s="34">
        <v>0</v>
      </c>
    </row>
    <row r="48" spans="1:29" ht="13.5">
      <c r="A48" s="31" t="s">
        <v>86</v>
      </c>
      <c r="B48" s="32" t="s">
        <v>164</v>
      </c>
      <c r="C48" s="33" t="s">
        <v>165</v>
      </c>
      <c r="D48" s="34">
        <f t="shared" si="0"/>
        <v>5918</v>
      </c>
      <c r="E48" s="34">
        <f t="shared" si="1"/>
        <v>0</v>
      </c>
      <c r="F48" s="34">
        <v>0</v>
      </c>
      <c r="G48" s="34">
        <v>0</v>
      </c>
      <c r="H48" s="34">
        <f t="shared" si="2"/>
        <v>4719</v>
      </c>
      <c r="I48" s="34">
        <v>4719</v>
      </c>
      <c r="J48" s="34">
        <v>0</v>
      </c>
      <c r="K48" s="34">
        <f t="shared" si="3"/>
        <v>1199</v>
      </c>
      <c r="L48" s="34">
        <v>0</v>
      </c>
      <c r="M48" s="34">
        <v>1199</v>
      </c>
      <c r="N48" s="34">
        <f t="shared" si="4"/>
        <v>6268</v>
      </c>
      <c r="O48" s="34">
        <f t="shared" si="5"/>
        <v>4719</v>
      </c>
      <c r="P48" s="34">
        <v>4719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1199</v>
      </c>
      <c r="V48" s="34">
        <v>1199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350</v>
      </c>
      <c r="AB48" s="34">
        <v>280</v>
      </c>
      <c r="AC48" s="34">
        <v>70</v>
      </c>
    </row>
    <row r="49" spans="1:29" ht="13.5">
      <c r="A49" s="31" t="s">
        <v>86</v>
      </c>
      <c r="B49" s="32" t="s">
        <v>166</v>
      </c>
      <c r="C49" s="33" t="s">
        <v>167</v>
      </c>
      <c r="D49" s="34">
        <f t="shared" si="0"/>
        <v>1135</v>
      </c>
      <c r="E49" s="34">
        <f t="shared" si="1"/>
        <v>0</v>
      </c>
      <c r="F49" s="34">
        <v>0</v>
      </c>
      <c r="G49" s="34">
        <v>0</v>
      </c>
      <c r="H49" s="34">
        <f t="shared" si="2"/>
        <v>761</v>
      </c>
      <c r="I49" s="34">
        <v>761</v>
      </c>
      <c r="J49" s="34">
        <v>0</v>
      </c>
      <c r="K49" s="34">
        <f t="shared" si="3"/>
        <v>374</v>
      </c>
      <c r="L49" s="34">
        <v>0</v>
      </c>
      <c r="M49" s="34">
        <v>374</v>
      </c>
      <c r="N49" s="34">
        <f t="shared" si="4"/>
        <v>1265</v>
      </c>
      <c r="O49" s="34">
        <f t="shared" si="5"/>
        <v>761</v>
      </c>
      <c r="P49" s="34">
        <v>761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374</v>
      </c>
      <c r="V49" s="34">
        <v>374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130</v>
      </c>
      <c r="AB49" s="34">
        <v>130</v>
      </c>
      <c r="AC49" s="34">
        <v>0</v>
      </c>
    </row>
    <row r="50" spans="1:29" ht="13.5">
      <c r="A50" s="31" t="s">
        <v>86</v>
      </c>
      <c r="B50" s="32" t="s">
        <v>168</v>
      </c>
      <c r="C50" s="33" t="s">
        <v>169</v>
      </c>
      <c r="D50" s="34">
        <f t="shared" si="0"/>
        <v>8091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8091</v>
      </c>
      <c r="L50" s="34">
        <v>6805</v>
      </c>
      <c r="M50" s="34">
        <v>1286</v>
      </c>
      <c r="N50" s="34">
        <f t="shared" si="4"/>
        <v>9091</v>
      </c>
      <c r="O50" s="34">
        <f t="shared" si="5"/>
        <v>7305</v>
      </c>
      <c r="P50" s="34">
        <v>6805</v>
      </c>
      <c r="Q50" s="34">
        <v>0</v>
      </c>
      <c r="R50" s="34">
        <v>0</v>
      </c>
      <c r="S50" s="34">
        <v>500</v>
      </c>
      <c r="T50" s="34">
        <v>0</v>
      </c>
      <c r="U50" s="34">
        <f t="shared" si="6"/>
        <v>1286</v>
      </c>
      <c r="V50" s="34">
        <v>1286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500</v>
      </c>
      <c r="AB50" s="34">
        <v>500</v>
      </c>
      <c r="AC50" s="34">
        <v>0</v>
      </c>
    </row>
    <row r="51" spans="1:29" ht="13.5">
      <c r="A51" s="57" t="s">
        <v>172</v>
      </c>
      <c r="B51" s="58"/>
      <c r="C51" s="59"/>
      <c r="D51" s="34">
        <f>SUM(D7:D50)</f>
        <v>438024</v>
      </c>
      <c r="E51" s="34">
        <f aca="true" t="shared" si="8" ref="E51:AC51">SUM(E7:E50)</f>
        <v>43471</v>
      </c>
      <c r="F51" s="34">
        <f t="shared" si="8"/>
        <v>42292</v>
      </c>
      <c r="G51" s="34">
        <f t="shared" si="8"/>
        <v>1179</v>
      </c>
      <c r="H51" s="34">
        <f t="shared" si="8"/>
        <v>216937</v>
      </c>
      <c r="I51" s="34">
        <f t="shared" si="8"/>
        <v>198916</v>
      </c>
      <c r="J51" s="34">
        <f t="shared" si="8"/>
        <v>18021</v>
      </c>
      <c r="K51" s="34">
        <f t="shared" si="8"/>
        <v>177616</v>
      </c>
      <c r="L51" s="34">
        <f t="shared" si="8"/>
        <v>46776</v>
      </c>
      <c r="M51" s="34">
        <f t="shared" si="8"/>
        <v>130840</v>
      </c>
      <c r="N51" s="34">
        <f t="shared" si="8"/>
        <v>453984</v>
      </c>
      <c r="O51" s="34">
        <f t="shared" si="8"/>
        <v>290322</v>
      </c>
      <c r="P51" s="34">
        <f t="shared" si="8"/>
        <v>237975</v>
      </c>
      <c r="Q51" s="34">
        <f t="shared" si="8"/>
        <v>47696</v>
      </c>
      <c r="R51" s="34">
        <f t="shared" si="8"/>
        <v>1950</v>
      </c>
      <c r="S51" s="34">
        <f t="shared" si="8"/>
        <v>2701</v>
      </c>
      <c r="T51" s="34">
        <f t="shared" si="8"/>
        <v>0</v>
      </c>
      <c r="U51" s="34">
        <f t="shared" si="8"/>
        <v>149740</v>
      </c>
      <c r="V51" s="34">
        <f t="shared" si="8"/>
        <v>121863</v>
      </c>
      <c r="W51" s="34">
        <f t="shared" si="8"/>
        <v>27235</v>
      </c>
      <c r="X51" s="34">
        <f t="shared" si="8"/>
        <v>642</v>
      </c>
      <c r="Y51" s="34">
        <f t="shared" si="8"/>
        <v>0</v>
      </c>
      <c r="Z51" s="34">
        <f t="shared" si="8"/>
        <v>0</v>
      </c>
      <c r="AA51" s="34">
        <f t="shared" si="8"/>
        <v>13922</v>
      </c>
      <c r="AB51" s="34">
        <f t="shared" si="8"/>
        <v>13852</v>
      </c>
      <c r="AC51" s="34">
        <f t="shared" si="8"/>
        <v>70</v>
      </c>
    </row>
  </sheetData>
  <mergeCells count="7">
    <mergeCell ref="A51:C5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9" customWidth="1"/>
    <col min="2" max="2" width="4.875" style="39" customWidth="1"/>
    <col min="3" max="3" width="13.375" style="39" customWidth="1"/>
    <col min="4" max="4" width="13.75390625" style="39" customWidth="1"/>
    <col min="5" max="5" width="3.375" style="39" customWidth="1"/>
    <col min="6" max="6" width="3.875" style="39" customWidth="1"/>
    <col min="7" max="9" width="13.00390625" style="39" customWidth="1"/>
    <col min="10" max="10" width="12.875" style="39" customWidth="1"/>
    <col min="11" max="16384" width="8.00390625" style="39" customWidth="1"/>
  </cols>
  <sheetData>
    <row r="1" spans="1:3" s="38" customFormat="1" ht="21" customHeight="1">
      <c r="A1" s="94" t="s">
        <v>84</v>
      </c>
      <c r="B1" s="94"/>
      <c r="C1" s="37" t="s">
        <v>20</v>
      </c>
    </row>
    <row r="2" ht="18" customHeight="1">
      <c r="J2" s="40" t="s">
        <v>21</v>
      </c>
    </row>
    <row r="3" spans="6:11" s="41" customFormat="1" ht="19.5" customHeight="1">
      <c r="F3" s="93" t="s">
        <v>22</v>
      </c>
      <c r="G3" s="93"/>
      <c r="H3" s="42" t="s">
        <v>23</v>
      </c>
      <c r="I3" s="42" t="s">
        <v>24</v>
      </c>
      <c r="J3" s="42" t="s">
        <v>13</v>
      </c>
      <c r="K3" s="42" t="s">
        <v>25</v>
      </c>
    </row>
    <row r="4" spans="2:11" s="41" customFormat="1" ht="19.5" customHeight="1">
      <c r="B4" s="95" t="s">
        <v>26</v>
      </c>
      <c r="C4" s="43" t="s">
        <v>27</v>
      </c>
      <c r="D4" s="44">
        <f>SUMIF('水洗化人口等'!$A$7:$C$51,$A$1,'水洗化人口等'!$G$7:$G$51)</f>
        <v>308007</v>
      </c>
      <c r="F4" s="103" t="s">
        <v>28</v>
      </c>
      <c r="G4" s="43" t="s">
        <v>29</v>
      </c>
      <c r="H4" s="44">
        <f>SUMIF('し尿処理の状況'!$A$7:$C$51,$A$1,'し尿処理の状況'!$P$7:$P$51)</f>
        <v>237975</v>
      </c>
      <c r="I4" s="44">
        <f>SUMIF('し尿処理の状況'!$A$7:$C$51,$A$1,'し尿処理の状況'!$V$7:$V$51)</f>
        <v>121863</v>
      </c>
      <c r="J4" s="44">
        <f aca="true" t="shared" si="0" ref="J4:J11">H4+I4</f>
        <v>359838</v>
      </c>
      <c r="K4" s="45">
        <f aca="true" t="shared" si="1" ref="K4:K9">J4/$J$9</f>
        <v>0.8176984152233094</v>
      </c>
    </row>
    <row r="5" spans="2:11" s="41" customFormat="1" ht="19.5" customHeight="1">
      <c r="B5" s="96"/>
      <c r="C5" s="43" t="s">
        <v>30</v>
      </c>
      <c r="D5" s="44">
        <f>SUMIF('水洗化人口等'!$A$7:$C$51,$A$1,'水洗化人口等'!$H$7:$H$51)</f>
        <v>24598</v>
      </c>
      <c r="F5" s="104"/>
      <c r="G5" s="43" t="s">
        <v>31</v>
      </c>
      <c r="H5" s="44">
        <f>SUMIF('し尿処理の状況'!$A$7:$C$51,$A$1,'し尿処理の状況'!$Q$7:$Q$51)</f>
        <v>47696</v>
      </c>
      <c r="I5" s="44">
        <f>SUMIF('し尿処理の状況'!$A$7:$C$51,$A$1,'し尿処理の状況'!$W$7:$W$51)</f>
        <v>27235</v>
      </c>
      <c r="J5" s="44">
        <f t="shared" si="0"/>
        <v>74931</v>
      </c>
      <c r="K5" s="45">
        <f t="shared" si="1"/>
        <v>0.1702737341556417</v>
      </c>
    </row>
    <row r="6" spans="2:11" s="41" customFormat="1" ht="19.5" customHeight="1">
      <c r="B6" s="97"/>
      <c r="C6" s="46" t="s">
        <v>32</v>
      </c>
      <c r="D6" s="47">
        <f>SUM(D4:D5)</f>
        <v>332605</v>
      </c>
      <c r="F6" s="104"/>
      <c r="G6" s="43" t="s">
        <v>33</v>
      </c>
      <c r="H6" s="44">
        <f>SUMIF('し尿処理の状況'!$A$7:$C$51,$A$1,'し尿処理の状況'!$R$7:$R$51)</f>
        <v>1950</v>
      </c>
      <c r="I6" s="44">
        <f>SUMIF('し尿処理の状況'!$A$7:$C$51,$A$1,'し尿処理の状況'!$X$7:$X$51)</f>
        <v>642</v>
      </c>
      <c r="J6" s="44">
        <f t="shared" si="0"/>
        <v>2592</v>
      </c>
      <c r="K6" s="45">
        <f t="shared" si="1"/>
        <v>0.005890079125214174</v>
      </c>
    </row>
    <row r="7" spans="2:11" s="41" customFormat="1" ht="19.5" customHeight="1">
      <c r="B7" s="98" t="s">
        <v>34</v>
      </c>
      <c r="C7" s="48" t="s">
        <v>35</v>
      </c>
      <c r="D7" s="44">
        <f>SUMIF('水洗化人口等'!$A$7:$C$51,$A$1,'水洗化人口等'!$K$7:$K$51)</f>
        <v>2075904</v>
      </c>
      <c r="F7" s="104"/>
      <c r="G7" s="43" t="s">
        <v>36</v>
      </c>
      <c r="H7" s="44">
        <f>SUMIF('し尿処理の状況'!$A$7:$C$51,$A$1,'し尿処理の状況'!$S$7:$S$51)</f>
        <v>2701</v>
      </c>
      <c r="I7" s="44">
        <f>SUMIF('し尿処理の状況'!$A$7:$C$51,$A$1,'し尿処理の状況'!$Y$7:$Y$51)</f>
        <v>0</v>
      </c>
      <c r="J7" s="44">
        <f t="shared" si="0"/>
        <v>2701</v>
      </c>
      <c r="K7" s="45">
        <f t="shared" si="1"/>
        <v>0.006137771495834678</v>
      </c>
    </row>
    <row r="8" spans="2:11" s="41" customFormat="1" ht="19.5" customHeight="1">
      <c r="B8" s="99"/>
      <c r="C8" s="43" t="s">
        <v>37</v>
      </c>
      <c r="D8" s="44">
        <f>SUMIF('水洗化人口等'!$A$7:$C$51,$A$1,'水洗化人口等'!$M$7:$M$51)</f>
        <v>1064</v>
      </c>
      <c r="F8" s="104"/>
      <c r="G8" s="43" t="s">
        <v>38</v>
      </c>
      <c r="H8" s="44">
        <f>SUMIF('し尿処理の状況'!$A$7:$C$51,$A$1,'し尿処理の状況'!$T$7:$T$51)</f>
        <v>0</v>
      </c>
      <c r="I8" s="44">
        <f>SUMIF('し尿処理の状況'!$A$7:$C$51,$A$1,'し尿処理の状況'!$Z$7:$Z$51)</f>
        <v>0</v>
      </c>
      <c r="J8" s="44">
        <f t="shared" si="0"/>
        <v>0</v>
      </c>
      <c r="K8" s="45">
        <f t="shared" si="1"/>
        <v>0</v>
      </c>
    </row>
    <row r="9" spans="2:11" s="41" customFormat="1" ht="19.5" customHeight="1">
      <c r="B9" s="99"/>
      <c r="C9" s="43" t="s">
        <v>39</v>
      </c>
      <c r="D9" s="44">
        <f>SUMIF('水洗化人口等'!$A$7:$C$51,$A$1,'水洗化人口等'!$O$7:$O$51)</f>
        <v>241559</v>
      </c>
      <c r="F9" s="104"/>
      <c r="G9" s="43" t="s">
        <v>32</v>
      </c>
      <c r="H9" s="44">
        <f>SUM(H4:H8)</f>
        <v>290322</v>
      </c>
      <c r="I9" s="44">
        <f>SUM(I4:I8)</f>
        <v>149740</v>
      </c>
      <c r="J9" s="44">
        <f t="shared" si="0"/>
        <v>440062</v>
      </c>
      <c r="K9" s="45">
        <f t="shared" si="1"/>
        <v>1</v>
      </c>
    </row>
    <row r="10" spans="2:10" s="41" customFormat="1" ht="19.5" customHeight="1">
      <c r="B10" s="100"/>
      <c r="C10" s="46" t="s">
        <v>32</v>
      </c>
      <c r="D10" s="47">
        <f>SUM(D7:D9)</f>
        <v>2318527</v>
      </c>
      <c r="F10" s="93" t="s">
        <v>40</v>
      </c>
      <c r="G10" s="93"/>
      <c r="H10" s="44">
        <f>SUMIF('し尿処理の状況'!$A$7:$C$51,$A$1,'し尿処理の状況'!$AB$7:$AB$51)</f>
        <v>13852</v>
      </c>
      <c r="I10" s="44">
        <f>SUMIF('し尿処理の状況'!$A$7:$C$51,$A$1,'し尿処理の状況'!$AC$7:$AC$51)</f>
        <v>70</v>
      </c>
      <c r="J10" s="44">
        <f t="shared" si="0"/>
        <v>13922</v>
      </c>
    </row>
    <row r="11" spans="2:10" s="41" customFormat="1" ht="19.5" customHeight="1">
      <c r="B11" s="101" t="s">
        <v>41</v>
      </c>
      <c r="C11" s="102"/>
      <c r="D11" s="47">
        <f>D6+D10</f>
        <v>2651132</v>
      </c>
      <c r="F11" s="93" t="s">
        <v>13</v>
      </c>
      <c r="G11" s="93"/>
      <c r="H11" s="44">
        <f>H9+H10</f>
        <v>304174</v>
      </c>
      <c r="I11" s="44">
        <f>I9+I10</f>
        <v>149810</v>
      </c>
      <c r="J11" s="44">
        <f t="shared" si="0"/>
        <v>453984</v>
      </c>
    </row>
    <row r="12" spans="6:10" s="41" customFormat="1" ht="19.5" customHeight="1">
      <c r="F12" s="49"/>
      <c r="G12" s="49"/>
      <c r="H12" s="50"/>
      <c r="I12" s="50"/>
      <c r="J12" s="50"/>
    </row>
    <row r="13" spans="2:10" s="41" customFormat="1" ht="19.5" customHeight="1">
      <c r="B13" s="51" t="s">
        <v>42</v>
      </c>
      <c r="J13" s="40" t="s">
        <v>21</v>
      </c>
    </row>
    <row r="14" spans="3:10" s="41" customFormat="1" ht="19.5" customHeight="1">
      <c r="C14" s="44">
        <f>SUMIF('水洗化人口等'!$A$7:$C$51,$A$1,'水洗化人口等'!$P$7:$P$51)</f>
        <v>120379</v>
      </c>
      <c r="D14" s="41" t="s">
        <v>43</v>
      </c>
      <c r="F14" s="93" t="s">
        <v>44</v>
      </c>
      <c r="G14" s="93"/>
      <c r="H14" s="42" t="s">
        <v>23</v>
      </c>
      <c r="I14" s="42" t="s">
        <v>24</v>
      </c>
      <c r="J14" s="42" t="s">
        <v>13</v>
      </c>
    </row>
    <row r="15" spans="6:10" s="41" customFormat="1" ht="15.75" customHeight="1">
      <c r="F15" s="93" t="s">
        <v>45</v>
      </c>
      <c r="G15" s="93"/>
      <c r="H15" s="44">
        <f>SUMIF('し尿処理の状況'!$A$7:$C$51,$A$1,'し尿処理の状況'!$F$7:$F$51)</f>
        <v>42292</v>
      </c>
      <c r="I15" s="44">
        <f>SUMIF('し尿処理の状況'!$A$7:$C$51,$A$1,'し尿処理の状況'!$G$7:$G$51)</f>
        <v>1179</v>
      </c>
      <c r="J15" s="44">
        <f>H15+I15</f>
        <v>43471</v>
      </c>
    </row>
    <row r="16" spans="3:10" s="41" customFormat="1" ht="15.75" customHeight="1">
      <c r="C16" s="41" t="s">
        <v>46</v>
      </c>
      <c r="D16" s="52">
        <f>D10/D11</f>
        <v>0.8745422709997088</v>
      </c>
      <c r="F16" s="93" t="s">
        <v>47</v>
      </c>
      <c r="G16" s="93"/>
      <c r="H16" s="44">
        <f>SUMIF('し尿処理の状況'!$A$7:$C$51,$A$1,'し尿処理の状況'!$I$7:$I$51)</f>
        <v>198916</v>
      </c>
      <c r="I16" s="44">
        <f>SUMIF('し尿処理の状況'!$A$7:$C$51,$A$1,'し尿処理の状況'!$J$7:$J$51)</f>
        <v>18021</v>
      </c>
      <c r="J16" s="44">
        <f>H16+I16</f>
        <v>216937</v>
      </c>
    </row>
    <row r="17" spans="3:10" s="41" customFormat="1" ht="15.75" customHeight="1">
      <c r="C17" s="41" t="s">
        <v>48</v>
      </c>
      <c r="D17" s="52">
        <f>D6/D11</f>
        <v>0.1254577290002912</v>
      </c>
      <c r="F17" s="93" t="s">
        <v>49</v>
      </c>
      <c r="G17" s="93"/>
      <c r="H17" s="44">
        <f>SUMIF('し尿処理の状況'!$A$7:$C$51,$A$1,'し尿処理の状況'!$L$7:$L$51)</f>
        <v>46776</v>
      </c>
      <c r="I17" s="44">
        <f>SUMIF('し尿処理の状況'!$A$7:$C$51,$A$1,'し尿処理の状況'!$M$7:$M$51)</f>
        <v>130840</v>
      </c>
      <c r="J17" s="44">
        <f>H17+I17</f>
        <v>177616</v>
      </c>
    </row>
    <row r="18" spans="3:10" s="41" customFormat="1" ht="15.75" customHeight="1">
      <c r="C18" s="53" t="s">
        <v>50</v>
      </c>
      <c r="D18" s="52">
        <f>D7/D11</f>
        <v>0.783025515138439</v>
      </c>
      <c r="F18" s="93" t="s">
        <v>13</v>
      </c>
      <c r="G18" s="93"/>
      <c r="H18" s="44">
        <f>SUM(H15:H17)</f>
        <v>287984</v>
      </c>
      <c r="I18" s="44">
        <f>SUM(I15:I17)</f>
        <v>150040</v>
      </c>
      <c r="J18" s="44">
        <f>SUM(J15:J17)</f>
        <v>438024</v>
      </c>
    </row>
    <row r="19" spans="3:10" ht="15.75" customHeight="1">
      <c r="C19" s="39" t="s">
        <v>51</v>
      </c>
      <c r="D19" s="52">
        <f>(D8+D9)/D11</f>
        <v>0.09151675586126982</v>
      </c>
      <c r="J19" s="54"/>
    </row>
    <row r="20" spans="3:10" ht="15.75" customHeight="1">
      <c r="C20" s="39" t="s">
        <v>52</v>
      </c>
      <c r="D20" s="52">
        <f>C14/D11</f>
        <v>0.04540664138941403</v>
      </c>
      <c r="J20" s="55"/>
    </row>
    <row r="21" spans="3:10" ht="15.75" customHeight="1">
      <c r="C21" s="39" t="s">
        <v>53</v>
      </c>
      <c r="D21" s="52">
        <f>D4/D6</f>
        <v>0.9260444070293592</v>
      </c>
      <c r="F21" s="56"/>
      <c r="J21" s="55"/>
    </row>
    <row r="22" spans="3:10" ht="15.75" customHeight="1">
      <c r="C22" s="39" t="s">
        <v>54</v>
      </c>
      <c r="D22" s="52">
        <f>D5/D6</f>
        <v>0.07395559297064085</v>
      </c>
      <c r="F22" s="56"/>
      <c r="J22" s="55"/>
    </row>
    <row r="23" spans="6:10" ht="15" customHeight="1">
      <c r="F23" s="56"/>
      <c r="J23" s="55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2004-12-17T07:19:07Z</cp:lastPrinted>
  <dcterms:created xsi:type="dcterms:W3CDTF">2002-10-23T07:25:09Z</dcterms:created>
  <dcterms:modified xsi:type="dcterms:W3CDTF">2005-02-15T02:51:11Z</dcterms:modified>
  <cp:category/>
  <cp:version/>
  <cp:contentType/>
  <cp:contentStatus/>
</cp:coreProperties>
</file>