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'ごみ処理概要'!$A$2:$AQ$106</definedName>
    <definedName name="_xlnm.Print_Area" localSheetId="2">'ごみ処理量内訳'!$A$2:$AJ$106</definedName>
    <definedName name="_xlnm.Print_Area" localSheetId="1">'ごみ搬入量内訳'!$A$2:$AH$106</definedName>
    <definedName name="_xlnm.Print_Area" localSheetId="3">'資源化量内訳'!$A$2:$BW$106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<sst xmlns="http://schemas.openxmlformats.org/spreadsheetml/2006/main" count="1861" uniqueCount="428">
  <si>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</si>
  <si>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</si>
  <si>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</si>
  <si>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</si>
  <si>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</si>
  <si>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</si>
  <si>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</si>
  <si>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</si>
  <si>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</si>
  <si>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</si>
  <si>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岐阜県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</si>
  <si>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</si>
  <si>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</si>
  <si>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</si>
  <si>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</si>
  <si>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</si>
  <si>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</si>
  <si>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</si>
  <si>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</si>
  <si>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</si>
  <si>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</si>
  <si>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</si>
  <si>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</si>
  <si>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</si>
  <si>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</si>
  <si>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</si>
  <si>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</si>
  <si>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</si>
  <si>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</si>
  <si>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</si>
  <si>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</si>
  <si>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</si>
  <si>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</si>
  <si>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</si>
  <si>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</si>
  <si>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</si>
  <si>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</si>
  <si>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</si>
  <si>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</si>
  <si>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</si>
  <si>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</si>
  <si>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</si>
  <si>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</si>
  <si>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</si>
  <si>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</si>
  <si>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</si>
  <si>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</si>
  <si>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</si>
  <si>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</si>
  <si>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</si>
  <si>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</si>
  <si>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</si>
  <si>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</si>
  <si>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</si>
  <si>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</si>
  <si>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</si>
  <si>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</si>
  <si>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</si>
  <si>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</si>
  <si>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</si>
  <si>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</si>
  <si>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</si>
  <si>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</si>
  <si>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</si>
  <si>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</si>
  <si>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</si>
  <si>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</si>
  <si>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</si>
  <si>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</si>
  <si>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</si>
  <si>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</si>
  <si>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</si>
  <si>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</si>
  <si>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</si>
  <si>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</si>
  <si>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</si>
  <si>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</si>
  <si>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</si>
  <si>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</si>
  <si>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</si>
  <si>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</si>
  <si>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</si>
  <si>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</si>
  <si>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</si>
  <si>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</si>
  <si>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</si>
  <si>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</si>
  <si>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</si>
  <si>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</si>
  <si>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</si>
  <si>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</si>
  <si>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</si>
  <si>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</si>
  <si>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</si>
  <si>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</si>
  <si>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</si>
  <si>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</si>
  <si>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</si>
  <si>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</si>
  <si>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</si>
  <si>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</si>
  <si>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</si>
  <si>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</si>
  <si>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</si>
  <si>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</si>
  <si>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美山町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</si>
  <si>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</si>
  <si>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</si>
  <si>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</si>
  <si>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</si>
  <si>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</si>
  <si>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</si>
  <si>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</si>
  <si>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</si>
  <si>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</si>
  <si>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</si>
  <si>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</si>
  <si>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</si>
  <si>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</si>
  <si>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</si>
  <si>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</si>
  <si>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</si>
  <si>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</si>
  <si>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</si>
  <si>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</si>
  <si>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</si>
  <si>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</si>
  <si>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</si>
  <si>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</si>
  <si>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</si>
  <si>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</si>
  <si>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</si>
  <si>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</si>
  <si>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</si>
  <si>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</si>
  <si>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</si>
  <si>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</si>
  <si>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</si>
  <si>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</si>
  <si>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</si>
  <si>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</si>
  <si>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</si>
  <si>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</si>
  <si>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</si>
  <si>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</si>
  <si>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</si>
  <si>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</si>
  <si>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</si>
  <si>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</si>
  <si>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</si>
  <si>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</si>
  <si>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</si>
  <si>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</si>
  <si>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</si>
  <si>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</si>
  <si>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</si>
  <si>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</si>
  <si>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</si>
  <si>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</si>
  <si>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</si>
  <si>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21301</t>
  </si>
  <si>
    <t>21302</t>
  </si>
  <si>
    <t>岐南町</t>
  </si>
  <si>
    <t>21303</t>
  </si>
  <si>
    <t>笠松町</t>
  </si>
  <si>
    <t>21304</t>
  </si>
  <si>
    <t>21321</t>
  </si>
  <si>
    <t>海津町</t>
  </si>
  <si>
    <t>21322</t>
  </si>
  <si>
    <t>21323</t>
  </si>
  <si>
    <t>南濃町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</si>
  <si>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</si>
  <si>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</si>
  <si>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</si>
  <si>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</si>
  <si>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</si>
  <si>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</si>
  <si>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</si>
  <si>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</si>
  <si>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</si>
  <si>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</si>
  <si>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</si>
  <si>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</si>
  <si>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</si>
  <si>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</si>
  <si>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</si>
  <si>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</si>
  <si>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</si>
  <si>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</si>
  <si>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21402</t>
  </si>
  <si>
    <t>谷汲村</t>
  </si>
  <si>
    <t>21403</t>
  </si>
  <si>
    <t>21404</t>
  </si>
  <si>
    <t>21405</t>
  </si>
  <si>
    <t>春日村</t>
  </si>
  <si>
    <t>21406</t>
  </si>
  <si>
    <t>久瀬村</t>
  </si>
  <si>
    <t>21407</t>
  </si>
  <si>
    <t>藤橋村</t>
  </si>
  <si>
    <t>21408</t>
  </si>
  <si>
    <t>坂内村</t>
  </si>
  <si>
    <t>21421</t>
  </si>
  <si>
    <t>北方町</t>
  </si>
  <si>
    <t>21422</t>
  </si>
  <si>
    <t>本巣町</t>
  </si>
  <si>
    <t>21423</t>
  </si>
  <si>
    <t>穂積町</t>
  </si>
  <si>
    <t>21424</t>
  </si>
  <si>
    <t>巣南町</t>
  </si>
  <si>
    <t>21425</t>
  </si>
  <si>
    <t>真正町</t>
  </si>
  <si>
    <t>21426</t>
  </si>
  <si>
    <t>糸貫町</t>
  </si>
  <si>
    <t>21427</t>
  </si>
  <si>
    <t>根尾村</t>
  </si>
  <si>
    <t>21441</t>
  </si>
  <si>
    <t>高富町</t>
  </si>
  <si>
    <t>21442</t>
  </si>
  <si>
    <t>伊自良村</t>
  </si>
  <si>
    <t>21443</t>
  </si>
  <si>
    <t>21461</t>
  </si>
  <si>
    <t>洞戸村</t>
  </si>
  <si>
    <t>21462</t>
  </si>
  <si>
    <t>板取村</t>
  </si>
  <si>
    <t>21463</t>
  </si>
  <si>
    <t>武芸川町</t>
  </si>
  <si>
    <t>21464</t>
  </si>
  <si>
    <t>武儀町</t>
  </si>
  <si>
    <t>21465</t>
  </si>
  <si>
    <t>上之保村</t>
  </si>
  <si>
    <t>21481</t>
  </si>
  <si>
    <t>21482</t>
  </si>
  <si>
    <t>21483</t>
  </si>
  <si>
    <t>白鳥町</t>
  </si>
  <si>
    <t>21484</t>
  </si>
  <si>
    <t>高鷲村</t>
  </si>
  <si>
    <t>21485</t>
  </si>
  <si>
    <t>美並村</t>
  </si>
  <si>
    <t>21486</t>
  </si>
  <si>
    <t>明宝村</t>
  </si>
  <si>
    <t>21487</t>
  </si>
  <si>
    <t>和良村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</si>
  <si>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</si>
  <si>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</si>
  <si>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</si>
  <si>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</si>
  <si>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</si>
  <si>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</si>
  <si>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</si>
  <si>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</si>
  <si>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</si>
  <si>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</si>
  <si>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</si>
  <si>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</si>
  <si>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</si>
  <si>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</si>
  <si>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</si>
  <si>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</si>
  <si>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</si>
  <si>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</si>
  <si>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池田町</t>
  </si>
  <si>
    <t>ごみ搬入量の状況（平成１４年度実績）</t>
  </si>
  <si>
    <t>ごみ処理の状況（平成１４年度実績）</t>
  </si>
  <si>
    <t>ごみ資源化の状況（平成１４年度実績）</t>
  </si>
  <si>
    <t>大和町</t>
  </si>
  <si>
    <t>小坂町</t>
  </si>
  <si>
    <t>ごみ処理の概要（平成１４年度実績）</t>
  </si>
  <si>
    <t>柳津町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</si>
  <si>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</si>
  <si>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</si>
  <si>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</si>
  <si>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</si>
  <si>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</si>
  <si>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</si>
  <si>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</si>
  <si>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</si>
  <si>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</si>
  <si>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</si>
  <si>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</si>
  <si>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</si>
  <si>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</si>
  <si>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</si>
  <si>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</si>
  <si>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</si>
  <si>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</si>
  <si>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</si>
  <si>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</si>
  <si>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</si>
  <si>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</si>
  <si>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</si>
  <si>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</si>
  <si>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</si>
  <si>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</si>
  <si>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</si>
  <si>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</si>
  <si>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</si>
  <si>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</si>
  <si>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</si>
  <si>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</si>
  <si>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</si>
  <si>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</si>
  <si>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</si>
  <si>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</si>
  <si>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</si>
  <si>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</si>
  <si>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</si>
  <si>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</si>
  <si>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</si>
  <si>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</si>
  <si>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</si>
  <si>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</si>
  <si>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</si>
  <si>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</si>
  <si>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</si>
  <si>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</si>
  <si>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</si>
  <si>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</si>
  <si>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</si>
  <si>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</si>
  <si>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</si>
  <si>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</si>
  <si>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</si>
  <si>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川島町</t>
  </si>
  <si>
    <t>岐阜県合計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</si>
  <si>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</si>
  <si>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</si>
  <si>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</si>
  <si>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</si>
  <si>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</si>
  <si>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</si>
  <si>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</si>
  <si>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</si>
  <si>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</si>
  <si>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</si>
  <si>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</si>
  <si>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</si>
  <si>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</si>
  <si>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</si>
  <si>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</si>
  <si>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</si>
  <si>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</si>
  <si>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</si>
  <si>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</si>
  <si>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</si>
  <si>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</si>
  <si>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</si>
  <si>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</si>
  <si>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</si>
  <si>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</si>
  <si>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福岡町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</si>
  <si>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</si>
  <si>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</si>
  <si>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</si>
  <si>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</si>
  <si>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</si>
  <si>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</si>
  <si>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</si>
  <si>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川上村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</si>
  <si>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</si>
  <si>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</si>
  <si>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</si>
  <si>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</si>
  <si>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</si>
  <si>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</si>
  <si>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</si>
  <si>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</si>
  <si>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21561</t>
  </si>
  <si>
    <t>坂下町</t>
  </si>
  <si>
    <t>21562</t>
  </si>
  <si>
    <t>21563</t>
  </si>
  <si>
    <t>加子母村</t>
  </si>
  <si>
    <t>21564</t>
  </si>
  <si>
    <t>付知町</t>
  </si>
  <si>
    <t>21565</t>
  </si>
  <si>
    <t>21566</t>
  </si>
  <si>
    <t>蛭川村</t>
  </si>
  <si>
    <t>21567</t>
  </si>
  <si>
    <t>岩村町</t>
  </si>
  <si>
    <t>21568</t>
  </si>
  <si>
    <t>山岡町</t>
  </si>
  <si>
    <t>21569</t>
  </si>
  <si>
    <t>明智町</t>
  </si>
  <si>
    <t>21570</t>
  </si>
  <si>
    <t>串原村</t>
  </si>
  <si>
    <t>21571</t>
  </si>
  <si>
    <t>上矢作町</t>
  </si>
  <si>
    <t>21581</t>
  </si>
  <si>
    <t>萩原町</t>
  </si>
  <si>
    <t>21582</t>
  </si>
  <si>
    <t>21583</t>
  </si>
  <si>
    <t>下呂町</t>
  </si>
  <si>
    <t>21584</t>
  </si>
  <si>
    <t>21585</t>
  </si>
  <si>
    <t>馬瀬村</t>
  </si>
  <si>
    <t>21601</t>
  </si>
  <si>
    <t>丹生川村</t>
  </si>
  <si>
    <t>21602</t>
  </si>
  <si>
    <t>清見村</t>
  </si>
  <si>
    <t>21603</t>
  </si>
  <si>
    <t>荘川村</t>
  </si>
  <si>
    <t>21604</t>
  </si>
  <si>
    <t>白川村</t>
  </si>
  <si>
    <t>21605</t>
  </si>
  <si>
    <t>宮村</t>
  </si>
  <si>
    <t>21606</t>
  </si>
  <si>
    <t>久々野町</t>
  </si>
  <si>
    <t>21607</t>
  </si>
  <si>
    <t>21608</t>
  </si>
  <si>
    <t>高根村</t>
  </si>
  <si>
    <t>21621</t>
  </si>
  <si>
    <t>古川町</t>
  </si>
  <si>
    <t>21622</t>
  </si>
  <si>
    <t>国府町</t>
  </si>
  <si>
    <t>21623</t>
  </si>
  <si>
    <t>河合村</t>
  </si>
  <si>
    <t>21624</t>
  </si>
  <si>
    <t>宮川村</t>
  </si>
  <si>
    <t>21625</t>
  </si>
  <si>
    <t>21626</t>
  </si>
  <si>
    <t>上宝村</t>
  </si>
  <si>
    <t>ﾍﾟｯﾄﾎﾞﾄﾙ</t>
  </si>
  <si>
    <t>ﾌﾟﾗｽﾁｯｸ類</t>
  </si>
  <si>
    <t>大野町</t>
  </si>
  <si>
    <t>神岡町</t>
  </si>
  <si>
    <t>金山町</t>
  </si>
  <si>
    <t>朝日村</t>
  </si>
  <si>
    <t>八幡町</t>
  </si>
  <si>
    <t>平田町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</si>
</sst>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0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266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301</v>
      </c>
      <c r="B2" s="196" t="s">
        <v>302</v>
      </c>
      <c r="C2" s="201" t="s">
        <v>303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120</v>
      </c>
      <c r="K2" s="208"/>
      <c r="L2" s="209"/>
      <c r="M2" s="201" t="s">
        <v>121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268</v>
      </c>
      <c r="AG2" s="191"/>
      <c r="AH2" s="191"/>
      <c r="AI2" s="191"/>
      <c r="AJ2" s="191"/>
      <c r="AK2" s="191"/>
      <c r="AL2" s="192"/>
      <c r="AM2" s="211" t="s">
        <v>269</v>
      </c>
      <c r="AN2" s="204" t="s">
        <v>270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271</v>
      </c>
      <c r="F3" s="201" t="s">
        <v>272</v>
      </c>
      <c r="G3" s="201" t="s">
        <v>273</v>
      </c>
      <c r="H3" s="201" t="s">
        <v>274</v>
      </c>
      <c r="I3" s="12" t="s">
        <v>122</v>
      </c>
      <c r="J3" s="211" t="s">
        <v>275</v>
      </c>
      <c r="K3" s="211" t="s">
        <v>276</v>
      </c>
      <c r="L3" s="211" t="s">
        <v>277</v>
      </c>
      <c r="M3" s="206"/>
      <c r="N3" s="201" t="s">
        <v>278</v>
      </c>
      <c r="O3" s="201" t="s">
        <v>289</v>
      </c>
      <c r="P3" s="194" t="s">
        <v>123</v>
      </c>
      <c r="Q3" s="195"/>
      <c r="R3" s="195"/>
      <c r="S3" s="195"/>
      <c r="T3" s="195"/>
      <c r="U3" s="190"/>
      <c r="V3" s="14" t="s">
        <v>124</v>
      </c>
      <c r="W3" s="8"/>
      <c r="X3" s="8"/>
      <c r="Y3" s="8"/>
      <c r="Z3" s="8"/>
      <c r="AA3" s="8"/>
      <c r="AB3" s="8"/>
      <c r="AC3" s="15"/>
      <c r="AD3" s="12" t="s">
        <v>122</v>
      </c>
      <c r="AE3" s="216"/>
      <c r="AF3" s="201" t="s">
        <v>304</v>
      </c>
      <c r="AG3" s="201" t="s">
        <v>254</v>
      </c>
      <c r="AH3" s="201" t="s">
        <v>305</v>
      </c>
      <c r="AI3" s="201" t="s">
        <v>306</v>
      </c>
      <c r="AJ3" s="201" t="s">
        <v>307</v>
      </c>
      <c r="AK3" s="201" t="s">
        <v>308</v>
      </c>
      <c r="AL3" s="12" t="s">
        <v>125</v>
      </c>
      <c r="AM3" s="216"/>
      <c r="AN3" s="201" t="s">
        <v>309</v>
      </c>
      <c r="AO3" s="201" t="s">
        <v>310</v>
      </c>
      <c r="AP3" s="201" t="s">
        <v>311</v>
      </c>
      <c r="AQ3" s="12" t="s">
        <v>122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122</v>
      </c>
      <c r="Q4" s="6" t="s">
        <v>312</v>
      </c>
      <c r="R4" s="6" t="s">
        <v>313</v>
      </c>
      <c r="S4" s="6" t="s">
        <v>19</v>
      </c>
      <c r="T4" s="6" t="s">
        <v>20</v>
      </c>
      <c r="U4" s="6" t="s">
        <v>21</v>
      </c>
      <c r="V4" s="12" t="s">
        <v>122</v>
      </c>
      <c r="W4" s="6" t="s">
        <v>126</v>
      </c>
      <c r="X4" s="6" t="s">
        <v>284</v>
      </c>
      <c r="Y4" s="6" t="s">
        <v>127</v>
      </c>
      <c r="Z4" s="18" t="s">
        <v>291</v>
      </c>
      <c r="AA4" s="6" t="s">
        <v>128</v>
      </c>
      <c r="AB4" s="18" t="s">
        <v>18</v>
      </c>
      <c r="AC4" s="6" t="s">
        <v>285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129</v>
      </c>
      <c r="E6" s="21" t="s">
        <v>129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130</v>
      </c>
      <c r="K6" s="23" t="s">
        <v>130</v>
      </c>
      <c r="L6" s="23" t="s">
        <v>130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131</v>
      </c>
      <c r="B7" s="47" t="s">
        <v>132</v>
      </c>
      <c r="C7" s="48" t="s">
        <v>133</v>
      </c>
      <c r="D7" s="49">
        <v>402415</v>
      </c>
      <c r="E7" s="49">
        <v>402415</v>
      </c>
      <c r="F7" s="49">
        <f>'ごみ搬入量内訳'!H7</f>
        <v>154048</v>
      </c>
      <c r="G7" s="49">
        <f>'ごみ搬入量内訳'!AG7</f>
        <v>6078</v>
      </c>
      <c r="H7" s="49">
        <f>'ごみ搬入量内訳'!AH7</f>
        <v>2492</v>
      </c>
      <c r="I7" s="49">
        <f aca="true" t="shared" si="0" ref="I7:I33">SUM(F7:H7)</f>
        <v>162618</v>
      </c>
      <c r="J7" s="49">
        <f aca="true" t="shared" si="1" ref="J7:J33">I7/D7/365*1000000</f>
        <v>1107.137574700962</v>
      </c>
      <c r="K7" s="49">
        <f>('ごみ搬入量内訳'!E7+'ごみ搬入量内訳'!AH7)/'ごみ処理概要'!D7/365*1000000</f>
        <v>729.1865771364293</v>
      </c>
      <c r="L7" s="49">
        <f>'ごみ搬入量内訳'!F7/'ごみ処理概要'!D7/365*1000000</f>
        <v>377.95099756453294</v>
      </c>
      <c r="M7" s="49">
        <f>'資源化量内訳'!BP7</f>
        <v>20209</v>
      </c>
      <c r="N7" s="49">
        <f>'ごみ処理量内訳'!E7</f>
        <v>134237</v>
      </c>
      <c r="O7" s="49">
        <f>'ごみ処理量内訳'!L7</f>
        <v>0</v>
      </c>
      <c r="P7" s="49">
        <f aca="true" t="shared" si="2" ref="P7:P33">SUM(Q7:U7)</f>
        <v>12987</v>
      </c>
      <c r="Q7" s="49">
        <f>'ごみ処理量内訳'!G7</f>
        <v>5699</v>
      </c>
      <c r="R7" s="49">
        <f>'ごみ処理量内訳'!H7</f>
        <v>7288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33">SUM(W7:AC7)</f>
        <v>14344</v>
      </c>
      <c r="W7" s="49">
        <f>'資源化量内訳'!M7</f>
        <v>6679</v>
      </c>
      <c r="X7" s="49">
        <f>'資源化量内訳'!N7</f>
        <v>4549</v>
      </c>
      <c r="Y7" s="49">
        <f>'資源化量内訳'!O7</f>
        <v>1572</v>
      </c>
      <c r="Z7" s="49">
        <f>'資源化量内訳'!P7</f>
        <v>369</v>
      </c>
      <c r="AA7" s="49">
        <f>'資源化量内訳'!Q7</f>
        <v>0</v>
      </c>
      <c r="AB7" s="49">
        <f>'資源化量内訳'!R7</f>
        <v>0</v>
      </c>
      <c r="AC7" s="49">
        <f>'資源化量内訳'!S7</f>
        <v>1175</v>
      </c>
      <c r="AD7" s="49">
        <f aca="true" t="shared" si="4" ref="AD7:AD33">N7+O7+P7+V7</f>
        <v>161568</v>
      </c>
      <c r="AE7" s="50">
        <f aca="true" t="shared" si="5" ref="AE7:AE33">(N7+P7+V7)/AD7*100</f>
        <v>100</v>
      </c>
      <c r="AF7" s="49">
        <f>'資源化量内訳'!AB7</f>
        <v>529</v>
      </c>
      <c r="AG7" s="49">
        <f>'資源化量内訳'!AJ7</f>
        <v>1583</v>
      </c>
      <c r="AH7" s="49">
        <f>'資源化量内訳'!AR7</f>
        <v>6788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33">SUM(AF7:AJ7)</f>
        <v>8900</v>
      </c>
      <c r="AM7" s="50">
        <f aca="true" t="shared" si="7" ref="AM7:AM33">(V7+AL7+M7)/(M7+AD7)*100</f>
        <v>23.904564383832938</v>
      </c>
      <c r="AN7" s="49">
        <f>'ごみ処理量内訳'!AC7</f>
        <v>0</v>
      </c>
      <c r="AO7" s="49">
        <f>'ごみ処理量内訳'!AD7</f>
        <v>16992</v>
      </c>
      <c r="AP7" s="49">
        <f>'ごみ処理量内訳'!AE7</f>
        <v>0</v>
      </c>
      <c r="AQ7" s="49">
        <f aca="true" t="shared" si="8" ref="AQ7:AQ33">SUM(AN7:AP7)</f>
        <v>16992</v>
      </c>
    </row>
    <row r="8" spans="1:43" ht="13.5" customHeight="1">
      <c r="A8" s="24" t="s">
        <v>131</v>
      </c>
      <c r="B8" s="47" t="s">
        <v>134</v>
      </c>
      <c r="C8" s="48" t="s">
        <v>135</v>
      </c>
      <c r="D8" s="49">
        <v>148607</v>
      </c>
      <c r="E8" s="49">
        <v>148607</v>
      </c>
      <c r="F8" s="49">
        <f>'ごみ搬入量内訳'!H8</f>
        <v>50530</v>
      </c>
      <c r="G8" s="49">
        <f>'ごみ搬入量内訳'!AG8</f>
        <v>12977</v>
      </c>
      <c r="H8" s="49">
        <f>'ごみ搬入量内訳'!AH8</f>
        <v>0</v>
      </c>
      <c r="I8" s="49">
        <f t="shared" si="0"/>
        <v>63507</v>
      </c>
      <c r="J8" s="49">
        <f t="shared" si="1"/>
        <v>1170.8182038660211</v>
      </c>
      <c r="K8" s="49">
        <f>('ごみ搬入量内訳'!E8+'ごみ搬入量内訳'!AH8)/'ごみ処理概要'!D8/365*1000000</f>
        <v>756.2283197817613</v>
      </c>
      <c r="L8" s="49">
        <f>'ごみ搬入量内訳'!F8/'ごみ処理概要'!D8/365*1000000</f>
        <v>414.5898840842597</v>
      </c>
      <c r="M8" s="49">
        <f>'資源化量内訳'!BP8</f>
        <v>8202</v>
      </c>
      <c r="N8" s="49">
        <f>'ごみ処理量内訳'!E8</f>
        <v>49442</v>
      </c>
      <c r="O8" s="49">
        <f>'ごみ処理量内訳'!L8</f>
        <v>6154</v>
      </c>
      <c r="P8" s="49">
        <f t="shared" si="2"/>
        <v>6640</v>
      </c>
      <c r="Q8" s="49">
        <f>'ごみ処理量内訳'!G8</f>
        <v>5891</v>
      </c>
      <c r="R8" s="49">
        <f>'ごみ処理量内訳'!H8</f>
        <v>663</v>
      </c>
      <c r="S8" s="49">
        <f>'ごみ処理量内訳'!I8</f>
        <v>86</v>
      </c>
      <c r="T8" s="49">
        <f>'ごみ処理量内訳'!J8</f>
        <v>0</v>
      </c>
      <c r="U8" s="49">
        <f>'ごみ処理量内訳'!K8</f>
        <v>0</v>
      </c>
      <c r="V8" s="49">
        <f t="shared" si="3"/>
        <v>1271</v>
      </c>
      <c r="W8" s="49">
        <f>'資源化量内訳'!M8</f>
        <v>0</v>
      </c>
      <c r="X8" s="49">
        <f>'資源化量内訳'!N8</f>
        <v>0</v>
      </c>
      <c r="Y8" s="49">
        <f>'資源化量内訳'!O8</f>
        <v>1271</v>
      </c>
      <c r="Z8" s="49">
        <f>'資源化量内訳'!P8</f>
        <v>0</v>
      </c>
      <c r="AA8" s="49">
        <f>'資源化量内訳'!Q8</f>
        <v>0</v>
      </c>
      <c r="AB8" s="49">
        <f>'資源化量内訳'!R8</f>
        <v>0</v>
      </c>
      <c r="AC8" s="49">
        <f>'資源化量内訳'!S8</f>
        <v>0</v>
      </c>
      <c r="AD8" s="49">
        <f t="shared" si="4"/>
        <v>63507</v>
      </c>
      <c r="AE8" s="50">
        <f t="shared" si="5"/>
        <v>90.30972963610311</v>
      </c>
      <c r="AF8" s="49">
        <f>'資源化量内訳'!AB8</f>
        <v>0</v>
      </c>
      <c r="AG8" s="49">
        <f>'資源化量内訳'!AJ8</f>
        <v>1736</v>
      </c>
      <c r="AH8" s="49">
        <f>'資源化量内訳'!AR8</f>
        <v>656</v>
      </c>
      <c r="AI8" s="49">
        <f>'資源化量内訳'!AZ8</f>
        <v>85</v>
      </c>
      <c r="AJ8" s="49">
        <f>'資源化量内訳'!BH8</f>
        <v>0</v>
      </c>
      <c r="AK8" s="49" t="s">
        <v>11</v>
      </c>
      <c r="AL8" s="49">
        <f t="shared" si="6"/>
        <v>2477</v>
      </c>
      <c r="AM8" s="50">
        <f t="shared" si="7"/>
        <v>16.664574879024947</v>
      </c>
      <c r="AN8" s="49">
        <f>'ごみ処理量内訳'!AC8</f>
        <v>6154</v>
      </c>
      <c r="AO8" s="49">
        <f>'ごみ処理量内訳'!AD8</f>
        <v>6718</v>
      </c>
      <c r="AP8" s="49">
        <f>'ごみ処理量内訳'!AE8</f>
        <v>1224</v>
      </c>
      <c r="AQ8" s="49">
        <f t="shared" si="8"/>
        <v>14096</v>
      </c>
    </row>
    <row r="9" spans="1:43" ht="13.5" customHeight="1">
      <c r="A9" s="24" t="s">
        <v>131</v>
      </c>
      <c r="B9" s="47" t="s">
        <v>136</v>
      </c>
      <c r="C9" s="48" t="s">
        <v>137</v>
      </c>
      <c r="D9" s="49">
        <v>67094</v>
      </c>
      <c r="E9" s="49">
        <v>67094</v>
      </c>
      <c r="F9" s="49">
        <f>'ごみ搬入量内訳'!H9</f>
        <v>21898</v>
      </c>
      <c r="G9" s="49">
        <f>'ごみ搬入量内訳'!AG9</f>
        <v>6244</v>
      </c>
      <c r="H9" s="49">
        <f>'ごみ搬入量内訳'!AH9</f>
        <v>307</v>
      </c>
      <c r="I9" s="49">
        <f t="shared" si="0"/>
        <v>28449</v>
      </c>
      <c r="J9" s="49">
        <f t="shared" si="1"/>
        <v>1161.6905498766605</v>
      </c>
      <c r="K9" s="49">
        <f>('ごみ搬入量内訳'!E9+'ごみ搬入量内訳'!AH9)/'ごみ処理概要'!D9/365*1000000</f>
        <v>758.8208896044845</v>
      </c>
      <c r="L9" s="49">
        <f>'ごみ搬入量内訳'!F9/'ごみ処理概要'!D9/365*1000000</f>
        <v>402.8696602721759</v>
      </c>
      <c r="M9" s="49">
        <f>'資源化量内訳'!BP9</f>
        <v>2759</v>
      </c>
      <c r="N9" s="49">
        <f>'ごみ処理量内訳'!E9</f>
        <v>19673</v>
      </c>
      <c r="O9" s="49">
        <f>'ごみ処理量内訳'!L9</f>
        <v>2990</v>
      </c>
      <c r="P9" s="49">
        <f t="shared" si="2"/>
        <v>3284</v>
      </c>
      <c r="Q9" s="49">
        <f>'ごみ処理量内訳'!G9</f>
        <v>0</v>
      </c>
      <c r="R9" s="49">
        <f>'ごみ処理量内訳'!H9</f>
        <v>3284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2195</v>
      </c>
      <c r="W9" s="49">
        <f>'資源化量内訳'!M9</f>
        <v>2170</v>
      </c>
      <c r="X9" s="49">
        <f>'資源化量内訳'!N9</f>
        <v>0</v>
      </c>
      <c r="Y9" s="49">
        <f>'資源化量内訳'!O9</f>
        <v>0</v>
      </c>
      <c r="Z9" s="49">
        <f>'資源化量内訳'!P9</f>
        <v>0</v>
      </c>
      <c r="AA9" s="49">
        <f>'資源化量内訳'!Q9</f>
        <v>0</v>
      </c>
      <c r="AB9" s="49">
        <f>'資源化量内訳'!R9</f>
        <v>25</v>
      </c>
      <c r="AC9" s="49">
        <f>'資源化量内訳'!S9</f>
        <v>0</v>
      </c>
      <c r="AD9" s="49">
        <f t="shared" si="4"/>
        <v>28142</v>
      </c>
      <c r="AE9" s="50">
        <f t="shared" si="5"/>
        <v>89.37531092317532</v>
      </c>
      <c r="AF9" s="49">
        <f>'資源化量内訳'!AB9</f>
        <v>0</v>
      </c>
      <c r="AG9" s="49">
        <f>'資源化量内訳'!AJ9</f>
        <v>0</v>
      </c>
      <c r="AH9" s="49">
        <f>'資源化量内訳'!AR9</f>
        <v>3111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3111</v>
      </c>
      <c r="AM9" s="50">
        <f t="shared" si="7"/>
        <v>26.09947898126274</v>
      </c>
      <c r="AN9" s="49">
        <f>'ごみ処理量内訳'!AC9</f>
        <v>2990</v>
      </c>
      <c r="AO9" s="49">
        <f>'ごみ処理量内訳'!AD9</f>
        <v>1760</v>
      </c>
      <c r="AP9" s="49">
        <f>'ごみ処理量内訳'!AE9</f>
        <v>0</v>
      </c>
      <c r="AQ9" s="49">
        <f t="shared" si="8"/>
        <v>4750</v>
      </c>
    </row>
    <row r="10" spans="1:43" ht="13.5" customHeight="1">
      <c r="A10" s="24" t="s">
        <v>131</v>
      </c>
      <c r="B10" s="47" t="s">
        <v>138</v>
      </c>
      <c r="C10" s="48" t="s">
        <v>139</v>
      </c>
      <c r="D10" s="49">
        <v>104930</v>
      </c>
      <c r="E10" s="49">
        <v>104930</v>
      </c>
      <c r="F10" s="49">
        <f>'ごみ搬入量内訳'!H10</f>
        <v>34401</v>
      </c>
      <c r="G10" s="49">
        <f>'ごみ搬入量内訳'!AG10</f>
        <v>4206</v>
      </c>
      <c r="H10" s="49">
        <f>'ごみ搬入量内訳'!AH10</f>
        <v>0</v>
      </c>
      <c r="I10" s="49">
        <f t="shared" si="0"/>
        <v>38607</v>
      </c>
      <c r="J10" s="49">
        <f t="shared" si="1"/>
        <v>1008.0301414250074</v>
      </c>
      <c r="K10" s="49">
        <f>('ごみ搬入量内訳'!E10+'ごみ搬入量内訳'!AH10)/'ごみ処理概要'!D10/365*1000000</f>
        <v>681.733027497784</v>
      </c>
      <c r="L10" s="49">
        <f>'ごみ搬入量内訳'!F10/'ごみ処理概要'!D10/365*1000000</f>
        <v>326.29711392722345</v>
      </c>
      <c r="M10" s="49">
        <f>'資源化量内訳'!BP10</f>
        <v>3762</v>
      </c>
      <c r="N10" s="49">
        <f>'ごみ処理量内訳'!E10</f>
        <v>29736</v>
      </c>
      <c r="O10" s="49">
        <f>'ごみ処理量内訳'!L10</f>
        <v>5133</v>
      </c>
      <c r="P10" s="49">
        <f t="shared" si="2"/>
        <v>1806</v>
      </c>
      <c r="Q10" s="49">
        <f>'ごみ処理量内訳'!G10</f>
        <v>0</v>
      </c>
      <c r="R10" s="49">
        <f>'ごみ処理量内訳'!H10</f>
        <v>1763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43</v>
      </c>
      <c r="V10" s="49">
        <f t="shared" si="3"/>
        <v>1932</v>
      </c>
      <c r="W10" s="49">
        <f>'資源化量内訳'!M10</f>
        <v>1842</v>
      </c>
      <c r="X10" s="49">
        <f>'資源化量内訳'!N10</f>
        <v>0</v>
      </c>
      <c r="Y10" s="49">
        <f>'資源化量内訳'!O10</f>
        <v>0</v>
      </c>
      <c r="Z10" s="49">
        <f>'資源化量内訳'!P10</f>
        <v>0</v>
      </c>
      <c r="AA10" s="49">
        <f>'資源化量内訳'!Q10</f>
        <v>0</v>
      </c>
      <c r="AB10" s="49">
        <f>'資源化量内訳'!R10</f>
        <v>70</v>
      </c>
      <c r="AC10" s="49">
        <f>'資源化量内訳'!S10</f>
        <v>20</v>
      </c>
      <c r="AD10" s="49">
        <f t="shared" si="4"/>
        <v>38607</v>
      </c>
      <c r="AE10" s="50">
        <f t="shared" si="5"/>
        <v>86.7044836428627</v>
      </c>
      <c r="AF10" s="49">
        <f>'資源化量内訳'!AB10</f>
        <v>0</v>
      </c>
      <c r="AG10" s="49">
        <f>'資源化量内訳'!AJ10</f>
        <v>0</v>
      </c>
      <c r="AH10" s="49">
        <f>'資源化量内訳'!AR10</f>
        <v>1763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1763</v>
      </c>
      <c r="AM10" s="50">
        <f t="shared" si="7"/>
        <v>17.600132172106964</v>
      </c>
      <c r="AN10" s="49">
        <f>'ごみ処理量内訳'!AC10</f>
        <v>5133</v>
      </c>
      <c r="AO10" s="49">
        <f>'ごみ処理量内訳'!AD10</f>
        <v>2908</v>
      </c>
      <c r="AP10" s="49">
        <f>'ごみ処理量内訳'!AE10</f>
        <v>43</v>
      </c>
      <c r="AQ10" s="49">
        <f t="shared" si="8"/>
        <v>8084</v>
      </c>
    </row>
    <row r="11" spans="1:43" ht="13.5" customHeight="1">
      <c r="A11" s="24" t="s">
        <v>131</v>
      </c>
      <c r="B11" s="47" t="s">
        <v>140</v>
      </c>
      <c r="C11" s="48" t="s">
        <v>141</v>
      </c>
      <c r="D11" s="49">
        <v>75260</v>
      </c>
      <c r="E11" s="49">
        <v>75260</v>
      </c>
      <c r="F11" s="49">
        <f>'ごみ搬入量内訳'!H11</f>
        <v>22928</v>
      </c>
      <c r="G11" s="49">
        <f>'ごみ搬入量内訳'!AG11</f>
        <v>4830</v>
      </c>
      <c r="H11" s="49">
        <f>'ごみ搬入量内訳'!AH11</f>
        <v>0</v>
      </c>
      <c r="I11" s="49">
        <f t="shared" si="0"/>
        <v>27758</v>
      </c>
      <c r="J11" s="49">
        <f t="shared" si="1"/>
        <v>1010.48784305731</v>
      </c>
      <c r="K11" s="49">
        <f>('ごみ搬入量内訳'!E11+'ごみ搬入量内訳'!AH11)/'ごみ処理概要'!D11/365*1000000</f>
        <v>614.2723490074591</v>
      </c>
      <c r="L11" s="49">
        <f>'ごみ搬入量内訳'!F11/'ごみ処理概要'!D11/365*1000000</f>
        <v>396.2154940498509</v>
      </c>
      <c r="M11" s="49">
        <f>'資源化量内訳'!BP11</f>
        <v>2374</v>
      </c>
      <c r="N11" s="49">
        <f>'ごみ処理量内訳'!E11</f>
        <v>21199</v>
      </c>
      <c r="O11" s="49">
        <f>'ごみ処理量内訳'!L11</f>
        <v>120</v>
      </c>
      <c r="P11" s="49">
        <f t="shared" si="2"/>
        <v>6439</v>
      </c>
      <c r="Q11" s="49">
        <f>'ごみ処理量内訳'!G11</f>
        <v>3101</v>
      </c>
      <c r="R11" s="49">
        <f>'ごみ処理量内訳'!H11</f>
        <v>3338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0</v>
      </c>
      <c r="W11" s="49">
        <f>'資源化量内訳'!M11</f>
        <v>0</v>
      </c>
      <c r="X11" s="49">
        <f>'資源化量内訳'!N11</f>
        <v>0</v>
      </c>
      <c r="Y11" s="49">
        <f>'資源化量内訳'!O11</f>
        <v>0</v>
      </c>
      <c r="Z11" s="49">
        <f>'資源化量内訳'!P11</f>
        <v>0</v>
      </c>
      <c r="AA11" s="49">
        <f>'資源化量内訳'!Q11</f>
        <v>0</v>
      </c>
      <c r="AB11" s="49">
        <f>'資源化量内訳'!R11</f>
        <v>0</v>
      </c>
      <c r="AC11" s="49">
        <f>'資源化量内訳'!S11</f>
        <v>0</v>
      </c>
      <c r="AD11" s="49">
        <f t="shared" si="4"/>
        <v>27758</v>
      </c>
      <c r="AE11" s="50">
        <f t="shared" si="5"/>
        <v>99.56769219684415</v>
      </c>
      <c r="AF11" s="49">
        <f>'資源化量内訳'!AB11</f>
        <v>960</v>
      </c>
      <c r="AG11" s="49">
        <f>'資源化量内訳'!AJ11</f>
        <v>916</v>
      </c>
      <c r="AH11" s="49">
        <f>'資源化量内訳'!AR11</f>
        <v>3314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5190</v>
      </c>
      <c r="AM11" s="50">
        <f t="shared" si="7"/>
        <v>25.102880658436217</v>
      </c>
      <c r="AN11" s="49">
        <f>'ごみ処理量内訳'!AC11</f>
        <v>120</v>
      </c>
      <c r="AO11" s="49">
        <f>'ごみ処理量内訳'!AD11</f>
        <v>1671</v>
      </c>
      <c r="AP11" s="49">
        <f>'ごみ処理量内訳'!AE11</f>
        <v>944</v>
      </c>
      <c r="AQ11" s="49">
        <f t="shared" si="8"/>
        <v>2735</v>
      </c>
    </row>
    <row r="12" spans="1:43" ht="13.5" customHeight="1">
      <c r="A12" s="24" t="s">
        <v>131</v>
      </c>
      <c r="B12" s="47" t="s">
        <v>142</v>
      </c>
      <c r="C12" s="48" t="s">
        <v>143</v>
      </c>
      <c r="D12" s="49">
        <v>55464</v>
      </c>
      <c r="E12" s="49">
        <v>55464</v>
      </c>
      <c r="F12" s="49">
        <f>'ごみ搬入量内訳'!H12</f>
        <v>17695</v>
      </c>
      <c r="G12" s="49">
        <f>'ごみ搬入量内訳'!AG12</f>
        <v>2406</v>
      </c>
      <c r="H12" s="49">
        <f>'ごみ搬入量内訳'!AH12</f>
        <v>0</v>
      </c>
      <c r="I12" s="49">
        <f t="shared" si="0"/>
        <v>20101</v>
      </c>
      <c r="J12" s="49">
        <f t="shared" si="1"/>
        <v>992.918521504261</v>
      </c>
      <c r="K12" s="49">
        <f>('ごみ搬入量内訳'!E12+'ごみ搬入量内訳'!AH12)/'ごみ処理概要'!D12/365*1000000</f>
        <v>678.7569476140516</v>
      </c>
      <c r="L12" s="49">
        <f>'ごみ搬入量内訳'!F12/'ごみ処理概要'!D12/365*1000000</f>
        <v>314.1615738902094</v>
      </c>
      <c r="M12" s="49">
        <f>'資源化量内訳'!BP12</f>
        <v>3309</v>
      </c>
      <c r="N12" s="49">
        <f>'ごみ処理量内訳'!E12</f>
        <v>16948</v>
      </c>
      <c r="O12" s="49">
        <f>'ごみ処理量内訳'!L12</f>
        <v>1910</v>
      </c>
      <c r="P12" s="49">
        <f t="shared" si="2"/>
        <v>923</v>
      </c>
      <c r="Q12" s="49">
        <f>'ごみ処理量内訳'!G12</f>
        <v>0</v>
      </c>
      <c r="R12" s="49">
        <f>'ごみ処理量内訳'!H12</f>
        <v>923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320</v>
      </c>
      <c r="W12" s="49">
        <f>'資源化量内訳'!M12</f>
        <v>320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20101</v>
      </c>
      <c r="AE12" s="50">
        <f t="shared" si="5"/>
        <v>90.49798517486693</v>
      </c>
      <c r="AF12" s="49">
        <f>'資源化量内訳'!AB12</f>
        <v>0</v>
      </c>
      <c r="AG12" s="49">
        <f>'資源化量内訳'!AJ12</f>
        <v>0</v>
      </c>
      <c r="AH12" s="49">
        <f>'資源化量内訳'!AR12</f>
        <v>923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923</v>
      </c>
      <c r="AM12" s="50">
        <f t="shared" si="7"/>
        <v>19.444681759931655</v>
      </c>
      <c r="AN12" s="49">
        <f>'ごみ処理量内訳'!AC12</f>
        <v>1910</v>
      </c>
      <c r="AO12" s="49">
        <f>'ごみ処理量内訳'!AD12</f>
        <v>1328</v>
      </c>
      <c r="AP12" s="49">
        <f>'ごみ処理量内訳'!AE12</f>
        <v>0</v>
      </c>
      <c r="AQ12" s="49">
        <f t="shared" si="8"/>
        <v>3238</v>
      </c>
    </row>
    <row r="13" spans="1:43" ht="13.5" customHeight="1">
      <c r="A13" s="24" t="s">
        <v>131</v>
      </c>
      <c r="B13" s="47" t="s">
        <v>144</v>
      </c>
      <c r="C13" s="48" t="s">
        <v>145</v>
      </c>
      <c r="D13" s="49">
        <v>24945</v>
      </c>
      <c r="E13" s="49">
        <v>23826</v>
      </c>
      <c r="F13" s="49">
        <f>'ごみ搬入量内訳'!H13</f>
        <v>7374</v>
      </c>
      <c r="G13" s="49">
        <f>'ごみ搬入量内訳'!AG13</f>
        <v>1367</v>
      </c>
      <c r="H13" s="49">
        <f>'ごみ搬入量内訳'!AH13</f>
        <v>94</v>
      </c>
      <c r="I13" s="49">
        <f t="shared" si="0"/>
        <v>8835</v>
      </c>
      <c r="J13" s="49">
        <f t="shared" si="1"/>
        <v>970.3539567871235</v>
      </c>
      <c r="K13" s="49">
        <f>('ごみ搬入量内訳'!E13+'ごみ搬入量内訳'!AH13)/'ごみ処理概要'!D13/365*1000000</f>
        <v>680.7304837766372</v>
      </c>
      <c r="L13" s="49">
        <f>'ごみ搬入量内訳'!F13/'ごみ処理概要'!D13/365*1000000</f>
        <v>289.62347301048607</v>
      </c>
      <c r="M13" s="49">
        <f>'資源化量内訳'!BP13</f>
        <v>566</v>
      </c>
      <c r="N13" s="49">
        <f>'ごみ処理量内訳'!E13</f>
        <v>6540</v>
      </c>
      <c r="O13" s="49">
        <f>'ごみ処理量内訳'!L13</f>
        <v>164</v>
      </c>
      <c r="P13" s="49">
        <f t="shared" si="2"/>
        <v>2037</v>
      </c>
      <c r="Q13" s="49">
        <f>'ごみ処理量内訳'!G13</f>
        <v>870</v>
      </c>
      <c r="R13" s="49">
        <f>'ごみ処理量内訳'!H13</f>
        <v>1167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0</v>
      </c>
      <c r="W13" s="49">
        <f>'資源化量内訳'!M13</f>
        <v>0</v>
      </c>
      <c r="X13" s="49">
        <f>'資源化量内訳'!N13</f>
        <v>0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8741</v>
      </c>
      <c r="AE13" s="50">
        <f t="shared" si="5"/>
        <v>98.12378446402013</v>
      </c>
      <c r="AF13" s="49">
        <f>'資源化量内訳'!AB13</f>
        <v>291</v>
      </c>
      <c r="AG13" s="49">
        <f>'資源化量内訳'!AJ13</f>
        <v>257</v>
      </c>
      <c r="AH13" s="49">
        <f>'資源化量内訳'!AR13</f>
        <v>1163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1711</v>
      </c>
      <c r="AM13" s="50">
        <f t="shared" si="7"/>
        <v>24.465456108305577</v>
      </c>
      <c r="AN13" s="49">
        <f>'ごみ処理量内訳'!AC13</f>
        <v>164</v>
      </c>
      <c r="AO13" s="49">
        <f>'ごみ処理量内訳'!AD13</f>
        <v>515</v>
      </c>
      <c r="AP13" s="49">
        <f>'ごみ処理量内訳'!AE13</f>
        <v>265</v>
      </c>
      <c r="AQ13" s="49">
        <f t="shared" si="8"/>
        <v>944</v>
      </c>
    </row>
    <row r="14" spans="1:43" ht="13.5" customHeight="1">
      <c r="A14" s="24" t="s">
        <v>131</v>
      </c>
      <c r="B14" s="47" t="s">
        <v>146</v>
      </c>
      <c r="C14" s="48" t="s">
        <v>147</v>
      </c>
      <c r="D14" s="49">
        <v>41751</v>
      </c>
      <c r="E14" s="49">
        <v>41751</v>
      </c>
      <c r="F14" s="49">
        <f>'ごみ搬入量内訳'!H14</f>
        <v>15007</v>
      </c>
      <c r="G14" s="49">
        <f>'ごみ搬入量内訳'!AG14</f>
        <v>288</v>
      </c>
      <c r="H14" s="49">
        <f>'ごみ搬入量内訳'!AH14</f>
        <v>0</v>
      </c>
      <c r="I14" s="49">
        <f t="shared" si="0"/>
        <v>15295</v>
      </c>
      <c r="J14" s="49">
        <f t="shared" si="1"/>
        <v>1003.6672077085842</v>
      </c>
      <c r="K14" s="49">
        <f>('ごみ搬入量内訳'!E14+'ごみ搬入量内訳'!AH14)/'ごみ処理概要'!D14/365*1000000</f>
        <v>643.8694110517572</v>
      </c>
      <c r="L14" s="49">
        <f>'ごみ搬入量内訳'!F14/'ごみ処理概要'!D14/365*1000000</f>
        <v>359.79779665682685</v>
      </c>
      <c r="M14" s="49">
        <f>'資源化量内訳'!BP14</f>
        <v>1659</v>
      </c>
      <c r="N14" s="49">
        <f>'ごみ処理量内訳'!E14</f>
        <v>10883</v>
      </c>
      <c r="O14" s="49">
        <f>'ごみ処理量内訳'!L14</f>
        <v>3471</v>
      </c>
      <c r="P14" s="49">
        <f t="shared" si="2"/>
        <v>521</v>
      </c>
      <c r="Q14" s="49">
        <f>'ごみ処理量内訳'!G14</f>
        <v>0</v>
      </c>
      <c r="R14" s="49">
        <f>'ごみ処理量内訳'!H14</f>
        <v>521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420</v>
      </c>
      <c r="W14" s="49">
        <f>'資源化量内訳'!M14</f>
        <v>180</v>
      </c>
      <c r="X14" s="49">
        <f>'資源化量内訳'!N14</f>
        <v>240</v>
      </c>
      <c r="Y14" s="49">
        <f>'資源化量内訳'!O14</f>
        <v>0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15295</v>
      </c>
      <c r="AE14" s="50">
        <f t="shared" si="5"/>
        <v>77.30630925138934</v>
      </c>
      <c r="AF14" s="49">
        <f>'資源化量内訳'!AB14</f>
        <v>680</v>
      </c>
      <c r="AG14" s="49">
        <f>'資源化量内訳'!AJ14</f>
        <v>0</v>
      </c>
      <c r="AH14" s="49">
        <f>'資源化量内訳'!AR14</f>
        <v>521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1201</v>
      </c>
      <c r="AM14" s="50">
        <f t="shared" si="7"/>
        <v>19.346466910463608</v>
      </c>
      <c r="AN14" s="49">
        <f>'ごみ処理量内訳'!AC14</f>
        <v>3471</v>
      </c>
      <c r="AO14" s="49">
        <f>'ごみ処理量内訳'!AD14</f>
        <v>339</v>
      </c>
      <c r="AP14" s="49">
        <f>'ごみ処理量内訳'!AE14</f>
        <v>0</v>
      </c>
      <c r="AQ14" s="49">
        <f t="shared" si="8"/>
        <v>3810</v>
      </c>
    </row>
    <row r="15" spans="1:43" ht="13.5" customHeight="1">
      <c r="A15" s="24" t="s">
        <v>131</v>
      </c>
      <c r="B15" s="47" t="s">
        <v>148</v>
      </c>
      <c r="C15" s="48" t="s">
        <v>149</v>
      </c>
      <c r="D15" s="49">
        <v>66763</v>
      </c>
      <c r="E15" s="49">
        <v>66763</v>
      </c>
      <c r="F15" s="49">
        <f>'ごみ搬入量内訳'!H15</f>
        <v>18626</v>
      </c>
      <c r="G15" s="49">
        <f>'ごみ搬入量内訳'!AG15</f>
        <v>324</v>
      </c>
      <c r="H15" s="49">
        <f>'ごみ搬入量内訳'!AH15</f>
        <v>0</v>
      </c>
      <c r="I15" s="49">
        <f t="shared" si="0"/>
        <v>18950</v>
      </c>
      <c r="J15" s="49">
        <f t="shared" si="1"/>
        <v>777.6434285334403</v>
      </c>
      <c r="K15" s="49">
        <f>('ごみ搬入量内訳'!E15+'ごみ搬入量内訳'!AH15)/'ごみ処理概要'!D15/365*1000000</f>
        <v>635.4516354005449</v>
      </c>
      <c r="L15" s="49">
        <f>'ごみ搬入量内訳'!F15/'ごみ処理概要'!D15/365*1000000</f>
        <v>142.19179313289558</v>
      </c>
      <c r="M15" s="49">
        <f>'資源化量内訳'!BP15</f>
        <v>1287</v>
      </c>
      <c r="N15" s="49">
        <f>'ごみ処理量内訳'!E15</f>
        <v>14484</v>
      </c>
      <c r="O15" s="49">
        <f>'ごみ処理量内訳'!L15</f>
        <v>0</v>
      </c>
      <c r="P15" s="49">
        <f t="shared" si="2"/>
        <v>751</v>
      </c>
      <c r="Q15" s="49">
        <f>'ごみ処理量内訳'!G15</f>
        <v>0</v>
      </c>
      <c r="R15" s="49">
        <f>'ごみ処理量内訳'!H15</f>
        <v>0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751</v>
      </c>
      <c r="V15" s="49">
        <f t="shared" si="3"/>
        <v>3715</v>
      </c>
      <c r="W15" s="49">
        <f>'資源化量内訳'!M15</f>
        <v>2276</v>
      </c>
      <c r="X15" s="49">
        <f>'資源化量内訳'!N15</f>
        <v>244</v>
      </c>
      <c r="Y15" s="49">
        <f>'資源化量内訳'!O15</f>
        <v>479</v>
      </c>
      <c r="Z15" s="49">
        <f>'資源化量内訳'!P15</f>
        <v>121</v>
      </c>
      <c r="AA15" s="49">
        <f>'資源化量内訳'!Q15</f>
        <v>477</v>
      </c>
      <c r="AB15" s="49">
        <f>'資源化量内訳'!R15</f>
        <v>0</v>
      </c>
      <c r="AC15" s="49">
        <f>'資源化量内訳'!S15</f>
        <v>118</v>
      </c>
      <c r="AD15" s="49">
        <f t="shared" si="4"/>
        <v>18950</v>
      </c>
      <c r="AE15" s="50">
        <f t="shared" si="5"/>
        <v>100</v>
      </c>
      <c r="AF15" s="49">
        <f>'資源化量内訳'!AB15</f>
        <v>0</v>
      </c>
      <c r="AG15" s="49">
        <f>'資源化量内訳'!AJ15</f>
        <v>0</v>
      </c>
      <c r="AH15" s="49">
        <f>'資源化量内訳'!AR15</f>
        <v>0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0</v>
      </c>
      <c r="AM15" s="50">
        <f t="shared" si="7"/>
        <v>24.71710233730296</v>
      </c>
      <c r="AN15" s="49">
        <f>'ごみ処理量内訳'!AC15</f>
        <v>0</v>
      </c>
      <c r="AO15" s="49">
        <f>'ごみ処理量内訳'!AD15</f>
        <v>1371</v>
      </c>
      <c r="AP15" s="49">
        <f>'ごみ処理量内訳'!AE15</f>
        <v>0</v>
      </c>
      <c r="AQ15" s="49">
        <f t="shared" si="8"/>
        <v>1371</v>
      </c>
    </row>
    <row r="16" spans="1:43" ht="13.5" customHeight="1">
      <c r="A16" s="24" t="s">
        <v>131</v>
      </c>
      <c r="B16" s="47" t="s">
        <v>150</v>
      </c>
      <c r="C16" s="48" t="s">
        <v>151</v>
      </c>
      <c r="D16" s="49">
        <v>36064</v>
      </c>
      <c r="E16" s="49">
        <v>36064</v>
      </c>
      <c r="F16" s="49">
        <f>'ごみ搬入量内訳'!H16</f>
        <v>10367</v>
      </c>
      <c r="G16" s="49">
        <f>'ごみ搬入量内訳'!AG16</f>
        <v>594</v>
      </c>
      <c r="H16" s="49">
        <f>'ごみ搬入量内訳'!AH16</f>
        <v>0</v>
      </c>
      <c r="I16" s="49">
        <f t="shared" si="0"/>
        <v>10961</v>
      </c>
      <c r="J16" s="49">
        <f t="shared" si="1"/>
        <v>832.6901338260141</v>
      </c>
      <c r="K16" s="49">
        <f>('ごみ搬入量内訳'!E16+'ごみ搬入量内訳'!AH16)/'ごみ処理概要'!D16/365*1000000</f>
        <v>555.4053068517461</v>
      </c>
      <c r="L16" s="49">
        <f>'ごみ搬入量内訳'!F16/'ごみ処理概要'!D16/365*1000000</f>
        <v>277.28482697426796</v>
      </c>
      <c r="M16" s="49">
        <f>'資源化量内訳'!BP16</f>
        <v>1848</v>
      </c>
      <c r="N16" s="49">
        <f>'ごみ処理量内訳'!E16</f>
        <v>9105</v>
      </c>
      <c r="O16" s="49">
        <f>'ごみ処理量内訳'!L16</f>
        <v>0</v>
      </c>
      <c r="P16" s="49">
        <f t="shared" si="2"/>
        <v>1820</v>
      </c>
      <c r="Q16" s="49">
        <f>'ごみ処理量内訳'!G16</f>
        <v>0</v>
      </c>
      <c r="R16" s="49">
        <f>'ごみ処理量内訳'!H16</f>
        <v>1820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36</v>
      </c>
      <c r="W16" s="49">
        <f>'資源化量内訳'!M16</f>
        <v>17</v>
      </c>
      <c r="X16" s="49">
        <f>'資源化量内訳'!N16</f>
        <v>0</v>
      </c>
      <c r="Y16" s="49">
        <f>'資源化量内訳'!O16</f>
        <v>0</v>
      </c>
      <c r="Z16" s="49">
        <f>'資源化量内訳'!P16</f>
        <v>0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19</v>
      </c>
      <c r="AD16" s="49">
        <f t="shared" si="4"/>
        <v>10961</v>
      </c>
      <c r="AE16" s="50">
        <f t="shared" si="5"/>
        <v>100</v>
      </c>
      <c r="AF16" s="49">
        <f>'資源化量内訳'!AB16</f>
        <v>0</v>
      </c>
      <c r="AG16" s="49">
        <f>'資源化量内訳'!AJ16</f>
        <v>0</v>
      </c>
      <c r="AH16" s="49">
        <f>'資源化量内訳'!AR16</f>
        <v>854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854</v>
      </c>
      <c r="AM16" s="50">
        <f t="shared" si="7"/>
        <v>21.37559528456554</v>
      </c>
      <c r="AN16" s="49">
        <f>'ごみ処理量内訳'!AC16</f>
        <v>0</v>
      </c>
      <c r="AO16" s="49">
        <f>'ごみ処理量内訳'!AD16</f>
        <v>773</v>
      </c>
      <c r="AP16" s="49">
        <f>'ごみ処理量内訳'!AE16</f>
        <v>964</v>
      </c>
      <c r="AQ16" s="49">
        <f t="shared" si="8"/>
        <v>1737</v>
      </c>
    </row>
    <row r="17" spans="1:43" ht="13.5" customHeight="1">
      <c r="A17" s="24" t="s">
        <v>131</v>
      </c>
      <c r="B17" s="47" t="s">
        <v>152</v>
      </c>
      <c r="C17" s="48" t="s">
        <v>153</v>
      </c>
      <c r="D17" s="49">
        <v>47345</v>
      </c>
      <c r="E17" s="49">
        <v>47345</v>
      </c>
      <c r="F17" s="49">
        <f>'ごみ搬入量内訳'!H17</f>
        <v>14486</v>
      </c>
      <c r="G17" s="49">
        <f>'ごみ搬入量内訳'!AG17</f>
        <v>2062</v>
      </c>
      <c r="H17" s="49">
        <f>'ごみ搬入量内訳'!AH17</f>
        <v>0</v>
      </c>
      <c r="I17" s="49">
        <f t="shared" si="0"/>
        <v>16548</v>
      </c>
      <c r="J17" s="49">
        <f t="shared" si="1"/>
        <v>957.5876291344358</v>
      </c>
      <c r="K17" s="49">
        <f>('ごみ搬入量内訳'!E17+'ごみ搬入量内訳'!AH17)/'ごみ処理概要'!D17/365*1000000</f>
        <v>659.1661036663257</v>
      </c>
      <c r="L17" s="49">
        <f>'ごみ搬入量内訳'!F17/'ごみ処理概要'!D17/365*1000000</f>
        <v>298.42152546811</v>
      </c>
      <c r="M17" s="49">
        <f>'資源化量内訳'!BP17</f>
        <v>2315</v>
      </c>
      <c r="N17" s="49">
        <f>'ごみ処理量内訳'!E17</f>
        <v>13290</v>
      </c>
      <c r="O17" s="49">
        <f>'ごみ処理量内訳'!L17</f>
        <v>1905</v>
      </c>
      <c r="P17" s="49">
        <f t="shared" si="2"/>
        <v>1353</v>
      </c>
      <c r="Q17" s="49">
        <f>'ごみ処理量内訳'!G17</f>
        <v>0</v>
      </c>
      <c r="R17" s="49">
        <f>'ごみ処理量内訳'!H17</f>
        <v>1353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0</v>
      </c>
      <c r="V17" s="49">
        <f t="shared" si="3"/>
        <v>0</v>
      </c>
      <c r="W17" s="49">
        <f>'資源化量内訳'!M17</f>
        <v>0</v>
      </c>
      <c r="X17" s="49">
        <f>'資源化量内訳'!N17</f>
        <v>0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16548</v>
      </c>
      <c r="AE17" s="50">
        <f t="shared" si="5"/>
        <v>88.48803480783177</v>
      </c>
      <c r="AF17" s="49">
        <f>'資源化量内訳'!AB17</f>
        <v>947</v>
      </c>
      <c r="AG17" s="49">
        <f>'資源化量内訳'!AJ17</f>
        <v>0</v>
      </c>
      <c r="AH17" s="49">
        <f>'資源化量内訳'!AR17</f>
        <v>822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1769</v>
      </c>
      <c r="AM17" s="50">
        <f t="shared" si="7"/>
        <v>21.650850872077612</v>
      </c>
      <c r="AN17" s="49">
        <f>'ごみ処理量内訳'!AC17</f>
        <v>1905</v>
      </c>
      <c r="AO17" s="49">
        <f>'ごみ処理量内訳'!AD17</f>
        <v>372</v>
      </c>
      <c r="AP17" s="49">
        <f>'ごみ処理量内訳'!AE17</f>
        <v>5</v>
      </c>
      <c r="AQ17" s="49">
        <f t="shared" si="8"/>
        <v>2282</v>
      </c>
    </row>
    <row r="18" spans="1:43" ht="13.5" customHeight="1">
      <c r="A18" s="24" t="s">
        <v>131</v>
      </c>
      <c r="B18" s="47" t="s">
        <v>154</v>
      </c>
      <c r="C18" s="48" t="s">
        <v>155</v>
      </c>
      <c r="D18" s="49">
        <v>63020</v>
      </c>
      <c r="E18" s="49">
        <v>63020</v>
      </c>
      <c r="F18" s="49">
        <f>'ごみ搬入量内訳'!H18</f>
        <v>20211</v>
      </c>
      <c r="G18" s="49">
        <f>'ごみ搬入量内訳'!AG18</f>
        <v>2018</v>
      </c>
      <c r="H18" s="49">
        <f>'ごみ搬入量内訳'!AH18</f>
        <v>0</v>
      </c>
      <c r="I18" s="49">
        <f t="shared" si="0"/>
        <v>22229</v>
      </c>
      <c r="J18" s="49">
        <f t="shared" si="1"/>
        <v>966.3816227072945</v>
      </c>
      <c r="K18" s="49">
        <f>('ごみ搬入量内訳'!E18+'ごみ搬入量内訳'!AH18)/'ごみ処理概要'!D18/365*1000000</f>
        <v>795.0074557761616</v>
      </c>
      <c r="L18" s="49">
        <f>'ごみ搬入量内訳'!F18/'ごみ処理概要'!D18/365*1000000</f>
        <v>171.37416693113298</v>
      </c>
      <c r="M18" s="49">
        <f>'資源化量内訳'!BP18</f>
        <v>1872</v>
      </c>
      <c r="N18" s="49">
        <f>'ごみ処理量内訳'!E18</f>
        <v>17847</v>
      </c>
      <c r="O18" s="49">
        <f>'ごみ処理量内訳'!L18</f>
        <v>2066</v>
      </c>
      <c r="P18" s="49">
        <f t="shared" si="2"/>
        <v>361</v>
      </c>
      <c r="Q18" s="49">
        <f>'ごみ処理量内訳'!G18</f>
        <v>0</v>
      </c>
      <c r="R18" s="49">
        <f>'ごみ処理量内訳'!H18</f>
        <v>361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0</v>
      </c>
      <c r="V18" s="49">
        <f t="shared" si="3"/>
        <v>1955</v>
      </c>
      <c r="W18" s="49">
        <f>'資源化量内訳'!M18</f>
        <v>1339</v>
      </c>
      <c r="X18" s="49">
        <f>'資源化量内訳'!N18</f>
        <v>0</v>
      </c>
      <c r="Y18" s="49">
        <f>'資源化量内訳'!O18</f>
        <v>560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56</v>
      </c>
      <c r="AC18" s="49">
        <f>'資源化量内訳'!S18</f>
        <v>0</v>
      </c>
      <c r="AD18" s="49">
        <f t="shared" si="4"/>
        <v>22229</v>
      </c>
      <c r="AE18" s="50">
        <f t="shared" si="5"/>
        <v>90.70583472041027</v>
      </c>
      <c r="AF18" s="49">
        <f>'資源化量内訳'!AB18</f>
        <v>0</v>
      </c>
      <c r="AG18" s="49">
        <f>'資源化量内訳'!AJ18</f>
        <v>0</v>
      </c>
      <c r="AH18" s="49">
        <f>'資源化量内訳'!AR18</f>
        <v>361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361</v>
      </c>
      <c r="AM18" s="50">
        <f t="shared" si="7"/>
        <v>17.376872328949005</v>
      </c>
      <c r="AN18" s="49">
        <f>'ごみ処理量内訳'!AC18</f>
        <v>2066</v>
      </c>
      <c r="AO18" s="49">
        <f>'ごみ処理量内訳'!AD18</f>
        <v>2210</v>
      </c>
      <c r="AP18" s="49">
        <f>'ごみ処理量内訳'!AE18</f>
        <v>0</v>
      </c>
      <c r="AQ18" s="49">
        <f t="shared" si="8"/>
        <v>4276</v>
      </c>
    </row>
    <row r="19" spans="1:43" ht="13.5" customHeight="1">
      <c r="A19" s="24" t="s">
        <v>131</v>
      </c>
      <c r="B19" s="47" t="s">
        <v>156</v>
      </c>
      <c r="C19" s="48" t="s">
        <v>157</v>
      </c>
      <c r="D19" s="49">
        <v>134210</v>
      </c>
      <c r="E19" s="49">
        <v>134210</v>
      </c>
      <c r="F19" s="49">
        <f>'ごみ搬入量内訳'!H19</f>
        <v>43896</v>
      </c>
      <c r="G19" s="49">
        <f>'ごみ搬入量内訳'!AG19</f>
        <v>4467</v>
      </c>
      <c r="H19" s="49">
        <f>'ごみ搬入量内訳'!AH19</f>
        <v>0</v>
      </c>
      <c r="I19" s="49">
        <f t="shared" si="0"/>
        <v>48363</v>
      </c>
      <c r="J19" s="49">
        <f t="shared" si="1"/>
        <v>987.2689804263</v>
      </c>
      <c r="K19" s="49">
        <f>('ごみ搬入量内訳'!E19+'ごみ搬入量内訳'!AH19)/'ごみ処理概要'!D19/365*1000000</f>
        <v>792.44038937139</v>
      </c>
      <c r="L19" s="49">
        <f>'ごみ搬入量内訳'!F19/'ごみ処理概要'!D19/365*1000000</f>
        <v>194.82859105490985</v>
      </c>
      <c r="M19" s="49">
        <f>'資源化量内訳'!BP19</f>
        <v>6560</v>
      </c>
      <c r="N19" s="49">
        <f>'ごみ処理量内訳'!E19</f>
        <v>41473</v>
      </c>
      <c r="O19" s="49">
        <f>'ごみ処理量内訳'!L19</f>
        <v>430</v>
      </c>
      <c r="P19" s="49">
        <f t="shared" si="2"/>
        <v>6460</v>
      </c>
      <c r="Q19" s="49">
        <f>'ごみ処理量内訳'!G19</f>
        <v>4465</v>
      </c>
      <c r="R19" s="49">
        <f>'ごみ処理量内訳'!H19</f>
        <v>1995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0</v>
      </c>
      <c r="W19" s="49">
        <f>'資源化量内訳'!M19</f>
        <v>0</v>
      </c>
      <c r="X19" s="49">
        <f>'資源化量内訳'!N19</f>
        <v>0</v>
      </c>
      <c r="Y19" s="49">
        <f>'資源化量内訳'!O19</f>
        <v>0</v>
      </c>
      <c r="Z19" s="49">
        <f>'資源化量内訳'!P19</f>
        <v>0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48363</v>
      </c>
      <c r="AE19" s="50">
        <f t="shared" si="5"/>
        <v>99.11089055683064</v>
      </c>
      <c r="AF19" s="49">
        <f>'資源化量内訳'!AB19</f>
        <v>111</v>
      </c>
      <c r="AG19" s="49">
        <f>'資源化量内訳'!AJ19</f>
        <v>657</v>
      </c>
      <c r="AH19" s="49">
        <f>'資源化量内訳'!AR19</f>
        <v>1995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2763</v>
      </c>
      <c r="AM19" s="50">
        <f t="shared" si="7"/>
        <v>16.974673633996687</v>
      </c>
      <c r="AN19" s="49">
        <f>'ごみ処理量内訳'!AC19</f>
        <v>430</v>
      </c>
      <c r="AO19" s="49">
        <f>'ごみ処理量内訳'!AD19</f>
        <v>3826</v>
      </c>
      <c r="AP19" s="49">
        <f>'ごみ処理量内訳'!AE19</f>
        <v>761</v>
      </c>
      <c r="AQ19" s="49">
        <f t="shared" si="8"/>
        <v>5017</v>
      </c>
    </row>
    <row r="20" spans="1:43" ht="13.5" customHeight="1">
      <c r="A20" s="24" t="s">
        <v>131</v>
      </c>
      <c r="B20" s="47" t="s">
        <v>158</v>
      </c>
      <c r="C20" s="48" t="s">
        <v>159</v>
      </c>
      <c r="D20" s="49">
        <v>92161</v>
      </c>
      <c r="E20" s="49">
        <v>92161</v>
      </c>
      <c r="F20" s="49">
        <f>'ごみ搬入量内訳'!H20</f>
        <v>27114</v>
      </c>
      <c r="G20" s="49">
        <f>'ごみ搬入量内訳'!AG20</f>
        <v>565</v>
      </c>
      <c r="H20" s="49">
        <f>'ごみ搬入量内訳'!AH20</f>
        <v>0</v>
      </c>
      <c r="I20" s="49">
        <f t="shared" si="0"/>
        <v>27679</v>
      </c>
      <c r="J20" s="49">
        <f t="shared" si="1"/>
        <v>822.8304457669597</v>
      </c>
      <c r="K20" s="49">
        <f>('ごみ搬入量内訳'!E20+'ごみ搬入量内訳'!AH20)/'ごみ処理概要'!D20/365*1000000</f>
        <v>599.1896551493493</v>
      </c>
      <c r="L20" s="49">
        <f>'ごみ搬入量内訳'!F20/'ごみ処理概要'!D20/365*1000000</f>
        <v>223.64079061761038</v>
      </c>
      <c r="M20" s="49">
        <f>'資源化量内訳'!BP20</f>
        <v>5025</v>
      </c>
      <c r="N20" s="49">
        <f>'ごみ処理量内訳'!E20</f>
        <v>24524</v>
      </c>
      <c r="O20" s="49">
        <f>'ごみ処理量内訳'!L20</f>
        <v>605</v>
      </c>
      <c r="P20" s="49">
        <f t="shared" si="2"/>
        <v>2369</v>
      </c>
      <c r="Q20" s="49">
        <f>'ごみ処理量内訳'!G20</f>
        <v>0</v>
      </c>
      <c r="R20" s="49">
        <f>'ごみ処理量内訳'!H20</f>
        <v>2369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181</v>
      </c>
      <c r="W20" s="49">
        <f>'資源化量内訳'!M20</f>
        <v>104</v>
      </c>
      <c r="X20" s="49">
        <f>'資源化量内訳'!N20</f>
        <v>0</v>
      </c>
      <c r="Y20" s="49">
        <f>'資源化量内訳'!O20</f>
        <v>77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0</v>
      </c>
      <c r="AC20" s="49">
        <f>'資源化量内訳'!S20</f>
        <v>0</v>
      </c>
      <c r="AD20" s="49">
        <f t="shared" si="4"/>
        <v>27679</v>
      </c>
      <c r="AE20" s="50">
        <f t="shared" si="5"/>
        <v>97.81422739260812</v>
      </c>
      <c r="AF20" s="49">
        <f>'資源化量内訳'!AB20</f>
        <v>1878</v>
      </c>
      <c r="AG20" s="49">
        <f>'資源化量内訳'!AJ20</f>
        <v>0</v>
      </c>
      <c r="AH20" s="49">
        <f>'資源化量内訳'!AR20</f>
        <v>1435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3313</v>
      </c>
      <c r="AM20" s="50">
        <f t="shared" si="7"/>
        <v>26.04880136986301</v>
      </c>
      <c r="AN20" s="49">
        <f>'ごみ処理量内訳'!AC20</f>
        <v>605</v>
      </c>
      <c r="AO20" s="49">
        <f>'ごみ処理量内訳'!AD20</f>
        <v>686</v>
      </c>
      <c r="AP20" s="49">
        <f>'ごみ処理量内訳'!AE20</f>
        <v>5</v>
      </c>
      <c r="AQ20" s="49">
        <f t="shared" si="8"/>
        <v>1296</v>
      </c>
    </row>
    <row r="21" spans="1:43" ht="13.5" customHeight="1">
      <c r="A21" s="24" t="s">
        <v>131</v>
      </c>
      <c r="B21" s="47" t="s">
        <v>160</v>
      </c>
      <c r="C21" s="48" t="s">
        <v>322</v>
      </c>
      <c r="D21" s="49">
        <v>10073</v>
      </c>
      <c r="E21" s="49">
        <v>10073</v>
      </c>
      <c r="F21" s="49">
        <f>'ごみ搬入量内訳'!H21</f>
        <v>2818</v>
      </c>
      <c r="G21" s="49">
        <f>'ごみ搬入量内訳'!AG21</f>
        <v>74</v>
      </c>
      <c r="H21" s="49">
        <f>'ごみ搬入量内訳'!AH21</f>
        <v>0</v>
      </c>
      <c r="I21" s="49">
        <f t="shared" si="0"/>
        <v>2892</v>
      </c>
      <c r="J21" s="49">
        <f t="shared" si="1"/>
        <v>786.5866843276955</v>
      </c>
      <c r="K21" s="49">
        <f>('ごみ搬入量内訳'!E21+'ごみ搬入量内訳'!AH21)/'ごみ処理概要'!D21/365*1000000</f>
        <v>695.1990197585027</v>
      </c>
      <c r="L21" s="49">
        <f>'ごみ搬入量内訳'!F21/'ごみ処理概要'!D21/365*1000000</f>
        <v>91.38766456919284</v>
      </c>
      <c r="M21" s="49">
        <f>'資源化量内訳'!BP21</f>
        <v>0</v>
      </c>
      <c r="N21" s="49">
        <f>'ごみ処理量内訳'!E21</f>
        <v>2024</v>
      </c>
      <c r="O21" s="49">
        <f>'ごみ処理量内訳'!L21</f>
        <v>82</v>
      </c>
      <c r="P21" s="49">
        <f t="shared" si="2"/>
        <v>786</v>
      </c>
      <c r="Q21" s="49">
        <f>'ごみ処理量内訳'!G21</f>
        <v>0</v>
      </c>
      <c r="R21" s="49">
        <f>'ごみ処理量内訳'!H21</f>
        <v>639</v>
      </c>
      <c r="S21" s="49">
        <f>'ごみ処理量内訳'!I21</f>
        <v>0</v>
      </c>
      <c r="T21" s="49">
        <f>'ごみ処理量内訳'!J21</f>
        <v>27</v>
      </c>
      <c r="U21" s="49">
        <f>'ごみ処理量内訳'!K21</f>
        <v>120</v>
      </c>
      <c r="V21" s="49">
        <f t="shared" si="3"/>
        <v>0</v>
      </c>
      <c r="W21" s="49">
        <f>'資源化量内訳'!M21</f>
        <v>0</v>
      </c>
      <c r="X21" s="49">
        <f>'資源化量内訳'!N21</f>
        <v>0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0</v>
      </c>
      <c r="AC21" s="49">
        <f>'資源化量内訳'!S21</f>
        <v>0</v>
      </c>
      <c r="AD21" s="49">
        <f t="shared" si="4"/>
        <v>2892</v>
      </c>
      <c r="AE21" s="50">
        <f t="shared" si="5"/>
        <v>97.16459197786999</v>
      </c>
      <c r="AF21" s="49">
        <f>'資源化量内訳'!AB21</f>
        <v>0</v>
      </c>
      <c r="AG21" s="49">
        <f>'資源化量内訳'!AJ21</f>
        <v>0</v>
      </c>
      <c r="AH21" s="49">
        <f>'資源化量内訳'!AR21</f>
        <v>639</v>
      </c>
      <c r="AI21" s="49">
        <f>'資源化量内訳'!AZ21</f>
        <v>0</v>
      </c>
      <c r="AJ21" s="49">
        <f>'資源化量内訳'!BH21</f>
        <v>27</v>
      </c>
      <c r="AK21" s="49" t="s">
        <v>11</v>
      </c>
      <c r="AL21" s="49">
        <f t="shared" si="6"/>
        <v>666</v>
      </c>
      <c r="AM21" s="50">
        <f t="shared" si="7"/>
        <v>23.029045643153527</v>
      </c>
      <c r="AN21" s="49">
        <f>'ごみ処理量内訳'!AC21</f>
        <v>82</v>
      </c>
      <c r="AO21" s="49">
        <f>'ごみ処理量内訳'!AD21</f>
        <v>191</v>
      </c>
      <c r="AP21" s="49">
        <f>'ごみ処理量内訳'!AE21</f>
        <v>0</v>
      </c>
      <c r="AQ21" s="49">
        <f t="shared" si="8"/>
        <v>273</v>
      </c>
    </row>
    <row r="22" spans="1:43" ht="13.5" customHeight="1">
      <c r="A22" s="24" t="s">
        <v>131</v>
      </c>
      <c r="B22" s="47" t="s">
        <v>161</v>
      </c>
      <c r="C22" s="48" t="s">
        <v>162</v>
      </c>
      <c r="D22" s="49">
        <v>22436</v>
      </c>
      <c r="E22" s="49">
        <v>22436</v>
      </c>
      <c r="F22" s="49">
        <f>'ごみ搬入量内訳'!H22</f>
        <v>10003</v>
      </c>
      <c r="G22" s="49">
        <f>'ごみ搬入量内訳'!AG22</f>
        <v>314</v>
      </c>
      <c r="H22" s="49">
        <f>'ごみ搬入量内訳'!AH22</f>
        <v>0</v>
      </c>
      <c r="I22" s="49">
        <f t="shared" si="0"/>
        <v>10317</v>
      </c>
      <c r="J22" s="49">
        <f t="shared" si="1"/>
        <v>1259.8392505195907</v>
      </c>
      <c r="K22" s="49">
        <f>('ごみ搬入量内訳'!E22+'ごみ搬入量内訳'!AH22)/'ごみ処理概要'!D22/365*1000000</f>
        <v>716.8029854172721</v>
      </c>
      <c r="L22" s="49">
        <f>'ごみ搬入量内訳'!F22/'ごみ処理概要'!D22/365*1000000</f>
        <v>543.0362651023185</v>
      </c>
      <c r="M22" s="49">
        <f>'資源化量内訳'!BP22</f>
        <v>1180</v>
      </c>
      <c r="N22" s="49">
        <f>'ごみ処理量内訳'!E22</f>
        <v>9044</v>
      </c>
      <c r="O22" s="49">
        <f>'ごみ処理量内訳'!L22</f>
        <v>0</v>
      </c>
      <c r="P22" s="49">
        <f t="shared" si="2"/>
        <v>1273</v>
      </c>
      <c r="Q22" s="49">
        <f>'ごみ処理量内訳'!G22</f>
        <v>0</v>
      </c>
      <c r="R22" s="49">
        <f>'ごみ処理量内訳'!H22</f>
        <v>309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964</v>
      </c>
      <c r="V22" s="49">
        <f t="shared" si="3"/>
        <v>0</v>
      </c>
      <c r="W22" s="49">
        <f>'資源化量内訳'!M22</f>
        <v>0</v>
      </c>
      <c r="X22" s="49">
        <f>'資源化量内訳'!N22</f>
        <v>0</v>
      </c>
      <c r="Y22" s="49">
        <f>'資源化量内訳'!O22</f>
        <v>0</v>
      </c>
      <c r="Z22" s="49">
        <f>'資源化量内訳'!P22</f>
        <v>0</v>
      </c>
      <c r="AA22" s="49">
        <f>'資源化量内訳'!Q22</f>
        <v>0</v>
      </c>
      <c r="AB22" s="49">
        <f>'資源化量内訳'!R22</f>
        <v>0</v>
      </c>
      <c r="AC22" s="49">
        <f>'資源化量内訳'!S22</f>
        <v>0</v>
      </c>
      <c r="AD22" s="49">
        <f t="shared" si="4"/>
        <v>10317</v>
      </c>
      <c r="AE22" s="50">
        <f t="shared" si="5"/>
        <v>100</v>
      </c>
      <c r="AF22" s="49">
        <f>'資源化量内訳'!AB22</f>
        <v>0</v>
      </c>
      <c r="AG22" s="49">
        <f>'資源化量内訳'!AJ22</f>
        <v>0</v>
      </c>
      <c r="AH22" s="49">
        <f>'資源化量内訳'!AR22</f>
        <v>309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309</v>
      </c>
      <c r="AM22" s="50">
        <f t="shared" si="7"/>
        <v>12.951204662085761</v>
      </c>
      <c r="AN22" s="49">
        <f>'ごみ処理量内訳'!AC22</f>
        <v>0</v>
      </c>
      <c r="AO22" s="49">
        <f>'ごみ処理量内訳'!AD22</f>
        <v>854</v>
      </c>
      <c r="AP22" s="49">
        <f>'ごみ処理量内訳'!AE22</f>
        <v>964</v>
      </c>
      <c r="AQ22" s="49">
        <f t="shared" si="8"/>
        <v>1818</v>
      </c>
    </row>
    <row r="23" spans="1:43" ht="13.5" customHeight="1">
      <c r="A23" s="24" t="s">
        <v>131</v>
      </c>
      <c r="B23" s="47" t="s">
        <v>163</v>
      </c>
      <c r="C23" s="48" t="s">
        <v>164</v>
      </c>
      <c r="D23" s="49">
        <v>21808</v>
      </c>
      <c r="E23" s="49">
        <v>21808</v>
      </c>
      <c r="F23" s="49">
        <f>'ごみ搬入量内訳'!H23</f>
        <v>9998</v>
      </c>
      <c r="G23" s="49">
        <f>'ごみ搬入量内訳'!AG23</f>
        <v>484</v>
      </c>
      <c r="H23" s="49">
        <f>'ごみ搬入量内訳'!AH23</f>
        <v>0</v>
      </c>
      <c r="I23" s="49">
        <f t="shared" si="0"/>
        <v>10482</v>
      </c>
      <c r="J23" s="49">
        <f t="shared" si="1"/>
        <v>1316.847405501563</v>
      </c>
      <c r="K23" s="49">
        <f>('ごみ搬入量内訳'!E23+'ごみ搬入量内訳'!AH23)/'ごみ処理概要'!D23/365*1000000</f>
        <v>922.245449703012</v>
      </c>
      <c r="L23" s="49">
        <f>'ごみ搬入量内訳'!F23/'ごみ処理概要'!D23/365*1000000</f>
        <v>394.6019557985507</v>
      </c>
      <c r="M23" s="49">
        <f>'資源化量内訳'!BP23</f>
        <v>491</v>
      </c>
      <c r="N23" s="49">
        <f>'ごみ処理量内訳'!E23</f>
        <v>8169</v>
      </c>
      <c r="O23" s="49">
        <f>'ごみ処理量内訳'!L23</f>
        <v>176</v>
      </c>
      <c r="P23" s="49">
        <f t="shared" si="2"/>
        <v>0</v>
      </c>
      <c r="Q23" s="49">
        <f>'ごみ処理量内訳'!G23</f>
        <v>0</v>
      </c>
      <c r="R23" s="49">
        <f>'ごみ処理量内訳'!H23</f>
        <v>0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2137</v>
      </c>
      <c r="W23" s="49">
        <f>'資源化量内訳'!M23</f>
        <v>78</v>
      </c>
      <c r="X23" s="49">
        <f>'資源化量内訳'!N23</f>
        <v>514</v>
      </c>
      <c r="Y23" s="49">
        <f>'資源化量内訳'!O23</f>
        <v>141</v>
      </c>
      <c r="Z23" s="49">
        <f>'資源化量内訳'!P23</f>
        <v>45</v>
      </c>
      <c r="AA23" s="49">
        <f>'資源化量内訳'!Q23</f>
        <v>94</v>
      </c>
      <c r="AB23" s="49">
        <f>'資源化量内訳'!R23</f>
        <v>0</v>
      </c>
      <c r="AC23" s="49">
        <f>'資源化量内訳'!S23</f>
        <v>1265</v>
      </c>
      <c r="AD23" s="49">
        <f t="shared" si="4"/>
        <v>10482</v>
      </c>
      <c r="AE23" s="50">
        <f t="shared" si="5"/>
        <v>98.32093112001526</v>
      </c>
      <c r="AF23" s="49">
        <f>'資源化量内訳'!AB23</f>
        <v>0</v>
      </c>
      <c r="AG23" s="49">
        <f>'資源化量内訳'!AJ23</f>
        <v>0</v>
      </c>
      <c r="AH23" s="49">
        <f>'資源化量内訳'!AR23</f>
        <v>0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0</v>
      </c>
      <c r="AM23" s="50">
        <f t="shared" si="7"/>
        <v>23.949694705185458</v>
      </c>
      <c r="AN23" s="49">
        <f>'ごみ処理量内訳'!AC23</f>
        <v>176</v>
      </c>
      <c r="AO23" s="49">
        <f>'ごみ処理量内訳'!AD23</f>
        <v>771</v>
      </c>
      <c r="AP23" s="49">
        <f>'ごみ処理量内訳'!AE23</f>
        <v>0</v>
      </c>
      <c r="AQ23" s="49">
        <f t="shared" si="8"/>
        <v>947</v>
      </c>
    </row>
    <row r="24" spans="1:43" ht="13.5" customHeight="1">
      <c r="A24" s="24" t="s">
        <v>131</v>
      </c>
      <c r="B24" s="47" t="s">
        <v>165</v>
      </c>
      <c r="C24" s="48" t="s">
        <v>267</v>
      </c>
      <c r="D24" s="49">
        <v>12127</v>
      </c>
      <c r="E24" s="49">
        <v>12127</v>
      </c>
      <c r="F24" s="49">
        <f>'ごみ搬入量内訳'!H24</f>
        <v>6783</v>
      </c>
      <c r="G24" s="49">
        <f>'ごみ搬入量内訳'!AG24</f>
        <v>213</v>
      </c>
      <c r="H24" s="49">
        <f>'ごみ搬入量内訳'!AH24</f>
        <v>0</v>
      </c>
      <c r="I24" s="49">
        <f t="shared" si="0"/>
        <v>6996</v>
      </c>
      <c r="J24" s="49">
        <f t="shared" si="1"/>
        <v>1580.5329667412575</v>
      </c>
      <c r="K24" s="49">
        <f>('ごみ搬入量内訳'!E24+'ごみ搬入量内訳'!AH24)/'ごみ処理概要'!D24/365*1000000</f>
        <v>798.3995861154381</v>
      </c>
      <c r="L24" s="49">
        <f>'ごみ搬入量内訳'!F24/'ごみ処理概要'!D24/365*1000000</f>
        <v>782.1333806258197</v>
      </c>
      <c r="M24" s="49">
        <f>'資源化量内訳'!BP24</f>
        <v>454</v>
      </c>
      <c r="N24" s="49">
        <f>'ごみ処理量内訳'!E24</f>
        <v>5472</v>
      </c>
      <c r="O24" s="49">
        <f>'ごみ処理量内訳'!L24</f>
        <v>320</v>
      </c>
      <c r="P24" s="49">
        <f t="shared" si="2"/>
        <v>1036</v>
      </c>
      <c r="Q24" s="49">
        <f>'ごみ処理量内訳'!G24</f>
        <v>0</v>
      </c>
      <c r="R24" s="49">
        <f>'ごみ処理量内訳'!H24</f>
        <v>968</v>
      </c>
      <c r="S24" s="49">
        <f>'ごみ処理量内訳'!I24</f>
        <v>0</v>
      </c>
      <c r="T24" s="49">
        <f>'ごみ処理量内訳'!J24</f>
        <v>16</v>
      </c>
      <c r="U24" s="49">
        <f>'ごみ処理量内訳'!K24</f>
        <v>52</v>
      </c>
      <c r="V24" s="49">
        <f t="shared" si="3"/>
        <v>168</v>
      </c>
      <c r="W24" s="49">
        <f>'資源化量内訳'!M24</f>
        <v>0</v>
      </c>
      <c r="X24" s="49">
        <f>'資源化量内訳'!N24</f>
        <v>168</v>
      </c>
      <c r="Y24" s="49">
        <f>'資源化量内訳'!O24</f>
        <v>0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t="shared" si="4"/>
        <v>6996</v>
      </c>
      <c r="AE24" s="50">
        <f t="shared" si="5"/>
        <v>95.42595769010863</v>
      </c>
      <c r="AF24" s="49">
        <f>'資源化量内訳'!AB24</f>
        <v>15</v>
      </c>
      <c r="AG24" s="49">
        <f>'資源化量内訳'!AJ24</f>
        <v>0</v>
      </c>
      <c r="AH24" s="49">
        <f>'資源化量内訳'!AR24</f>
        <v>968</v>
      </c>
      <c r="AI24" s="49">
        <f>'資源化量内訳'!AZ24</f>
        <v>0</v>
      </c>
      <c r="AJ24" s="49">
        <f>'資源化量内訳'!BH24</f>
        <v>16</v>
      </c>
      <c r="AK24" s="49" t="s">
        <v>11</v>
      </c>
      <c r="AL24" s="49">
        <f t="shared" si="6"/>
        <v>999</v>
      </c>
      <c r="AM24" s="50">
        <f t="shared" si="7"/>
        <v>21.758389261744966</v>
      </c>
      <c r="AN24" s="49">
        <f>'ごみ処理量内訳'!AC24</f>
        <v>320</v>
      </c>
      <c r="AO24" s="49">
        <f>'ごみ処理量内訳'!AD24</f>
        <v>493</v>
      </c>
      <c r="AP24" s="49">
        <f>'ごみ処理量内訳'!AE24</f>
        <v>52</v>
      </c>
      <c r="AQ24" s="49">
        <f t="shared" si="8"/>
        <v>865</v>
      </c>
    </row>
    <row r="25" spans="1:43" ht="13.5" customHeight="1">
      <c r="A25" s="24" t="s">
        <v>131</v>
      </c>
      <c r="B25" s="47" t="s">
        <v>166</v>
      </c>
      <c r="C25" s="48" t="s">
        <v>167</v>
      </c>
      <c r="D25" s="49">
        <v>15052</v>
      </c>
      <c r="E25" s="49">
        <v>15052</v>
      </c>
      <c r="F25" s="49">
        <f>'ごみ搬入量内訳'!H25</f>
        <v>3135</v>
      </c>
      <c r="G25" s="49">
        <f>'ごみ搬入量内訳'!AG25</f>
        <v>90</v>
      </c>
      <c r="H25" s="49">
        <f>'ごみ搬入量内訳'!AH25</f>
        <v>0</v>
      </c>
      <c r="I25" s="49">
        <f t="shared" si="0"/>
        <v>3225</v>
      </c>
      <c r="J25" s="49">
        <f t="shared" si="1"/>
        <v>587.0061412673508</v>
      </c>
      <c r="K25" s="49">
        <f>('ごみ搬入量内訳'!E25+'ごみ搬入量内訳'!AH25)/'ごみ処理概要'!D25/365*1000000</f>
        <v>464.5084255858231</v>
      </c>
      <c r="L25" s="49">
        <f>'ごみ搬入量内訳'!F25/'ごみ処理概要'!D25/365*1000000</f>
        <v>122.4977156815278</v>
      </c>
      <c r="M25" s="49">
        <f>'資源化量内訳'!BP25</f>
        <v>431</v>
      </c>
      <c r="N25" s="49">
        <f>'ごみ処理量内訳'!E25</f>
        <v>2421</v>
      </c>
      <c r="O25" s="49">
        <f>'ごみ処理量内訳'!L25</f>
        <v>373</v>
      </c>
      <c r="P25" s="49">
        <f t="shared" si="2"/>
        <v>431</v>
      </c>
      <c r="Q25" s="49">
        <f>'ごみ処理量内訳'!G25</f>
        <v>229</v>
      </c>
      <c r="R25" s="49">
        <f>'ごみ処理量内訳'!H25</f>
        <v>202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0</v>
      </c>
      <c r="W25" s="49">
        <f>'資源化量内訳'!M25</f>
        <v>0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4"/>
        <v>3225</v>
      </c>
      <c r="AE25" s="50">
        <f t="shared" si="5"/>
        <v>88.43410852713178</v>
      </c>
      <c r="AF25" s="49">
        <f>'資源化量内訳'!AB25</f>
        <v>0</v>
      </c>
      <c r="AG25" s="49">
        <f>'資源化量内訳'!AJ25</f>
        <v>67</v>
      </c>
      <c r="AH25" s="49">
        <f>'資源化量内訳'!AR25</f>
        <v>202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269</v>
      </c>
      <c r="AM25" s="50">
        <f t="shared" si="7"/>
        <v>19.14660831509847</v>
      </c>
      <c r="AN25" s="49">
        <f>'ごみ処理量内訳'!AC25</f>
        <v>373</v>
      </c>
      <c r="AO25" s="49">
        <f>'ごみ処理量内訳'!AD25</f>
        <v>493</v>
      </c>
      <c r="AP25" s="49">
        <f>'ごみ処理量内訳'!AE25</f>
        <v>48</v>
      </c>
      <c r="AQ25" s="49">
        <f t="shared" si="8"/>
        <v>914</v>
      </c>
    </row>
    <row r="26" spans="1:43" ht="13.5" customHeight="1">
      <c r="A26" s="24" t="s">
        <v>131</v>
      </c>
      <c r="B26" s="47" t="s">
        <v>168</v>
      </c>
      <c r="C26" s="48" t="s">
        <v>427</v>
      </c>
      <c r="D26" s="49">
        <v>8700</v>
      </c>
      <c r="E26" s="49">
        <v>8700</v>
      </c>
      <c r="F26" s="49">
        <f>'ごみ搬入量内訳'!H26</f>
        <v>1910</v>
      </c>
      <c r="G26" s="49">
        <f>'ごみ搬入量内訳'!AG26</f>
        <v>261</v>
      </c>
      <c r="H26" s="49">
        <f>'ごみ搬入量内訳'!AH26</f>
        <v>0</v>
      </c>
      <c r="I26" s="49">
        <f t="shared" si="0"/>
        <v>2171</v>
      </c>
      <c r="J26" s="49">
        <f t="shared" si="1"/>
        <v>683.6718626987875</v>
      </c>
      <c r="K26" s="49">
        <f>('ごみ搬入量内訳'!E26+'ごみ搬入量内訳'!AH26)/'ごみ処理概要'!D26/365*1000000</f>
        <v>420.7211462761769</v>
      </c>
      <c r="L26" s="49">
        <f>'ごみ搬入量内訳'!F26/'ごみ処理概要'!D26/365*1000000</f>
        <v>262.9507164226106</v>
      </c>
      <c r="M26" s="49">
        <f>'資源化量内訳'!BP26</f>
        <v>394</v>
      </c>
      <c r="N26" s="49">
        <f>'ごみ処理量内訳'!E26</f>
        <v>1627</v>
      </c>
      <c r="O26" s="49">
        <f>'ごみ処理量内訳'!L26</f>
        <v>192</v>
      </c>
      <c r="P26" s="49">
        <f t="shared" si="2"/>
        <v>236</v>
      </c>
      <c r="Q26" s="49">
        <f>'ごみ処理量内訳'!G26</f>
        <v>236</v>
      </c>
      <c r="R26" s="49">
        <f>'ごみ処理量内訳'!H26</f>
        <v>0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3"/>
        <v>116</v>
      </c>
      <c r="W26" s="49">
        <f>'資源化量内訳'!M26</f>
        <v>0</v>
      </c>
      <c r="X26" s="49">
        <f>'資源化量内訳'!N26</f>
        <v>25</v>
      </c>
      <c r="Y26" s="49">
        <f>'資源化量内訳'!O26</f>
        <v>73</v>
      </c>
      <c r="Z26" s="49">
        <f>'資源化量内訳'!P26</f>
        <v>18</v>
      </c>
      <c r="AA26" s="49">
        <f>'資源化量内訳'!Q26</f>
        <v>0</v>
      </c>
      <c r="AB26" s="49">
        <f>'資源化量内訳'!R26</f>
        <v>0</v>
      </c>
      <c r="AC26" s="49">
        <f>'資源化量内訳'!S26</f>
        <v>0</v>
      </c>
      <c r="AD26" s="49">
        <f t="shared" si="4"/>
        <v>2171</v>
      </c>
      <c r="AE26" s="50">
        <f t="shared" si="5"/>
        <v>91.15614923998157</v>
      </c>
      <c r="AF26" s="49">
        <f>'資源化量内訳'!AB26</f>
        <v>0</v>
      </c>
      <c r="AG26" s="49">
        <f>'資源化量内訳'!AJ26</f>
        <v>70</v>
      </c>
      <c r="AH26" s="49">
        <f>'資源化量内訳'!AR26</f>
        <v>0</v>
      </c>
      <c r="AI26" s="49">
        <f>'資源化量内訳'!AZ26</f>
        <v>0</v>
      </c>
      <c r="AJ26" s="49">
        <f>'資源化量内訳'!BH26</f>
        <v>0</v>
      </c>
      <c r="AK26" s="49" t="s">
        <v>11</v>
      </c>
      <c r="AL26" s="49">
        <f t="shared" si="6"/>
        <v>70</v>
      </c>
      <c r="AM26" s="50">
        <f t="shared" si="7"/>
        <v>22.612085769980506</v>
      </c>
      <c r="AN26" s="49">
        <f>'ごみ処理量内訳'!AC26</f>
        <v>192</v>
      </c>
      <c r="AO26" s="49">
        <f>'ごみ処理量内訳'!AD26</f>
        <v>316</v>
      </c>
      <c r="AP26" s="49">
        <f>'ごみ処理量内訳'!AE26</f>
        <v>49</v>
      </c>
      <c r="AQ26" s="49">
        <f t="shared" si="8"/>
        <v>557</v>
      </c>
    </row>
    <row r="27" spans="1:43" ht="13.5" customHeight="1">
      <c r="A27" s="24" t="s">
        <v>131</v>
      </c>
      <c r="B27" s="47" t="s">
        <v>169</v>
      </c>
      <c r="C27" s="48" t="s">
        <v>170</v>
      </c>
      <c r="D27" s="49">
        <v>17451</v>
      </c>
      <c r="E27" s="49">
        <v>17451</v>
      </c>
      <c r="F27" s="49">
        <f>'ごみ搬入量内訳'!H27</f>
        <v>3350</v>
      </c>
      <c r="G27" s="49">
        <f>'ごみ搬入量内訳'!AG27</f>
        <v>573</v>
      </c>
      <c r="H27" s="49">
        <f>'ごみ搬入量内訳'!AH27</f>
        <v>0</v>
      </c>
      <c r="I27" s="49">
        <f t="shared" si="0"/>
        <v>3923</v>
      </c>
      <c r="J27" s="49">
        <f t="shared" si="1"/>
        <v>615.8927972883761</v>
      </c>
      <c r="K27" s="49">
        <f>('ごみ搬入量内訳'!E27+'ごみ搬入量内訳'!AH27)/'ごみ処理概要'!D27/365*1000000</f>
        <v>540.6920198473534</v>
      </c>
      <c r="L27" s="49">
        <f>'ごみ搬入量内訳'!F27/'ごみ処理概要'!D27/365*1000000</f>
        <v>75.20077744102274</v>
      </c>
      <c r="M27" s="49">
        <f>'資源化量内訳'!BP27</f>
        <v>584</v>
      </c>
      <c r="N27" s="49">
        <f>'ごみ処理量内訳'!E27</f>
        <v>2813</v>
      </c>
      <c r="O27" s="49">
        <f>'ごみ処理量内訳'!L27</f>
        <v>573</v>
      </c>
      <c r="P27" s="49">
        <f t="shared" si="2"/>
        <v>319</v>
      </c>
      <c r="Q27" s="49">
        <f>'ごみ処理量内訳'!G27</f>
        <v>319</v>
      </c>
      <c r="R27" s="49">
        <f>'ごみ処理量内訳'!H27</f>
        <v>0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218</v>
      </c>
      <c r="W27" s="49">
        <f>'資源化量内訳'!M27</f>
        <v>0</v>
      </c>
      <c r="X27" s="49">
        <f>'資源化量内訳'!N27</f>
        <v>65</v>
      </c>
      <c r="Y27" s="49">
        <f>'資源化量内訳'!O27</f>
        <v>127</v>
      </c>
      <c r="Z27" s="49">
        <f>'資源化量内訳'!P27</f>
        <v>24</v>
      </c>
      <c r="AA27" s="49">
        <f>'資源化量内訳'!Q27</f>
        <v>2</v>
      </c>
      <c r="AB27" s="49">
        <f>'資源化量内訳'!R27</f>
        <v>0</v>
      </c>
      <c r="AC27" s="49">
        <f>'資源化量内訳'!S27</f>
        <v>0</v>
      </c>
      <c r="AD27" s="49">
        <f t="shared" si="4"/>
        <v>3923</v>
      </c>
      <c r="AE27" s="50">
        <f t="shared" si="5"/>
        <v>85.39383125159317</v>
      </c>
      <c r="AF27" s="49">
        <f>'資源化量内訳'!AB27</f>
        <v>0</v>
      </c>
      <c r="AG27" s="49">
        <f>'資源化量内訳'!AJ27</f>
        <v>94</v>
      </c>
      <c r="AH27" s="49">
        <f>'資源化量内訳'!AR27</f>
        <v>0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94</v>
      </c>
      <c r="AM27" s="50">
        <f t="shared" si="7"/>
        <v>19.880186376747282</v>
      </c>
      <c r="AN27" s="49">
        <f>'ごみ処理量内訳'!AC27</f>
        <v>573</v>
      </c>
      <c r="AO27" s="49">
        <f>'ごみ処理量内訳'!AD27</f>
        <v>574</v>
      </c>
      <c r="AP27" s="49">
        <f>'ごみ処理量内訳'!AE27</f>
        <v>66</v>
      </c>
      <c r="AQ27" s="49">
        <f t="shared" si="8"/>
        <v>1213</v>
      </c>
    </row>
    <row r="28" spans="1:43" ht="13.5" customHeight="1">
      <c r="A28" s="24" t="s">
        <v>131</v>
      </c>
      <c r="B28" s="47" t="s">
        <v>171</v>
      </c>
      <c r="C28" s="48" t="s">
        <v>172</v>
      </c>
      <c r="D28" s="49">
        <v>33935</v>
      </c>
      <c r="E28" s="49">
        <v>33935</v>
      </c>
      <c r="F28" s="49">
        <f>'ごみ搬入量内訳'!H28</f>
        <v>7560</v>
      </c>
      <c r="G28" s="49">
        <f>'ごみ搬入量内訳'!AG28</f>
        <v>3206</v>
      </c>
      <c r="H28" s="49">
        <f>'ごみ搬入量内訳'!AH28</f>
        <v>0</v>
      </c>
      <c r="I28" s="49">
        <f t="shared" si="0"/>
        <v>10766</v>
      </c>
      <c r="J28" s="49">
        <f t="shared" si="1"/>
        <v>869.1878712526566</v>
      </c>
      <c r="K28" s="49">
        <f>('ごみ搬入量内訳'!E28+'ごみ搬入量内訳'!AH28)/'ごみ処理概要'!D28/365*1000000</f>
        <v>673.1644501676251</v>
      </c>
      <c r="L28" s="49">
        <f>'ごみ搬入量内訳'!F28/'ごみ処理概要'!D28/365*1000000</f>
        <v>196.02342108503163</v>
      </c>
      <c r="M28" s="49">
        <f>'資源化量内訳'!BP28</f>
        <v>1704</v>
      </c>
      <c r="N28" s="49">
        <f>'ごみ処理量内訳'!E28</f>
        <v>6102</v>
      </c>
      <c r="O28" s="49">
        <f>'ごみ処理量内訳'!L28</f>
        <v>3337</v>
      </c>
      <c r="P28" s="49">
        <f t="shared" si="2"/>
        <v>942</v>
      </c>
      <c r="Q28" s="49">
        <f>'ごみ処理量内訳'!G28</f>
        <v>910</v>
      </c>
      <c r="R28" s="49">
        <f>'ごみ処理量内訳'!H28</f>
        <v>32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3"/>
        <v>385</v>
      </c>
      <c r="W28" s="49">
        <f>'資源化量内訳'!M28</f>
        <v>0</v>
      </c>
      <c r="X28" s="49">
        <f>'資源化量内訳'!N28</f>
        <v>133</v>
      </c>
      <c r="Y28" s="49">
        <f>'資源化量内訳'!O28</f>
        <v>252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0</v>
      </c>
      <c r="AD28" s="49">
        <f t="shared" si="4"/>
        <v>10766</v>
      </c>
      <c r="AE28" s="50">
        <f t="shared" si="5"/>
        <v>69.00427271038454</v>
      </c>
      <c r="AF28" s="49">
        <f>'資源化量内訳'!AB28</f>
        <v>0</v>
      </c>
      <c r="AG28" s="49">
        <f>'資源化量内訳'!AJ28</f>
        <v>268</v>
      </c>
      <c r="AH28" s="49">
        <f>'資源化量内訳'!AR28</f>
        <v>32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6"/>
        <v>300</v>
      </c>
      <c r="AM28" s="50">
        <f t="shared" si="7"/>
        <v>19.157979149959903</v>
      </c>
      <c r="AN28" s="49">
        <f>'ごみ処理量内訳'!AC28</f>
        <v>3337</v>
      </c>
      <c r="AO28" s="49">
        <f>'ごみ処理量内訳'!AD28</f>
        <v>1320</v>
      </c>
      <c r="AP28" s="49">
        <f>'ごみ処理量内訳'!AE28</f>
        <v>190</v>
      </c>
      <c r="AQ28" s="49">
        <f t="shared" si="8"/>
        <v>4847</v>
      </c>
    </row>
    <row r="29" spans="1:43" ht="13.5" customHeight="1">
      <c r="A29" s="24" t="s">
        <v>131</v>
      </c>
      <c r="B29" s="47" t="s">
        <v>173</v>
      </c>
      <c r="C29" s="48" t="s">
        <v>174</v>
      </c>
      <c r="D29" s="49">
        <v>6875</v>
      </c>
      <c r="E29" s="49">
        <v>6875</v>
      </c>
      <c r="F29" s="49">
        <f>'ごみ搬入量内訳'!H29</f>
        <v>1086</v>
      </c>
      <c r="G29" s="49">
        <f>'ごみ搬入量内訳'!AG29</f>
        <v>2117</v>
      </c>
      <c r="H29" s="49">
        <f>'ごみ搬入量内訳'!AH29</f>
        <v>0</v>
      </c>
      <c r="I29" s="49">
        <f t="shared" si="0"/>
        <v>3203</v>
      </c>
      <c r="J29" s="49">
        <f t="shared" si="1"/>
        <v>1276.4134495641345</v>
      </c>
      <c r="K29" s="49">
        <f>('ごみ搬入量内訳'!E29+'ごみ搬入量内訳'!AH29)/'ごみ処理概要'!D29/365*1000000</f>
        <v>1240.9464508094645</v>
      </c>
      <c r="L29" s="49">
        <f>'ごみ搬入量内訳'!F29/'ごみ処理概要'!D29/365*1000000</f>
        <v>35.46699875466999</v>
      </c>
      <c r="M29" s="49">
        <f>'資源化量内訳'!BP29</f>
        <v>277</v>
      </c>
      <c r="N29" s="49">
        <f>'ごみ処理量内訳'!E29</f>
        <v>845</v>
      </c>
      <c r="O29" s="49">
        <f>'ごみ処理量内訳'!L29</f>
        <v>2117</v>
      </c>
      <c r="P29" s="49">
        <f t="shared" si="2"/>
        <v>128</v>
      </c>
      <c r="Q29" s="49">
        <f>'ごみ処理量内訳'!G29</f>
        <v>128</v>
      </c>
      <c r="R29" s="49">
        <f>'ごみ処理量内訳'!H29</f>
        <v>0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3"/>
        <v>113</v>
      </c>
      <c r="W29" s="49">
        <f>'資源化量内訳'!M29</f>
        <v>0</v>
      </c>
      <c r="X29" s="49">
        <f>'資源化量内訳'!N29</f>
        <v>33</v>
      </c>
      <c r="Y29" s="49">
        <f>'資源化量内訳'!O29</f>
        <v>67</v>
      </c>
      <c r="Z29" s="49">
        <f>'資源化量内訳'!P29</f>
        <v>13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4"/>
        <v>3203</v>
      </c>
      <c r="AE29" s="50">
        <f t="shared" si="5"/>
        <v>33.90571339369342</v>
      </c>
      <c r="AF29" s="49">
        <f>'資源化量内訳'!AB29</f>
        <v>0</v>
      </c>
      <c r="AG29" s="49">
        <f>'資源化量内訳'!AJ29</f>
        <v>41</v>
      </c>
      <c r="AH29" s="49">
        <f>'資源化量内訳'!AR29</f>
        <v>0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6"/>
        <v>41</v>
      </c>
      <c r="AM29" s="50">
        <f t="shared" si="7"/>
        <v>12.385057471264368</v>
      </c>
      <c r="AN29" s="49">
        <f>'ごみ処理量内訳'!AC29</f>
        <v>2117</v>
      </c>
      <c r="AO29" s="49">
        <f>'ごみ処理量内訳'!AD29</f>
        <v>164</v>
      </c>
      <c r="AP29" s="49">
        <f>'ごみ処理量内訳'!AE29</f>
        <v>11</v>
      </c>
      <c r="AQ29" s="49">
        <f t="shared" si="8"/>
        <v>2292</v>
      </c>
    </row>
    <row r="30" spans="1:43" ht="13.5" customHeight="1">
      <c r="A30" s="24" t="s">
        <v>131</v>
      </c>
      <c r="B30" s="47" t="s">
        <v>175</v>
      </c>
      <c r="C30" s="48" t="s">
        <v>176</v>
      </c>
      <c r="D30" s="49">
        <v>28410</v>
      </c>
      <c r="E30" s="49">
        <v>28410</v>
      </c>
      <c r="F30" s="49">
        <f>'ごみ搬入量内訳'!H30</f>
        <v>5819</v>
      </c>
      <c r="G30" s="49">
        <f>'ごみ搬入量内訳'!AG30</f>
        <v>2398</v>
      </c>
      <c r="H30" s="49">
        <f>'ごみ搬入量内訳'!AH30</f>
        <v>0</v>
      </c>
      <c r="I30" s="49">
        <f t="shared" si="0"/>
        <v>8217</v>
      </c>
      <c r="J30" s="49">
        <f t="shared" si="1"/>
        <v>792.4086155270428</v>
      </c>
      <c r="K30" s="49">
        <f>('ごみ搬入量内訳'!E30+'ごみ搬入量内訳'!AH30)/'ごみ処理概要'!D30/365*1000000</f>
        <v>561.1568375017479</v>
      </c>
      <c r="L30" s="49">
        <f>'ごみ搬入量内訳'!F30/'ごみ処理概要'!D30/365*1000000</f>
        <v>231.25177802529495</v>
      </c>
      <c r="M30" s="49">
        <f>'資源化量内訳'!BP30</f>
        <v>1463</v>
      </c>
      <c r="N30" s="49">
        <f>'ごみ処理量内訳'!E30</f>
        <v>6799</v>
      </c>
      <c r="O30" s="49">
        <f>'ごみ処理量内訳'!L30</f>
        <v>225</v>
      </c>
      <c r="P30" s="49">
        <f t="shared" si="2"/>
        <v>872</v>
      </c>
      <c r="Q30" s="49">
        <f>'ごみ処理量内訳'!G30</f>
        <v>872</v>
      </c>
      <c r="R30" s="49">
        <f>'ごみ処理量内訳'!H30</f>
        <v>0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0</v>
      </c>
      <c r="V30" s="49">
        <f t="shared" si="3"/>
        <v>321</v>
      </c>
      <c r="W30" s="49">
        <f>'資源化量内訳'!M30</f>
        <v>0</v>
      </c>
      <c r="X30" s="49">
        <f>'資源化量内訳'!N30</f>
        <v>0</v>
      </c>
      <c r="Y30" s="49">
        <f>'資源化量内訳'!O30</f>
        <v>272</v>
      </c>
      <c r="Z30" s="49">
        <f>'資源化量内訳'!P30</f>
        <v>46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3</v>
      </c>
      <c r="AD30" s="49">
        <f t="shared" si="4"/>
        <v>8217</v>
      </c>
      <c r="AE30" s="50">
        <f t="shared" si="5"/>
        <v>97.26177437020812</v>
      </c>
      <c r="AF30" s="49">
        <f>'資源化量内訳'!AB30</f>
        <v>0</v>
      </c>
      <c r="AG30" s="49">
        <f>'資源化量内訳'!AJ30</f>
        <v>256</v>
      </c>
      <c r="AH30" s="49">
        <f>'資源化量内訳'!AR30</f>
        <v>0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6"/>
        <v>256</v>
      </c>
      <c r="AM30" s="50">
        <f t="shared" si="7"/>
        <v>21.074380165289256</v>
      </c>
      <c r="AN30" s="49">
        <f>'ごみ処理量内訳'!AC30</f>
        <v>225</v>
      </c>
      <c r="AO30" s="49">
        <f>'ごみ処理量内訳'!AD30</f>
        <v>800</v>
      </c>
      <c r="AP30" s="49">
        <f>'ごみ処理量内訳'!AE30</f>
        <v>182</v>
      </c>
      <c r="AQ30" s="49">
        <f t="shared" si="8"/>
        <v>1207</v>
      </c>
    </row>
    <row r="31" spans="1:43" ht="13.5" customHeight="1">
      <c r="A31" s="24" t="s">
        <v>131</v>
      </c>
      <c r="B31" s="47" t="s">
        <v>177</v>
      </c>
      <c r="C31" s="48" t="s">
        <v>178</v>
      </c>
      <c r="D31" s="49">
        <v>9014</v>
      </c>
      <c r="E31" s="49">
        <v>9014</v>
      </c>
      <c r="F31" s="49">
        <f>'ごみ搬入量内訳'!H31</f>
        <v>2057</v>
      </c>
      <c r="G31" s="49">
        <f>'ごみ搬入量内訳'!AG31</f>
        <v>448</v>
      </c>
      <c r="H31" s="49">
        <f>'ごみ搬入量内訳'!AH31</f>
        <v>0</v>
      </c>
      <c r="I31" s="49">
        <f t="shared" si="0"/>
        <v>2505</v>
      </c>
      <c r="J31" s="49">
        <f t="shared" si="1"/>
        <v>761.3727200610314</v>
      </c>
      <c r="K31" s="49">
        <f>('ごみ搬入量内訳'!E31+'ごみ搬入量内訳'!AH31)/'ごみ処理概要'!D31/365*1000000</f>
        <v>547.7020525149616</v>
      </c>
      <c r="L31" s="49">
        <f>'ごみ搬入量内訳'!F31/'ごみ処理概要'!D31/365*1000000</f>
        <v>213.6706675460699</v>
      </c>
      <c r="M31" s="49">
        <f>'資源化量内訳'!BP31</f>
        <v>375</v>
      </c>
      <c r="N31" s="49">
        <f>'ごみ処理量内訳'!E31</f>
        <v>1736</v>
      </c>
      <c r="O31" s="49">
        <f>'ごみ処理量内訳'!L31</f>
        <v>11</v>
      </c>
      <c r="P31" s="49">
        <f t="shared" si="2"/>
        <v>393</v>
      </c>
      <c r="Q31" s="49">
        <f>'ごみ処理量内訳'!G31</f>
        <v>393</v>
      </c>
      <c r="R31" s="49">
        <f>'ごみ処理量内訳'!H31</f>
        <v>0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3"/>
        <v>365</v>
      </c>
      <c r="W31" s="49">
        <f>'資源化量内訳'!M31</f>
        <v>194</v>
      </c>
      <c r="X31" s="49">
        <f>'資源化量内訳'!N31</f>
        <v>35</v>
      </c>
      <c r="Y31" s="49">
        <f>'資源化量内訳'!O31</f>
        <v>87</v>
      </c>
      <c r="Z31" s="49">
        <f>'資源化量内訳'!P31</f>
        <v>15</v>
      </c>
      <c r="AA31" s="49">
        <f>'資源化量内訳'!Q31</f>
        <v>0</v>
      </c>
      <c r="AB31" s="49">
        <f>'資源化量内訳'!R31</f>
        <v>34</v>
      </c>
      <c r="AC31" s="49">
        <f>'資源化量内訳'!S31</f>
        <v>0</v>
      </c>
      <c r="AD31" s="49">
        <f t="shared" si="4"/>
        <v>2505</v>
      </c>
      <c r="AE31" s="50">
        <f t="shared" si="5"/>
        <v>99.56087824351297</v>
      </c>
      <c r="AF31" s="49">
        <f>'資源化量内訳'!AB31</f>
        <v>0</v>
      </c>
      <c r="AG31" s="49">
        <f>'資源化量内訳'!AJ31</f>
        <v>116</v>
      </c>
      <c r="AH31" s="49">
        <f>'資源化量内訳'!AR31</f>
        <v>0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6"/>
        <v>116</v>
      </c>
      <c r="AM31" s="50">
        <f t="shared" si="7"/>
        <v>29.72222222222222</v>
      </c>
      <c r="AN31" s="49">
        <f>'ごみ処理量内訳'!AC31</f>
        <v>11</v>
      </c>
      <c r="AO31" s="49">
        <f>'ごみ処理量内訳'!AD31</f>
        <v>164</v>
      </c>
      <c r="AP31" s="49">
        <f>'ごみ処理量内訳'!AE31</f>
        <v>82</v>
      </c>
      <c r="AQ31" s="49">
        <f t="shared" si="8"/>
        <v>257</v>
      </c>
    </row>
    <row r="32" spans="1:43" ht="13.5" customHeight="1">
      <c r="A32" s="24" t="s">
        <v>131</v>
      </c>
      <c r="B32" s="47" t="s">
        <v>179</v>
      </c>
      <c r="C32" s="48" t="s">
        <v>180</v>
      </c>
      <c r="D32" s="49">
        <v>20933</v>
      </c>
      <c r="E32" s="49">
        <v>20933</v>
      </c>
      <c r="F32" s="49">
        <f>'ごみ搬入量内訳'!H32</f>
        <v>4792</v>
      </c>
      <c r="G32" s="49">
        <f>'ごみ搬入量内訳'!AG32</f>
        <v>3245</v>
      </c>
      <c r="H32" s="49">
        <f>'ごみ搬入量内訳'!AH32</f>
        <v>0</v>
      </c>
      <c r="I32" s="49">
        <f t="shared" si="0"/>
        <v>8037</v>
      </c>
      <c r="J32" s="49">
        <f t="shared" si="1"/>
        <v>1051.8883142498341</v>
      </c>
      <c r="K32" s="49">
        <f>('ごみ搬入量内訳'!E32+'ごみ搬入量内訳'!AH32)/'ごみ処理概要'!D32/365*1000000</f>
        <v>873.6287790988732</v>
      </c>
      <c r="L32" s="49">
        <f>'ごみ搬入量内訳'!F32/'ごみ処理概要'!D32/365*1000000</f>
        <v>178.25953515096109</v>
      </c>
      <c r="M32" s="49">
        <f>'資源化量内訳'!BP32</f>
        <v>992</v>
      </c>
      <c r="N32" s="49">
        <f>'ごみ処理量内訳'!E32</f>
        <v>4222</v>
      </c>
      <c r="O32" s="49">
        <f>'ごみ処理量内訳'!L32</f>
        <v>3086</v>
      </c>
      <c r="P32" s="49">
        <f t="shared" si="2"/>
        <v>321</v>
      </c>
      <c r="Q32" s="49">
        <f>'ごみ処理量内訳'!G32</f>
        <v>321</v>
      </c>
      <c r="R32" s="49">
        <f>'ごみ処理量内訳'!H32</f>
        <v>0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3"/>
        <v>408</v>
      </c>
      <c r="W32" s="49">
        <f>'資源化量内訳'!M32</f>
        <v>0</v>
      </c>
      <c r="X32" s="49">
        <f>'資源化量内訳'!N32</f>
        <v>198</v>
      </c>
      <c r="Y32" s="49">
        <f>'資源化量内訳'!O32</f>
        <v>167</v>
      </c>
      <c r="Z32" s="49">
        <f>'資源化量内訳'!P32</f>
        <v>34</v>
      </c>
      <c r="AA32" s="49">
        <f>'資源化量内訳'!Q32</f>
        <v>9</v>
      </c>
      <c r="AB32" s="49">
        <f>'資源化量内訳'!R32</f>
        <v>0</v>
      </c>
      <c r="AC32" s="49">
        <f>'資源化量内訳'!S32</f>
        <v>0</v>
      </c>
      <c r="AD32" s="49">
        <f t="shared" si="4"/>
        <v>8037</v>
      </c>
      <c r="AE32" s="50">
        <f t="shared" si="5"/>
        <v>61.602588030359584</v>
      </c>
      <c r="AF32" s="49">
        <f>'資源化量内訳'!AB32</f>
        <v>0</v>
      </c>
      <c r="AG32" s="49">
        <f>'資源化量内訳'!AJ32</f>
        <v>0</v>
      </c>
      <c r="AH32" s="49">
        <f>'資源化量内訳'!AR32</f>
        <v>0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6"/>
        <v>0</v>
      </c>
      <c r="AM32" s="50">
        <f t="shared" si="7"/>
        <v>15.505593088935651</v>
      </c>
      <c r="AN32" s="49">
        <f>'ごみ処理量内訳'!AC32</f>
        <v>3086</v>
      </c>
      <c r="AO32" s="49">
        <f>'ごみ処理量内訳'!AD32</f>
        <v>408</v>
      </c>
      <c r="AP32" s="49">
        <f>'ごみ処理量内訳'!AE32</f>
        <v>66</v>
      </c>
      <c r="AQ32" s="49">
        <f t="shared" si="8"/>
        <v>3560</v>
      </c>
    </row>
    <row r="33" spans="1:43" ht="13.5" customHeight="1">
      <c r="A33" s="24" t="s">
        <v>131</v>
      </c>
      <c r="B33" s="47" t="s">
        <v>181</v>
      </c>
      <c r="C33" s="48" t="s">
        <v>182</v>
      </c>
      <c r="D33" s="49">
        <v>9368</v>
      </c>
      <c r="E33" s="49">
        <v>9368</v>
      </c>
      <c r="F33" s="49">
        <f>'ごみ搬入量内訳'!H33</f>
        <v>1385</v>
      </c>
      <c r="G33" s="49">
        <f>'ごみ搬入量内訳'!AG33</f>
        <v>44</v>
      </c>
      <c r="H33" s="49">
        <f>'ごみ搬入量内訳'!AH33</f>
        <v>0</v>
      </c>
      <c r="I33" s="49">
        <f t="shared" si="0"/>
        <v>1429</v>
      </c>
      <c r="J33" s="49">
        <f t="shared" si="1"/>
        <v>417.91935238585455</v>
      </c>
      <c r="K33" s="49">
        <f>('ごみ搬入量内訳'!E33+'ごみ搬入量内訳'!AH33)/'ごみ処理概要'!D33/365*1000000</f>
        <v>277.2481078109098</v>
      </c>
      <c r="L33" s="49">
        <f>'ごみ搬入量内訳'!F33/'ごみ処理概要'!D33/365*1000000</f>
        <v>140.67124457494472</v>
      </c>
      <c r="M33" s="49">
        <f>'資源化量内訳'!BP33</f>
        <v>452</v>
      </c>
      <c r="N33" s="49">
        <f>'ごみ処理量内訳'!E33</f>
        <v>867</v>
      </c>
      <c r="O33" s="49">
        <f>'ごみ処理量内訳'!L33</f>
        <v>0</v>
      </c>
      <c r="P33" s="49">
        <f t="shared" si="2"/>
        <v>368</v>
      </c>
      <c r="Q33" s="49">
        <f>'ごみ処理量内訳'!G33</f>
        <v>368</v>
      </c>
      <c r="R33" s="49">
        <f>'ごみ処理量内訳'!H33</f>
        <v>0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3"/>
        <v>194</v>
      </c>
      <c r="W33" s="49">
        <f>'資源化量内訳'!M33</f>
        <v>22</v>
      </c>
      <c r="X33" s="49">
        <f>'資源化量内訳'!N33</f>
        <v>27</v>
      </c>
      <c r="Y33" s="49">
        <f>'資源化量内訳'!O33</f>
        <v>80</v>
      </c>
      <c r="Z33" s="49">
        <f>'資源化量内訳'!P33</f>
        <v>18</v>
      </c>
      <c r="AA33" s="49">
        <f>'資源化量内訳'!Q33</f>
        <v>27</v>
      </c>
      <c r="AB33" s="49">
        <f>'資源化量内訳'!R33</f>
        <v>4</v>
      </c>
      <c r="AC33" s="49">
        <f>'資源化量内訳'!S33</f>
        <v>16</v>
      </c>
      <c r="AD33" s="49">
        <f t="shared" si="4"/>
        <v>1429</v>
      </c>
      <c r="AE33" s="50">
        <f t="shared" si="5"/>
        <v>100</v>
      </c>
      <c r="AF33" s="49">
        <f>'資源化量内訳'!AB33</f>
        <v>0</v>
      </c>
      <c r="AG33" s="49">
        <f>'資源化量内訳'!AJ33</f>
        <v>109</v>
      </c>
      <c r="AH33" s="49">
        <f>'資源化量内訳'!AR33</f>
        <v>0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6"/>
        <v>109</v>
      </c>
      <c r="AM33" s="50">
        <f t="shared" si="7"/>
        <v>40.13822434875066</v>
      </c>
      <c r="AN33" s="49">
        <f>'ごみ処理量内訳'!AC33</f>
        <v>0</v>
      </c>
      <c r="AO33" s="49">
        <f>'ごみ処理量内訳'!AD33</f>
        <v>84</v>
      </c>
      <c r="AP33" s="49">
        <f>'ごみ処理量内訳'!AE33</f>
        <v>76</v>
      </c>
      <c r="AQ33" s="49">
        <f t="shared" si="8"/>
        <v>160</v>
      </c>
    </row>
    <row r="34" spans="1:43" ht="13.5" customHeight="1">
      <c r="A34" s="24" t="s">
        <v>131</v>
      </c>
      <c r="B34" s="47" t="s">
        <v>183</v>
      </c>
      <c r="C34" s="48" t="s">
        <v>184</v>
      </c>
      <c r="D34" s="49">
        <v>15065</v>
      </c>
      <c r="E34" s="49">
        <v>15065</v>
      </c>
      <c r="F34" s="49">
        <f>'ごみ搬入量内訳'!H34</f>
        <v>2844</v>
      </c>
      <c r="G34" s="49">
        <f>'ごみ搬入量内訳'!AG34</f>
        <v>400</v>
      </c>
      <c r="H34" s="49">
        <f>'ごみ搬入量内訳'!AH34</f>
        <v>0</v>
      </c>
      <c r="I34" s="49">
        <f aca="true" t="shared" si="9" ref="I34:I97">SUM(F34:H34)</f>
        <v>3244</v>
      </c>
      <c r="J34" s="49">
        <f aca="true" t="shared" si="10" ref="J34:J97">I34/D34/365*1000000</f>
        <v>589.954944100678</v>
      </c>
      <c r="K34" s="49">
        <f>('ごみ搬入量内訳'!E34+'ごみ搬入量内訳'!AH34)/'ごみ処理概要'!D34/365*1000000</f>
        <v>404.2755366016668</v>
      </c>
      <c r="L34" s="49">
        <f>'ごみ搬入量内訳'!F34/'ごみ処理概要'!D34/365*1000000</f>
        <v>185.67940749901112</v>
      </c>
      <c r="M34" s="49">
        <f>'資源化量内訳'!BP34</f>
        <v>646</v>
      </c>
      <c r="N34" s="49">
        <f>'ごみ処理量内訳'!E34</f>
        <v>2266</v>
      </c>
      <c r="O34" s="49">
        <f>'ごみ処理量内訳'!L34</f>
        <v>285</v>
      </c>
      <c r="P34" s="49">
        <f aca="true" t="shared" si="11" ref="P34:P97">SUM(Q34:U34)</f>
        <v>470</v>
      </c>
      <c r="Q34" s="49">
        <f>'ごみ処理量内訳'!G34</f>
        <v>470</v>
      </c>
      <c r="R34" s="49">
        <f>'ごみ処理量内訳'!H34</f>
        <v>0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aca="true" t="shared" si="12" ref="V34:V97">SUM(W34:AC34)</f>
        <v>223</v>
      </c>
      <c r="W34" s="49">
        <f>'資源化量内訳'!M34</f>
        <v>0</v>
      </c>
      <c r="X34" s="49">
        <f>'資源化量内訳'!N34</f>
        <v>83</v>
      </c>
      <c r="Y34" s="49">
        <f>'資源化量内訳'!O34</f>
        <v>114</v>
      </c>
      <c r="Z34" s="49">
        <f>'資源化量内訳'!P34</f>
        <v>23</v>
      </c>
      <c r="AA34" s="49">
        <f>'資源化量内訳'!Q34</f>
        <v>3</v>
      </c>
      <c r="AB34" s="49">
        <f>'資源化量内訳'!R34</f>
        <v>0</v>
      </c>
      <c r="AC34" s="49">
        <f>'資源化量内訳'!S34</f>
        <v>0</v>
      </c>
      <c r="AD34" s="49">
        <f aca="true" t="shared" si="13" ref="AD34:AD97">N34+O34+P34+V34</f>
        <v>3244</v>
      </c>
      <c r="AE34" s="50">
        <f aca="true" t="shared" si="14" ref="AE34:AE97">(N34+P34+V34)/AD34*100</f>
        <v>91.21454993834772</v>
      </c>
      <c r="AF34" s="49">
        <f>'資源化量内訳'!AB34</f>
        <v>0</v>
      </c>
      <c r="AG34" s="49">
        <f>'資源化量内訳'!AJ34</f>
        <v>138</v>
      </c>
      <c r="AH34" s="49">
        <f>'資源化量内訳'!AR34</f>
        <v>0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aca="true" t="shared" si="15" ref="AL34:AL97">SUM(AF34:AJ34)</f>
        <v>138</v>
      </c>
      <c r="AM34" s="50">
        <f aca="true" t="shared" si="16" ref="AM34:AM97">(V34+AL34+M34)/(M34+AD34)*100</f>
        <v>25.886889460154244</v>
      </c>
      <c r="AN34" s="49">
        <f>'ごみ処理量内訳'!AC34</f>
        <v>285</v>
      </c>
      <c r="AO34" s="49">
        <f>'ごみ処理量内訳'!AD34</f>
        <v>219</v>
      </c>
      <c r="AP34" s="49">
        <f>'ごみ処理量内訳'!AE34</f>
        <v>98</v>
      </c>
      <c r="AQ34" s="49">
        <f aca="true" t="shared" si="17" ref="AQ34:AQ97">SUM(AN34:AP34)</f>
        <v>602</v>
      </c>
    </row>
    <row r="35" spans="1:43" ht="13.5" customHeight="1">
      <c r="A35" s="24" t="s">
        <v>131</v>
      </c>
      <c r="B35" s="47" t="s">
        <v>185</v>
      </c>
      <c r="C35" s="48" t="s">
        <v>186</v>
      </c>
      <c r="D35" s="49">
        <v>4688</v>
      </c>
      <c r="E35" s="49">
        <v>4688</v>
      </c>
      <c r="F35" s="49">
        <f>'ごみ搬入量内訳'!H35</f>
        <v>1144</v>
      </c>
      <c r="G35" s="49">
        <f>'ごみ搬入量内訳'!AG35</f>
        <v>25</v>
      </c>
      <c r="H35" s="49">
        <f>'ごみ搬入量内訳'!AH35</f>
        <v>0</v>
      </c>
      <c r="I35" s="49">
        <f t="shared" si="9"/>
        <v>1169</v>
      </c>
      <c r="J35" s="49">
        <f t="shared" si="10"/>
        <v>683.1782692037964</v>
      </c>
      <c r="K35" s="49">
        <f>('ごみ搬入量内訳'!E35+'ごみ搬入量内訳'!AH35)/'ごみ処理概要'!D35/365*1000000</f>
        <v>588.5034363457852</v>
      </c>
      <c r="L35" s="49">
        <f>'ごみ搬入量内訳'!F35/'ごみ処理概要'!D35/365*1000000</f>
        <v>94.67483285801113</v>
      </c>
      <c r="M35" s="49">
        <f>'資源化量内訳'!BP35</f>
        <v>242</v>
      </c>
      <c r="N35" s="49">
        <f>'ごみ処理量内訳'!E35</f>
        <v>972</v>
      </c>
      <c r="O35" s="49">
        <f>'ごみ処理量内訳'!L35</f>
        <v>4</v>
      </c>
      <c r="P35" s="49">
        <f t="shared" si="11"/>
        <v>150</v>
      </c>
      <c r="Q35" s="49">
        <f>'ごみ処理量内訳'!G35</f>
        <v>98</v>
      </c>
      <c r="R35" s="49">
        <f>'ごみ処理量内訳'!H35</f>
        <v>52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12"/>
        <v>43</v>
      </c>
      <c r="W35" s="49">
        <f>'資源化量内訳'!M35</f>
        <v>0</v>
      </c>
      <c r="X35" s="49">
        <f>'資源化量内訳'!N35</f>
        <v>1</v>
      </c>
      <c r="Y35" s="49">
        <f>'資源化量内訳'!O35</f>
        <v>42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0</v>
      </c>
      <c r="AC35" s="49">
        <f>'資源化量内訳'!S35</f>
        <v>0</v>
      </c>
      <c r="AD35" s="49">
        <f t="shared" si="13"/>
        <v>1169</v>
      </c>
      <c r="AE35" s="50">
        <f t="shared" si="14"/>
        <v>99.65782720273738</v>
      </c>
      <c r="AF35" s="49">
        <f>'資源化量内訳'!AB35</f>
        <v>0</v>
      </c>
      <c r="AG35" s="49">
        <f>'資源化量内訳'!AJ35</f>
        <v>0</v>
      </c>
      <c r="AH35" s="49">
        <f>'資源化量内訳'!AR35</f>
        <v>52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15"/>
        <v>52</v>
      </c>
      <c r="AM35" s="50">
        <f t="shared" si="16"/>
        <v>23.883770375620127</v>
      </c>
      <c r="AN35" s="49">
        <f>'ごみ処理量内訳'!AC35</f>
        <v>4</v>
      </c>
      <c r="AO35" s="49">
        <f>'ごみ処理量内訳'!AD35</f>
        <v>94</v>
      </c>
      <c r="AP35" s="49">
        <f>'ごみ処理量内訳'!AE35</f>
        <v>20</v>
      </c>
      <c r="AQ35" s="49">
        <f t="shared" si="17"/>
        <v>118</v>
      </c>
    </row>
    <row r="36" spans="1:43" ht="13.5" customHeight="1">
      <c r="A36" s="24" t="s">
        <v>131</v>
      </c>
      <c r="B36" s="47" t="s">
        <v>187</v>
      </c>
      <c r="C36" s="48" t="s">
        <v>188</v>
      </c>
      <c r="D36" s="49">
        <v>19150</v>
      </c>
      <c r="E36" s="49">
        <v>19150</v>
      </c>
      <c r="F36" s="49">
        <f>'ごみ搬入量内訳'!H36</f>
        <v>3763</v>
      </c>
      <c r="G36" s="49">
        <f>'ごみ搬入量内訳'!AG36</f>
        <v>76</v>
      </c>
      <c r="H36" s="49">
        <f>'ごみ搬入量内訳'!AH36</f>
        <v>0</v>
      </c>
      <c r="I36" s="49">
        <f t="shared" si="9"/>
        <v>3839</v>
      </c>
      <c r="J36" s="49">
        <f t="shared" si="10"/>
        <v>549.2328051790122</v>
      </c>
      <c r="K36" s="49">
        <f>('ごみ搬入量内訳'!E36+'ごみ搬入量内訳'!AH36)/'ごみ処理概要'!D36/365*1000000</f>
        <v>475.9826889373726</v>
      </c>
      <c r="L36" s="49">
        <f>'ごみ搬入量内訳'!F36/'ごみ処理概要'!D36/365*1000000</f>
        <v>73.25011624163955</v>
      </c>
      <c r="M36" s="49">
        <f>'資源化量内訳'!BP36</f>
        <v>679</v>
      </c>
      <c r="N36" s="49">
        <f>'ごみ処理量内訳'!E36</f>
        <v>3189</v>
      </c>
      <c r="O36" s="49">
        <f>'ごみ処理量内訳'!L36</f>
        <v>101</v>
      </c>
      <c r="P36" s="49">
        <f t="shared" si="11"/>
        <v>0</v>
      </c>
      <c r="Q36" s="49">
        <f>'ごみ処理量内訳'!G36</f>
        <v>0</v>
      </c>
      <c r="R36" s="49">
        <f>'ごみ処理量内訳'!H36</f>
        <v>0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12"/>
        <v>549</v>
      </c>
      <c r="W36" s="49">
        <f>'資源化量内訳'!M36</f>
        <v>11</v>
      </c>
      <c r="X36" s="49">
        <f>'資源化量内訳'!N36</f>
        <v>313</v>
      </c>
      <c r="Y36" s="49">
        <f>'資源化量内訳'!O36</f>
        <v>143</v>
      </c>
      <c r="Z36" s="49">
        <f>'資源化量内訳'!P36</f>
        <v>42</v>
      </c>
      <c r="AA36" s="49">
        <f>'資源化量内訳'!Q36</f>
        <v>40</v>
      </c>
      <c r="AB36" s="49">
        <f>'資源化量内訳'!R36</f>
        <v>0</v>
      </c>
      <c r="AC36" s="49">
        <f>'資源化量内訳'!S36</f>
        <v>0</v>
      </c>
      <c r="AD36" s="49">
        <f t="shared" si="13"/>
        <v>3839</v>
      </c>
      <c r="AE36" s="50">
        <f t="shared" si="14"/>
        <v>97.36910653816098</v>
      </c>
      <c r="AF36" s="49">
        <f>'資源化量内訳'!AB36</f>
        <v>0</v>
      </c>
      <c r="AG36" s="49">
        <f>'資源化量内訳'!AJ36</f>
        <v>0</v>
      </c>
      <c r="AH36" s="49">
        <f>'資源化量内訳'!AR36</f>
        <v>0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15"/>
        <v>0</v>
      </c>
      <c r="AM36" s="50">
        <f t="shared" si="16"/>
        <v>27.180168216024793</v>
      </c>
      <c r="AN36" s="49">
        <f>'ごみ処理量内訳'!AC36</f>
        <v>101</v>
      </c>
      <c r="AO36" s="49">
        <f>'ごみ処理量内訳'!AD36</f>
        <v>450</v>
      </c>
      <c r="AP36" s="49">
        <f>'ごみ処理量内訳'!AE36</f>
        <v>0</v>
      </c>
      <c r="AQ36" s="49">
        <f t="shared" si="17"/>
        <v>551</v>
      </c>
    </row>
    <row r="37" spans="1:43" ht="13.5" customHeight="1">
      <c r="A37" s="24" t="s">
        <v>131</v>
      </c>
      <c r="B37" s="47" t="s">
        <v>189</v>
      </c>
      <c r="C37" s="48" t="s">
        <v>190</v>
      </c>
      <c r="D37" s="49">
        <v>3886</v>
      </c>
      <c r="E37" s="49">
        <v>3886</v>
      </c>
      <c r="F37" s="49">
        <f>'ごみ搬入量内訳'!H37</f>
        <v>790</v>
      </c>
      <c r="G37" s="49">
        <f>'ごみ搬入量内訳'!AG37</f>
        <v>10</v>
      </c>
      <c r="H37" s="49">
        <f>'ごみ搬入量内訳'!AH37</f>
        <v>0</v>
      </c>
      <c r="I37" s="49">
        <f t="shared" si="9"/>
        <v>800</v>
      </c>
      <c r="J37" s="49">
        <f t="shared" si="10"/>
        <v>564.0197688928998</v>
      </c>
      <c r="K37" s="49">
        <f>('ごみ搬入量内訳'!E37+'ごみ搬入量内訳'!AH37)/'ごみ処理概要'!D37/365*1000000</f>
        <v>511.1429155591903</v>
      </c>
      <c r="L37" s="49">
        <f>'ごみ搬入量内訳'!F37/'ごみ処理概要'!D37/365*1000000</f>
        <v>52.87685333370934</v>
      </c>
      <c r="M37" s="49">
        <f>'資源化量内訳'!BP37</f>
        <v>90</v>
      </c>
      <c r="N37" s="49">
        <f>'ごみ処理量内訳'!E37</f>
        <v>479</v>
      </c>
      <c r="O37" s="49">
        <f>'ごみ処理量内訳'!L37</f>
        <v>0</v>
      </c>
      <c r="P37" s="49">
        <f t="shared" si="11"/>
        <v>321</v>
      </c>
      <c r="Q37" s="49">
        <f>'ごみ処理量内訳'!G37</f>
        <v>50</v>
      </c>
      <c r="R37" s="49">
        <f>'ごみ処理量内訳'!H37</f>
        <v>271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12"/>
        <v>0</v>
      </c>
      <c r="W37" s="49">
        <f>'資源化量内訳'!M37</f>
        <v>0</v>
      </c>
      <c r="X37" s="49">
        <f>'資源化量内訳'!N37</f>
        <v>0</v>
      </c>
      <c r="Y37" s="49">
        <f>'資源化量内訳'!O37</f>
        <v>0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0</v>
      </c>
      <c r="AC37" s="49">
        <f>'資源化量内訳'!S37</f>
        <v>0</v>
      </c>
      <c r="AD37" s="49">
        <f t="shared" si="13"/>
        <v>800</v>
      </c>
      <c r="AE37" s="50">
        <f t="shared" si="14"/>
        <v>100</v>
      </c>
      <c r="AF37" s="49">
        <f>'資源化量内訳'!AB37</f>
        <v>0</v>
      </c>
      <c r="AG37" s="49">
        <f>'資源化量内訳'!AJ37</f>
        <v>0</v>
      </c>
      <c r="AH37" s="49">
        <f>'資源化量内訳'!AR37</f>
        <v>271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15"/>
        <v>271</v>
      </c>
      <c r="AM37" s="50">
        <f t="shared" si="16"/>
        <v>40.561797752808985</v>
      </c>
      <c r="AN37" s="49">
        <f>'ごみ処理量内訳'!AC37</f>
        <v>0</v>
      </c>
      <c r="AO37" s="49">
        <f>'ごみ処理量内訳'!AD37</f>
        <v>46</v>
      </c>
      <c r="AP37" s="49">
        <f>'ごみ処理量内訳'!AE37</f>
        <v>21</v>
      </c>
      <c r="AQ37" s="49">
        <f t="shared" si="17"/>
        <v>67</v>
      </c>
    </row>
    <row r="38" spans="1:43" ht="13.5" customHeight="1">
      <c r="A38" s="24" t="s">
        <v>131</v>
      </c>
      <c r="B38" s="47" t="s">
        <v>191</v>
      </c>
      <c r="C38" s="48" t="s">
        <v>422</v>
      </c>
      <c r="D38" s="49">
        <v>23613</v>
      </c>
      <c r="E38" s="49">
        <v>23613</v>
      </c>
      <c r="F38" s="49">
        <f>'ごみ搬入量内訳'!H38</f>
        <v>5004</v>
      </c>
      <c r="G38" s="49">
        <f>'ごみ搬入量内訳'!AG38</f>
        <v>125</v>
      </c>
      <c r="H38" s="49">
        <f>'ごみ搬入量内訳'!AH38</f>
        <v>550</v>
      </c>
      <c r="I38" s="49">
        <f t="shared" si="9"/>
        <v>5679</v>
      </c>
      <c r="J38" s="49">
        <f t="shared" si="10"/>
        <v>658.9126375127701</v>
      </c>
      <c r="K38" s="49">
        <f>('ごみ搬入量内訳'!E38+'ごみ搬入量内訳'!AH38)/'ごみ処理概要'!D38/365*1000000</f>
        <v>527.2229309487634</v>
      </c>
      <c r="L38" s="49">
        <f>'ごみ搬入量内訳'!F38/'ごみ処理概要'!D38/365*1000000</f>
        <v>131.6897065640067</v>
      </c>
      <c r="M38" s="49">
        <f>'資源化量内訳'!BP38</f>
        <v>0</v>
      </c>
      <c r="N38" s="49">
        <f>'ごみ処理量内訳'!E38</f>
        <v>4007</v>
      </c>
      <c r="O38" s="49">
        <f>'ごみ処理量内訳'!L38</f>
        <v>35</v>
      </c>
      <c r="P38" s="49">
        <f t="shared" si="11"/>
        <v>1087</v>
      </c>
      <c r="Q38" s="49">
        <f>'ごみ処理量内訳'!G38</f>
        <v>504</v>
      </c>
      <c r="R38" s="49">
        <f>'ごみ処理量内訳'!H38</f>
        <v>583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12"/>
        <v>0</v>
      </c>
      <c r="W38" s="49">
        <f>'資源化量内訳'!M38</f>
        <v>0</v>
      </c>
      <c r="X38" s="49">
        <f>'資源化量内訳'!N38</f>
        <v>0</v>
      </c>
      <c r="Y38" s="49">
        <f>'資源化量内訳'!O38</f>
        <v>0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0</v>
      </c>
      <c r="AC38" s="49">
        <f>'資源化量内訳'!S38</f>
        <v>0</v>
      </c>
      <c r="AD38" s="49">
        <f t="shared" si="13"/>
        <v>5129</v>
      </c>
      <c r="AE38" s="50">
        <f t="shared" si="14"/>
        <v>99.31760577110548</v>
      </c>
      <c r="AF38" s="49">
        <f>'資源化量内訳'!AB38</f>
        <v>0</v>
      </c>
      <c r="AG38" s="49">
        <f>'資源化量内訳'!AJ38</f>
        <v>0</v>
      </c>
      <c r="AH38" s="49">
        <f>'資源化量内訳'!AR38</f>
        <v>582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15"/>
        <v>582</v>
      </c>
      <c r="AM38" s="50">
        <f t="shared" si="16"/>
        <v>11.34724117761747</v>
      </c>
      <c r="AN38" s="49">
        <f>'ごみ処理量内訳'!AC38</f>
        <v>35</v>
      </c>
      <c r="AO38" s="49">
        <f>'ごみ処理量内訳'!AD38</f>
        <v>387</v>
      </c>
      <c r="AP38" s="49">
        <f>'ごみ処理量内訳'!AE38</f>
        <v>62</v>
      </c>
      <c r="AQ38" s="49">
        <f t="shared" si="17"/>
        <v>484</v>
      </c>
    </row>
    <row r="39" spans="1:43" ht="13.5" customHeight="1">
      <c r="A39" s="24" t="s">
        <v>131</v>
      </c>
      <c r="B39" s="47" t="s">
        <v>192</v>
      </c>
      <c r="C39" s="48" t="s">
        <v>260</v>
      </c>
      <c r="D39" s="49">
        <v>24486</v>
      </c>
      <c r="E39" s="49">
        <v>24486</v>
      </c>
      <c r="F39" s="49">
        <f>'ごみ搬入量内訳'!H39</f>
        <v>5305</v>
      </c>
      <c r="G39" s="49">
        <f>'ごみ搬入量内訳'!AG39</f>
        <v>64</v>
      </c>
      <c r="H39" s="49">
        <f>'ごみ搬入量内訳'!AH39</f>
        <v>0</v>
      </c>
      <c r="I39" s="49">
        <f t="shared" si="9"/>
        <v>5369</v>
      </c>
      <c r="J39" s="49">
        <f t="shared" si="10"/>
        <v>600.7346663847052</v>
      </c>
      <c r="K39" s="49">
        <f>('ごみ搬入量内訳'!E39+'ごみ搬入量内訳'!AH39)/'ごみ処理概要'!D39/365*1000000</f>
        <v>460.08957872488503</v>
      </c>
      <c r="L39" s="49">
        <f>'ごみ搬入量内訳'!F39/'ごみ処理概要'!D39/365*1000000</f>
        <v>140.64508765982015</v>
      </c>
      <c r="M39" s="49">
        <f>'資源化量内訳'!BP39</f>
        <v>432</v>
      </c>
      <c r="N39" s="49">
        <f>'ごみ処理量内訳'!E39</f>
        <v>4074</v>
      </c>
      <c r="O39" s="49">
        <f>'ごみ処理量内訳'!L39</f>
        <v>101</v>
      </c>
      <c r="P39" s="49">
        <f t="shared" si="11"/>
        <v>93</v>
      </c>
      <c r="Q39" s="49">
        <f>'ごみ処理量内訳'!G39</f>
        <v>93</v>
      </c>
      <c r="R39" s="49">
        <f>'ごみ処理量内訳'!H39</f>
        <v>0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12"/>
        <v>1101</v>
      </c>
      <c r="W39" s="49">
        <f>'資源化量内訳'!M39</f>
        <v>540</v>
      </c>
      <c r="X39" s="49">
        <f>'資源化量内訳'!N39</f>
        <v>177</v>
      </c>
      <c r="Y39" s="49">
        <f>'資源化量内訳'!O39</f>
        <v>227</v>
      </c>
      <c r="Z39" s="49">
        <f>'資源化量内訳'!P39</f>
        <v>55</v>
      </c>
      <c r="AA39" s="49">
        <f>'資源化量内訳'!Q39</f>
        <v>0</v>
      </c>
      <c r="AB39" s="49">
        <f>'資源化量内訳'!R39</f>
        <v>102</v>
      </c>
      <c r="AC39" s="49">
        <f>'資源化量内訳'!S39</f>
        <v>0</v>
      </c>
      <c r="AD39" s="49">
        <f t="shared" si="13"/>
        <v>5369</v>
      </c>
      <c r="AE39" s="50">
        <f t="shared" si="14"/>
        <v>98.11883032222015</v>
      </c>
      <c r="AF39" s="49">
        <f>'資源化量内訳'!AB39</f>
        <v>0</v>
      </c>
      <c r="AG39" s="49">
        <f>'資源化量内訳'!AJ39</f>
        <v>93</v>
      </c>
      <c r="AH39" s="49">
        <f>'資源化量内訳'!AR39</f>
        <v>0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15"/>
        <v>93</v>
      </c>
      <c r="AM39" s="50">
        <f t="shared" si="16"/>
        <v>28.029650060334426</v>
      </c>
      <c r="AN39" s="49">
        <f>'ごみ処理量内訳'!AC39</f>
        <v>101</v>
      </c>
      <c r="AO39" s="49">
        <f>'ごみ処理量内訳'!AD39</f>
        <v>394</v>
      </c>
      <c r="AP39" s="49">
        <f>'ごみ処理量内訳'!AE39</f>
        <v>0</v>
      </c>
      <c r="AQ39" s="49">
        <f t="shared" si="17"/>
        <v>495</v>
      </c>
    </row>
    <row r="40" spans="1:43" ht="13.5" customHeight="1">
      <c r="A40" s="24" t="s">
        <v>131</v>
      </c>
      <c r="B40" s="47" t="s">
        <v>193</v>
      </c>
      <c r="C40" s="48" t="s">
        <v>194</v>
      </c>
      <c r="D40" s="49">
        <v>1724</v>
      </c>
      <c r="E40" s="49">
        <v>1724</v>
      </c>
      <c r="F40" s="49">
        <f>'ごみ搬入量内訳'!H40</f>
        <v>297</v>
      </c>
      <c r="G40" s="49">
        <f>'ごみ搬入量内訳'!AG40</f>
        <v>2</v>
      </c>
      <c r="H40" s="49">
        <f>'ごみ搬入量内訳'!AH40</f>
        <v>20</v>
      </c>
      <c r="I40" s="49">
        <f t="shared" si="9"/>
        <v>319</v>
      </c>
      <c r="J40" s="49">
        <f t="shared" si="10"/>
        <v>506.9446651622541</v>
      </c>
      <c r="K40" s="49">
        <f>('ごみ搬入量内訳'!E40+'ごみ搬入量内訳'!AH40)/'ごみ処理概要'!D40/365*1000000</f>
        <v>503.76632870355655</v>
      </c>
      <c r="L40" s="49">
        <f>'ごみ搬入量内訳'!F40/'ごみ処理概要'!D40/365*1000000</f>
        <v>3.1783364586975176</v>
      </c>
      <c r="M40" s="49">
        <f>'資源化量内訳'!BP40</f>
        <v>0</v>
      </c>
      <c r="N40" s="49">
        <f>'ごみ処理量内訳'!E40</f>
        <v>133</v>
      </c>
      <c r="O40" s="49">
        <f>'ごみ処理量内訳'!L40</f>
        <v>5</v>
      </c>
      <c r="P40" s="49">
        <f t="shared" si="11"/>
        <v>0</v>
      </c>
      <c r="Q40" s="49">
        <f>'ごみ処理量内訳'!G40</f>
        <v>0</v>
      </c>
      <c r="R40" s="49">
        <f>'ごみ処理量内訳'!H40</f>
        <v>0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12"/>
        <v>161</v>
      </c>
      <c r="W40" s="49">
        <f>'資源化量内訳'!M40</f>
        <v>92</v>
      </c>
      <c r="X40" s="49">
        <f>'資源化量内訳'!N40</f>
        <v>41</v>
      </c>
      <c r="Y40" s="49">
        <f>'資源化量内訳'!O40</f>
        <v>23</v>
      </c>
      <c r="Z40" s="49">
        <f>'資源化量内訳'!P40</f>
        <v>2</v>
      </c>
      <c r="AA40" s="49">
        <f>'資源化量内訳'!Q40</f>
        <v>0</v>
      </c>
      <c r="AB40" s="49">
        <f>'資源化量内訳'!R40</f>
        <v>3</v>
      </c>
      <c r="AC40" s="49">
        <f>'資源化量内訳'!S40</f>
        <v>0</v>
      </c>
      <c r="AD40" s="49">
        <f t="shared" si="13"/>
        <v>299</v>
      </c>
      <c r="AE40" s="50">
        <f t="shared" si="14"/>
        <v>98.32775919732441</v>
      </c>
      <c r="AF40" s="49">
        <f>'資源化量内訳'!AB40</f>
        <v>0</v>
      </c>
      <c r="AG40" s="49">
        <f>'資源化量内訳'!AJ40</f>
        <v>0</v>
      </c>
      <c r="AH40" s="49">
        <f>'資源化量内訳'!AR40</f>
        <v>0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15"/>
        <v>0</v>
      </c>
      <c r="AM40" s="50">
        <f t="shared" si="16"/>
        <v>53.84615384615385</v>
      </c>
      <c r="AN40" s="49">
        <f>'ごみ処理量内訳'!AC40</f>
        <v>5</v>
      </c>
      <c r="AO40" s="49">
        <f>'ごみ処理量内訳'!AD40</f>
        <v>13</v>
      </c>
      <c r="AP40" s="49">
        <f>'ごみ処理量内訳'!AE40</f>
        <v>0</v>
      </c>
      <c r="AQ40" s="49">
        <f t="shared" si="17"/>
        <v>18</v>
      </c>
    </row>
    <row r="41" spans="1:43" ht="13.5" customHeight="1">
      <c r="A41" s="24" t="s">
        <v>131</v>
      </c>
      <c r="B41" s="47" t="s">
        <v>195</v>
      </c>
      <c r="C41" s="48" t="s">
        <v>196</v>
      </c>
      <c r="D41" s="49">
        <v>1535</v>
      </c>
      <c r="E41" s="49">
        <v>1535</v>
      </c>
      <c r="F41" s="49">
        <f>'ごみ搬入量内訳'!H41</f>
        <v>251</v>
      </c>
      <c r="G41" s="49">
        <f>'ごみ搬入量内訳'!AG41</f>
        <v>0</v>
      </c>
      <c r="H41" s="49">
        <f>'ごみ搬入量内訳'!AH41</f>
        <v>0</v>
      </c>
      <c r="I41" s="49">
        <f t="shared" si="9"/>
        <v>251</v>
      </c>
      <c r="J41" s="49">
        <f t="shared" si="10"/>
        <v>447.9942885190308</v>
      </c>
      <c r="K41" s="49">
        <f>('ごみ搬入量内訳'!E41+'ごみ搬入量内訳'!AH41)/'ごみ処理概要'!D41/365*1000000</f>
        <v>447.9942885190308</v>
      </c>
      <c r="L41" s="49">
        <f>'ごみ搬入量内訳'!F41/'ごみ処理概要'!D41/365*1000000</f>
        <v>0</v>
      </c>
      <c r="M41" s="49">
        <f>'資源化量内訳'!BP41</f>
        <v>0</v>
      </c>
      <c r="N41" s="49">
        <f>'ごみ処理量内訳'!E41</f>
        <v>155</v>
      </c>
      <c r="O41" s="49">
        <f>'ごみ処理量内訳'!L41</f>
        <v>12</v>
      </c>
      <c r="P41" s="49">
        <f t="shared" si="11"/>
        <v>84</v>
      </c>
      <c r="Q41" s="49">
        <f>'ごみ処理量内訳'!G41</f>
        <v>0</v>
      </c>
      <c r="R41" s="49">
        <f>'ごみ処理量内訳'!H41</f>
        <v>84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12"/>
        <v>0</v>
      </c>
      <c r="W41" s="49">
        <f>'資源化量内訳'!M41</f>
        <v>0</v>
      </c>
      <c r="X41" s="49">
        <f>'資源化量内訳'!N41</f>
        <v>0</v>
      </c>
      <c r="Y41" s="49">
        <f>'資源化量内訳'!O41</f>
        <v>0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0</v>
      </c>
      <c r="AD41" s="49">
        <f t="shared" si="13"/>
        <v>251</v>
      </c>
      <c r="AE41" s="50">
        <f t="shared" si="14"/>
        <v>95.2191235059761</v>
      </c>
      <c r="AF41" s="49">
        <f>'資源化量内訳'!AB41</f>
        <v>0</v>
      </c>
      <c r="AG41" s="49">
        <f>'資源化量内訳'!AJ41</f>
        <v>0</v>
      </c>
      <c r="AH41" s="49">
        <f>'資源化量内訳'!AR41</f>
        <v>65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15"/>
        <v>65</v>
      </c>
      <c r="AM41" s="50">
        <f t="shared" si="16"/>
        <v>25.89641434262948</v>
      </c>
      <c r="AN41" s="49">
        <f>'ごみ処理量内訳'!AC41</f>
        <v>12</v>
      </c>
      <c r="AO41" s="49">
        <f>'ごみ処理量内訳'!AD41</f>
        <v>15</v>
      </c>
      <c r="AP41" s="49">
        <f>'ごみ処理量内訳'!AE41</f>
        <v>0</v>
      </c>
      <c r="AQ41" s="49">
        <f t="shared" si="17"/>
        <v>27</v>
      </c>
    </row>
    <row r="42" spans="1:43" ht="13.5" customHeight="1">
      <c r="A42" s="24" t="s">
        <v>131</v>
      </c>
      <c r="B42" s="47" t="s">
        <v>197</v>
      </c>
      <c r="C42" s="48" t="s">
        <v>198</v>
      </c>
      <c r="D42" s="49">
        <v>448</v>
      </c>
      <c r="E42" s="49">
        <v>431</v>
      </c>
      <c r="F42" s="49">
        <f>'ごみ搬入量内訳'!H42</f>
        <v>162</v>
      </c>
      <c r="G42" s="49">
        <f>'ごみ搬入量内訳'!AG42</f>
        <v>1</v>
      </c>
      <c r="H42" s="49">
        <f>'ごみ搬入量内訳'!AH42</f>
        <v>7</v>
      </c>
      <c r="I42" s="49">
        <f t="shared" si="9"/>
        <v>170</v>
      </c>
      <c r="J42" s="49">
        <f t="shared" si="10"/>
        <v>1039.628180039139</v>
      </c>
      <c r="K42" s="49">
        <f>('ごみ搬入量内訳'!E42+'ごみ搬入量内訳'!AH42)/'ごみ処理概要'!D42/365*1000000</f>
        <v>1033.5127201565558</v>
      </c>
      <c r="L42" s="49">
        <f>'ごみ搬入量内訳'!F42/'ごみ処理概要'!D42/365*1000000</f>
        <v>6.11545988258317</v>
      </c>
      <c r="M42" s="49">
        <f>'資源化量内訳'!BP42</f>
        <v>0</v>
      </c>
      <c r="N42" s="49">
        <f>'ごみ処理量内訳'!E42</f>
        <v>89</v>
      </c>
      <c r="O42" s="49">
        <f>'ごみ処理量内訳'!L42</f>
        <v>0</v>
      </c>
      <c r="P42" s="49">
        <f t="shared" si="11"/>
        <v>44</v>
      </c>
      <c r="Q42" s="49">
        <f>'ごみ処理量内訳'!G42</f>
        <v>28</v>
      </c>
      <c r="R42" s="49">
        <f>'ごみ処理量内訳'!H42</f>
        <v>6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10</v>
      </c>
      <c r="V42" s="49">
        <f t="shared" si="12"/>
        <v>30</v>
      </c>
      <c r="W42" s="49">
        <f>'資源化量内訳'!M42</f>
        <v>29</v>
      </c>
      <c r="X42" s="49">
        <f>'資源化量内訳'!N42</f>
        <v>0</v>
      </c>
      <c r="Y42" s="49">
        <f>'資源化量内訳'!O42</f>
        <v>0</v>
      </c>
      <c r="Z42" s="49">
        <f>'資源化量内訳'!P42</f>
        <v>1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0</v>
      </c>
      <c r="AD42" s="49">
        <f t="shared" si="13"/>
        <v>163</v>
      </c>
      <c r="AE42" s="50">
        <f t="shared" si="14"/>
        <v>100</v>
      </c>
      <c r="AF42" s="49">
        <f>'資源化量内訳'!AB42</f>
        <v>0</v>
      </c>
      <c r="AG42" s="49">
        <f>'資源化量内訳'!AJ42</f>
        <v>0</v>
      </c>
      <c r="AH42" s="49">
        <f>'資源化量内訳'!AR42</f>
        <v>6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15"/>
        <v>6</v>
      </c>
      <c r="AM42" s="50">
        <f t="shared" si="16"/>
        <v>22.085889570552148</v>
      </c>
      <c r="AN42" s="49">
        <f>'ごみ処理量内訳'!AC42</f>
        <v>0</v>
      </c>
      <c r="AO42" s="49">
        <f>'ごみ処理量内訳'!AD42</f>
        <v>9</v>
      </c>
      <c r="AP42" s="49">
        <f>'ごみ処理量内訳'!AE42</f>
        <v>19</v>
      </c>
      <c r="AQ42" s="49">
        <f t="shared" si="17"/>
        <v>28</v>
      </c>
    </row>
    <row r="43" spans="1:43" ht="13.5" customHeight="1">
      <c r="A43" s="24" t="s">
        <v>131</v>
      </c>
      <c r="B43" s="47" t="s">
        <v>199</v>
      </c>
      <c r="C43" s="48" t="s">
        <v>200</v>
      </c>
      <c r="D43" s="49">
        <v>637</v>
      </c>
      <c r="E43" s="49">
        <v>637</v>
      </c>
      <c r="F43" s="49">
        <f>'ごみ搬入量内訳'!H43</f>
        <v>117</v>
      </c>
      <c r="G43" s="49">
        <f>'ごみ搬入量内訳'!AG43</f>
        <v>0</v>
      </c>
      <c r="H43" s="49">
        <f>'ごみ搬入量内訳'!AH43</f>
        <v>0</v>
      </c>
      <c r="I43" s="49">
        <f t="shared" si="9"/>
        <v>117</v>
      </c>
      <c r="J43" s="49">
        <f t="shared" si="10"/>
        <v>503.2149846239866</v>
      </c>
      <c r="K43" s="49">
        <f>('ごみ搬入量内訳'!E43+'ごみ搬入量内訳'!AH43)/'ごみ処理概要'!D43/365*1000000</f>
        <v>503.2149846239866</v>
      </c>
      <c r="L43" s="49">
        <f>'ごみ搬入量内訳'!F43/'ごみ処理概要'!D43/365*1000000</f>
        <v>0</v>
      </c>
      <c r="M43" s="49">
        <f>'資源化量内訳'!BP43</f>
        <v>0</v>
      </c>
      <c r="N43" s="49">
        <f>'ごみ処理量内訳'!E43</f>
        <v>71</v>
      </c>
      <c r="O43" s="49">
        <f>'ごみ処理量内訳'!L43</f>
        <v>14</v>
      </c>
      <c r="P43" s="49">
        <f t="shared" si="11"/>
        <v>0</v>
      </c>
      <c r="Q43" s="49">
        <f>'ごみ処理量内訳'!G43</f>
        <v>0</v>
      </c>
      <c r="R43" s="49">
        <f>'ごみ処理量内訳'!H43</f>
        <v>0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12"/>
        <v>32</v>
      </c>
      <c r="W43" s="49">
        <f>'資源化量内訳'!M43</f>
        <v>0</v>
      </c>
      <c r="X43" s="49">
        <f>'資源化量内訳'!N43</f>
        <v>31</v>
      </c>
      <c r="Y43" s="49">
        <f>'資源化量内訳'!O43</f>
        <v>0</v>
      </c>
      <c r="Z43" s="49">
        <f>'資源化量内訳'!P43</f>
        <v>1</v>
      </c>
      <c r="AA43" s="49">
        <f>'資源化量内訳'!Q43</f>
        <v>0</v>
      </c>
      <c r="AB43" s="49">
        <f>'資源化量内訳'!R43</f>
        <v>0</v>
      </c>
      <c r="AC43" s="49">
        <f>'資源化量内訳'!S43</f>
        <v>0</v>
      </c>
      <c r="AD43" s="49">
        <f t="shared" si="13"/>
        <v>117</v>
      </c>
      <c r="AE43" s="50">
        <f t="shared" si="14"/>
        <v>88.03418803418803</v>
      </c>
      <c r="AF43" s="49">
        <f>'資源化量内訳'!AB43</f>
        <v>0</v>
      </c>
      <c r="AG43" s="49">
        <f>'資源化量内訳'!AJ43</f>
        <v>0</v>
      </c>
      <c r="AH43" s="49">
        <f>'資源化量内訳'!AR43</f>
        <v>0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15"/>
        <v>0</v>
      </c>
      <c r="AM43" s="50">
        <f t="shared" si="16"/>
        <v>27.350427350427353</v>
      </c>
      <c r="AN43" s="49">
        <f>'ごみ処理量内訳'!AC43</f>
        <v>14</v>
      </c>
      <c r="AO43" s="49">
        <f>'ごみ処理量内訳'!AD43</f>
        <v>7</v>
      </c>
      <c r="AP43" s="49">
        <f>'ごみ処理量内訳'!AE43</f>
        <v>0</v>
      </c>
      <c r="AQ43" s="49">
        <f t="shared" si="17"/>
        <v>21</v>
      </c>
    </row>
    <row r="44" spans="1:43" ht="13.5" customHeight="1">
      <c r="A44" s="24" t="s">
        <v>131</v>
      </c>
      <c r="B44" s="47" t="s">
        <v>201</v>
      </c>
      <c r="C44" s="48" t="s">
        <v>202</v>
      </c>
      <c r="D44" s="49">
        <v>17237</v>
      </c>
      <c r="E44" s="49">
        <v>17237</v>
      </c>
      <c r="F44" s="49">
        <f>'ごみ搬入量内訳'!H44</f>
        <v>7434</v>
      </c>
      <c r="G44" s="49">
        <f>'ごみ搬入量内訳'!AG44</f>
        <v>97</v>
      </c>
      <c r="H44" s="49">
        <f>'ごみ搬入量内訳'!AH44</f>
        <v>0</v>
      </c>
      <c r="I44" s="49">
        <f t="shared" si="9"/>
        <v>7531</v>
      </c>
      <c r="J44" s="49">
        <f t="shared" si="10"/>
        <v>1197.010890081149</v>
      </c>
      <c r="K44" s="49">
        <f>('ごみ搬入量内訳'!E44+'ごみ搬入量内訳'!AH44)/'ごみ処理概要'!D44/365*1000000</f>
        <v>839.3858067346365</v>
      </c>
      <c r="L44" s="49">
        <f>'ごみ搬入量内訳'!F44/'ごみ処理概要'!D44/365*1000000</f>
        <v>357.6250833465125</v>
      </c>
      <c r="M44" s="49">
        <f>'資源化量内訳'!BP44</f>
        <v>534</v>
      </c>
      <c r="N44" s="49">
        <f>'ごみ処理量内訳'!E44</f>
        <v>6778</v>
      </c>
      <c r="O44" s="49">
        <f>'ごみ処理量内訳'!L44</f>
        <v>56</v>
      </c>
      <c r="P44" s="49">
        <f t="shared" si="11"/>
        <v>490</v>
      </c>
      <c r="Q44" s="49">
        <f>'ごみ処理量内訳'!G44</f>
        <v>0</v>
      </c>
      <c r="R44" s="49">
        <f>'ごみ処理量内訳'!H44</f>
        <v>490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12"/>
        <v>207</v>
      </c>
      <c r="W44" s="49">
        <f>'資源化量内訳'!M44</f>
        <v>0</v>
      </c>
      <c r="X44" s="49">
        <f>'資源化量内訳'!N44</f>
        <v>0</v>
      </c>
      <c r="Y44" s="49">
        <f>'資源化量内訳'!O44</f>
        <v>187</v>
      </c>
      <c r="Z44" s="49">
        <f>'資源化量内訳'!P44</f>
        <v>20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13"/>
        <v>7531</v>
      </c>
      <c r="AE44" s="50">
        <f t="shared" si="14"/>
        <v>99.25640685167973</v>
      </c>
      <c r="AF44" s="49">
        <f>'資源化量内訳'!AB44</f>
        <v>0</v>
      </c>
      <c r="AG44" s="49">
        <f>'資源化量内訳'!AJ44</f>
        <v>0</v>
      </c>
      <c r="AH44" s="49">
        <f>'資源化量内訳'!AR44</f>
        <v>283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15"/>
        <v>283</v>
      </c>
      <c r="AM44" s="50">
        <f t="shared" si="16"/>
        <v>12.696838189708618</v>
      </c>
      <c r="AN44" s="49">
        <f>'ごみ処理量内訳'!AC44</f>
        <v>56</v>
      </c>
      <c r="AO44" s="49">
        <f>'ごみ処理量内訳'!AD44</f>
        <v>674</v>
      </c>
      <c r="AP44" s="49">
        <f>'ごみ処理量内訳'!AE44</f>
        <v>0</v>
      </c>
      <c r="AQ44" s="49">
        <f t="shared" si="17"/>
        <v>730</v>
      </c>
    </row>
    <row r="45" spans="1:43" ht="13.5" customHeight="1">
      <c r="A45" s="24" t="s">
        <v>131</v>
      </c>
      <c r="B45" s="47" t="s">
        <v>203</v>
      </c>
      <c r="C45" s="48" t="s">
        <v>204</v>
      </c>
      <c r="D45" s="49">
        <v>8557</v>
      </c>
      <c r="E45" s="49">
        <v>8557</v>
      </c>
      <c r="F45" s="49">
        <f>'ごみ搬入量内訳'!H45</f>
        <v>2039</v>
      </c>
      <c r="G45" s="49">
        <f>'ごみ搬入量内訳'!AG45</f>
        <v>260</v>
      </c>
      <c r="H45" s="49">
        <f>'ごみ搬入量内訳'!AH45</f>
        <v>434</v>
      </c>
      <c r="I45" s="49">
        <f t="shared" si="9"/>
        <v>2733</v>
      </c>
      <c r="J45" s="49">
        <f t="shared" si="10"/>
        <v>875.0346187772246</v>
      </c>
      <c r="K45" s="49">
        <f>('ごみ搬入量内訳'!E45+'ごみ搬入量内訳'!AH45)/'ごみ処理概要'!D45/365*1000000</f>
        <v>781.8640830786619</v>
      </c>
      <c r="L45" s="49">
        <f>'ごみ搬入量内訳'!F45/'ごみ処理概要'!D45/365*1000000</f>
        <v>93.17053569856289</v>
      </c>
      <c r="M45" s="49">
        <f>'資源化量内訳'!BP45</f>
        <v>397</v>
      </c>
      <c r="N45" s="49">
        <f>'ごみ処理量内訳'!E45</f>
        <v>1575</v>
      </c>
      <c r="O45" s="49">
        <f>'ごみ処理量内訳'!L45</f>
        <v>260</v>
      </c>
      <c r="P45" s="49">
        <f t="shared" si="11"/>
        <v>464</v>
      </c>
      <c r="Q45" s="49">
        <f>'ごみ処理量内訳'!G45</f>
        <v>307</v>
      </c>
      <c r="R45" s="49">
        <f>'ごみ処理量内訳'!H45</f>
        <v>157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12"/>
        <v>0</v>
      </c>
      <c r="W45" s="49">
        <f>'資源化量内訳'!M45</f>
        <v>0</v>
      </c>
      <c r="X45" s="49">
        <f>'資源化量内訳'!N45</f>
        <v>0</v>
      </c>
      <c r="Y45" s="49">
        <f>'資源化量内訳'!O45</f>
        <v>0</v>
      </c>
      <c r="Z45" s="49">
        <f>'資源化量内訳'!P45</f>
        <v>0</v>
      </c>
      <c r="AA45" s="49">
        <f>'資源化量内訳'!Q45</f>
        <v>0</v>
      </c>
      <c r="AB45" s="49">
        <f>'資源化量内訳'!R45</f>
        <v>0</v>
      </c>
      <c r="AC45" s="49">
        <f>'資源化量内訳'!S45</f>
        <v>0</v>
      </c>
      <c r="AD45" s="49">
        <f t="shared" si="13"/>
        <v>2299</v>
      </c>
      <c r="AE45" s="50">
        <f t="shared" si="14"/>
        <v>88.69073510221835</v>
      </c>
      <c r="AF45" s="49">
        <f>'資源化量内訳'!AB45</f>
        <v>0</v>
      </c>
      <c r="AG45" s="49">
        <f>'資源化量内訳'!AJ45</f>
        <v>0</v>
      </c>
      <c r="AH45" s="49">
        <f>'資源化量内訳'!AR45</f>
        <v>157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15"/>
        <v>157</v>
      </c>
      <c r="AM45" s="50">
        <f t="shared" si="16"/>
        <v>20.548961424332344</v>
      </c>
      <c r="AN45" s="49">
        <f>'ごみ処理量内訳'!AC45</f>
        <v>260</v>
      </c>
      <c r="AO45" s="49">
        <f>'ごみ処理量内訳'!AD45</f>
        <v>152</v>
      </c>
      <c r="AP45" s="49">
        <f>'ごみ処理量内訳'!AE45</f>
        <v>0</v>
      </c>
      <c r="AQ45" s="49">
        <f t="shared" si="17"/>
        <v>412</v>
      </c>
    </row>
    <row r="46" spans="1:43" ht="13.5" customHeight="1">
      <c r="A46" s="24" t="s">
        <v>131</v>
      </c>
      <c r="B46" s="47" t="s">
        <v>205</v>
      </c>
      <c r="C46" s="48" t="s">
        <v>206</v>
      </c>
      <c r="D46" s="49">
        <v>33811</v>
      </c>
      <c r="E46" s="49">
        <v>33811</v>
      </c>
      <c r="F46" s="49">
        <f>'ごみ搬入量内訳'!H46</f>
        <v>10836</v>
      </c>
      <c r="G46" s="49">
        <f>'ごみ搬入量内訳'!AG46</f>
        <v>89</v>
      </c>
      <c r="H46" s="49">
        <f>'ごみ搬入量内訳'!AH46</f>
        <v>129</v>
      </c>
      <c r="I46" s="49">
        <f t="shared" si="9"/>
        <v>11054</v>
      </c>
      <c r="J46" s="49">
        <f t="shared" si="10"/>
        <v>895.7123867040109</v>
      </c>
      <c r="K46" s="49">
        <f>('ごみ搬入量内訳'!E46+'ごみ搬入量内訳'!AH46)/'ごみ処理概要'!D46/365*1000000</f>
        <v>492.26096881010193</v>
      </c>
      <c r="L46" s="49">
        <f>'ごみ搬入量内訳'!F46/'ごみ処理概要'!D46/365*1000000</f>
        <v>403.4514178939091</v>
      </c>
      <c r="M46" s="49">
        <f>'資源化量内訳'!BP46</f>
        <v>1182</v>
      </c>
      <c r="N46" s="49">
        <f>'ごみ処理量内訳'!E46</f>
        <v>9505</v>
      </c>
      <c r="O46" s="49">
        <f>'ごみ処理量内訳'!L46</f>
        <v>0</v>
      </c>
      <c r="P46" s="49">
        <f t="shared" si="11"/>
        <v>0</v>
      </c>
      <c r="Q46" s="49">
        <f>'ごみ処理量内訳'!G46</f>
        <v>0</v>
      </c>
      <c r="R46" s="49">
        <f>'ごみ処理量内訳'!H46</f>
        <v>0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t="shared" si="12"/>
        <v>1420</v>
      </c>
      <c r="W46" s="49">
        <f>'資源化量内訳'!M46</f>
        <v>0</v>
      </c>
      <c r="X46" s="49">
        <f>'資源化量内訳'!N46</f>
        <v>680</v>
      </c>
      <c r="Y46" s="49">
        <f>'資源化量内訳'!O46</f>
        <v>195</v>
      </c>
      <c r="Z46" s="49">
        <f>'資源化量内訳'!P46</f>
        <v>16</v>
      </c>
      <c r="AA46" s="49">
        <f>'資源化量内訳'!Q46</f>
        <v>529</v>
      </c>
      <c r="AB46" s="49">
        <f>'資源化量内訳'!R46</f>
        <v>0</v>
      </c>
      <c r="AC46" s="49">
        <f>'資源化量内訳'!S46</f>
        <v>0</v>
      </c>
      <c r="AD46" s="49">
        <f t="shared" si="13"/>
        <v>10925</v>
      </c>
      <c r="AE46" s="50">
        <f t="shared" si="14"/>
        <v>100</v>
      </c>
      <c r="AF46" s="49">
        <f>'資源化量内訳'!AB46</f>
        <v>0</v>
      </c>
      <c r="AG46" s="49">
        <f>'資源化量内訳'!AJ46</f>
        <v>0</v>
      </c>
      <c r="AH46" s="49">
        <f>'資源化量内訳'!AR46</f>
        <v>0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 t="shared" si="15"/>
        <v>0</v>
      </c>
      <c r="AM46" s="50">
        <f t="shared" si="16"/>
        <v>21.491699017097545</v>
      </c>
      <c r="AN46" s="49">
        <f>'ごみ処理量内訳'!AC46</f>
        <v>0</v>
      </c>
      <c r="AO46" s="49">
        <f>'ごみ処理量内訳'!AD46</f>
        <v>919</v>
      </c>
      <c r="AP46" s="49">
        <f>'ごみ処理量内訳'!AE46</f>
        <v>0</v>
      </c>
      <c r="AQ46" s="49">
        <f t="shared" si="17"/>
        <v>919</v>
      </c>
    </row>
    <row r="47" spans="1:43" ht="13.5" customHeight="1">
      <c r="A47" s="24" t="s">
        <v>131</v>
      </c>
      <c r="B47" s="47" t="s">
        <v>207</v>
      </c>
      <c r="C47" s="48" t="s">
        <v>208</v>
      </c>
      <c r="D47" s="49">
        <v>12012</v>
      </c>
      <c r="E47" s="49">
        <v>12012</v>
      </c>
      <c r="F47" s="49">
        <f>'ごみ搬入量内訳'!H47</f>
        <v>2240</v>
      </c>
      <c r="G47" s="49">
        <f>'ごみ搬入量内訳'!AG47</f>
        <v>98</v>
      </c>
      <c r="H47" s="49">
        <f>'ごみ搬入量内訳'!AH47</f>
        <v>6</v>
      </c>
      <c r="I47" s="49">
        <f t="shared" si="9"/>
        <v>2344</v>
      </c>
      <c r="J47" s="49">
        <f t="shared" si="10"/>
        <v>534.6251921594387</v>
      </c>
      <c r="K47" s="49">
        <f>('ごみ搬入量内訳'!E47+'ごみ搬入量内訳'!AH47)/'ごみ処理概要'!D47/365*1000000</f>
        <v>440.42715275591985</v>
      </c>
      <c r="L47" s="49">
        <f>'ごみ搬入量内訳'!F47/'ごみ処理概要'!D47/365*1000000</f>
        <v>94.19803940351885</v>
      </c>
      <c r="M47" s="49">
        <f>'資源化量内訳'!BP47</f>
        <v>550</v>
      </c>
      <c r="N47" s="49">
        <f>'ごみ処理量内訳'!E47</f>
        <v>1751</v>
      </c>
      <c r="O47" s="49">
        <f>'ごみ処理量内訳'!L47</f>
        <v>0</v>
      </c>
      <c r="P47" s="49">
        <f t="shared" si="11"/>
        <v>310</v>
      </c>
      <c r="Q47" s="49">
        <f>'ごみ処理量内訳'!G47</f>
        <v>310</v>
      </c>
      <c r="R47" s="49">
        <f>'ごみ処理量内訳'!H47</f>
        <v>0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 t="shared" si="12"/>
        <v>277</v>
      </c>
      <c r="W47" s="49">
        <f>'資源化量内訳'!M47</f>
        <v>0</v>
      </c>
      <c r="X47" s="49">
        <f>'資源化量内訳'!N47</f>
        <v>144</v>
      </c>
      <c r="Y47" s="49">
        <f>'資源化量内訳'!O47</f>
        <v>70</v>
      </c>
      <c r="Z47" s="49">
        <f>'資源化量内訳'!P47</f>
        <v>12</v>
      </c>
      <c r="AA47" s="49">
        <f>'資源化量内訳'!Q47</f>
        <v>51</v>
      </c>
      <c r="AB47" s="49">
        <f>'資源化量内訳'!R47</f>
        <v>0</v>
      </c>
      <c r="AC47" s="49">
        <f>'資源化量内訳'!S47</f>
        <v>0</v>
      </c>
      <c r="AD47" s="49">
        <f t="shared" si="13"/>
        <v>2338</v>
      </c>
      <c r="AE47" s="50">
        <f t="shared" si="14"/>
        <v>100</v>
      </c>
      <c r="AF47" s="49">
        <f>'資源化量内訳'!AB47</f>
        <v>0</v>
      </c>
      <c r="AG47" s="49">
        <f>'資源化量内訳'!AJ47</f>
        <v>67</v>
      </c>
      <c r="AH47" s="49">
        <f>'資源化量内訳'!AR47</f>
        <v>0</v>
      </c>
      <c r="AI47" s="49">
        <f>'資源化量内訳'!AZ47</f>
        <v>0</v>
      </c>
      <c r="AJ47" s="49">
        <f>'資源化量内訳'!BH47</f>
        <v>0</v>
      </c>
      <c r="AK47" s="49" t="s">
        <v>11</v>
      </c>
      <c r="AL47" s="49">
        <f t="shared" si="15"/>
        <v>67</v>
      </c>
      <c r="AM47" s="50">
        <f t="shared" si="16"/>
        <v>30.955678670360108</v>
      </c>
      <c r="AN47" s="49">
        <f>'ごみ処理量内訳'!AC47</f>
        <v>0</v>
      </c>
      <c r="AO47" s="49">
        <f>'ごみ処理量内訳'!AD47</f>
        <v>169</v>
      </c>
      <c r="AP47" s="49">
        <f>'ごみ処理量内訳'!AE47</f>
        <v>0</v>
      </c>
      <c r="AQ47" s="49">
        <f t="shared" si="17"/>
        <v>169</v>
      </c>
    </row>
    <row r="48" spans="1:43" ht="13.5" customHeight="1">
      <c r="A48" s="24" t="s">
        <v>131</v>
      </c>
      <c r="B48" s="47" t="s">
        <v>209</v>
      </c>
      <c r="C48" s="48" t="s">
        <v>210</v>
      </c>
      <c r="D48" s="49">
        <v>12009</v>
      </c>
      <c r="E48" s="49">
        <v>12009</v>
      </c>
      <c r="F48" s="49">
        <f>'ごみ搬入量内訳'!H48</f>
        <v>3458</v>
      </c>
      <c r="G48" s="49">
        <f>'ごみ搬入量内訳'!AG48</f>
        <v>47</v>
      </c>
      <c r="H48" s="49">
        <f>'ごみ搬入量内訳'!AH48</f>
        <v>318</v>
      </c>
      <c r="I48" s="49">
        <f t="shared" si="9"/>
        <v>3823</v>
      </c>
      <c r="J48" s="49">
        <f t="shared" si="10"/>
        <v>872.1769175401554</v>
      </c>
      <c r="K48" s="49">
        <f>('ごみ搬入量内訳'!E48+'ごみ搬入量内訳'!AH48)/'ごみ処理概要'!D48/365*1000000</f>
        <v>524.4924753923143</v>
      </c>
      <c r="L48" s="49">
        <f>'ごみ搬入量内訳'!F48/'ごみ処理概要'!D48/365*1000000</f>
        <v>347.6844421478412</v>
      </c>
      <c r="M48" s="49">
        <f>'資源化量内訳'!BP48</f>
        <v>458</v>
      </c>
      <c r="N48" s="49">
        <f>'ごみ処理量内訳'!E48</f>
        <v>3203</v>
      </c>
      <c r="O48" s="49">
        <f>'ごみ処理量内訳'!L48</f>
        <v>47</v>
      </c>
      <c r="P48" s="49">
        <f t="shared" si="11"/>
        <v>166</v>
      </c>
      <c r="Q48" s="49">
        <f>'ごみ処理量内訳'!G48</f>
        <v>0</v>
      </c>
      <c r="R48" s="49">
        <f>'ごみ処理量内訳'!H48</f>
        <v>166</v>
      </c>
      <c r="S48" s="49">
        <f>'ごみ処理量内訳'!I48</f>
        <v>0</v>
      </c>
      <c r="T48" s="49">
        <f>'ごみ処理量内訳'!J48</f>
        <v>0</v>
      </c>
      <c r="U48" s="49">
        <f>'ごみ処理量内訳'!K48</f>
        <v>0</v>
      </c>
      <c r="V48" s="49">
        <f t="shared" si="12"/>
        <v>89</v>
      </c>
      <c r="W48" s="49">
        <f>'資源化量内訳'!M48</f>
        <v>0</v>
      </c>
      <c r="X48" s="49">
        <f>'資源化量内訳'!N48</f>
        <v>0</v>
      </c>
      <c r="Y48" s="49">
        <f>'資源化量内訳'!O48</f>
        <v>89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 t="shared" si="13"/>
        <v>3505</v>
      </c>
      <c r="AE48" s="50">
        <f t="shared" si="14"/>
        <v>98.65905848787446</v>
      </c>
      <c r="AF48" s="49">
        <f>'資源化量内訳'!AB48</f>
        <v>10</v>
      </c>
      <c r="AG48" s="49">
        <f>'資源化量内訳'!AJ48</f>
        <v>0</v>
      </c>
      <c r="AH48" s="49">
        <f>'資源化量内訳'!AR48</f>
        <v>166</v>
      </c>
      <c r="AI48" s="49">
        <f>'資源化量内訳'!AZ48</f>
        <v>0</v>
      </c>
      <c r="AJ48" s="49">
        <f>'資源化量内訳'!BH48</f>
        <v>0</v>
      </c>
      <c r="AK48" s="49" t="s">
        <v>11</v>
      </c>
      <c r="AL48" s="49">
        <f t="shared" si="15"/>
        <v>176</v>
      </c>
      <c r="AM48" s="50">
        <f t="shared" si="16"/>
        <v>18.243754731264193</v>
      </c>
      <c r="AN48" s="49">
        <f>'ごみ処理量内訳'!AC48</f>
        <v>47</v>
      </c>
      <c r="AO48" s="49">
        <f>'ごみ処理量内訳'!AD48</f>
        <v>295</v>
      </c>
      <c r="AP48" s="49">
        <f>'ごみ処理量内訳'!AE48</f>
        <v>0</v>
      </c>
      <c r="AQ48" s="49">
        <f t="shared" si="17"/>
        <v>342</v>
      </c>
    </row>
    <row r="49" spans="1:43" ht="13.5" customHeight="1">
      <c r="A49" s="24" t="s">
        <v>131</v>
      </c>
      <c r="B49" s="47" t="s">
        <v>211</v>
      </c>
      <c r="C49" s="48" t="s">
        <v>212</v>
      </c>
      <c r="D49" s="49">
        <v>11896</v>
      </c>
      <c r="E49" s="49">
        <v>11896</v>
      </c>
      <c r="F49" s="49">
        <f>'ごみ搬入量内訳'!H49</f>
        <v>2446</v>
      </c>
      <c r="G49" s="49">
        <f>'ごみ搬入量内訳'!AG49</f>
        <v>27</v>
      </c>
      <c r="H49" s="49">
        <f>'ごみ搬入量内訳'!AH49</f>
        <v>451</v>
      </c>
      <c r="I49" s="49">
        <f t="shared" si="9"/>
        <v>2924</v>
      </c>
      <c r="J49" s="49">
        <f t="shared" si="10"/>
        <v>673.4161822553453</v>
      </c>
      <c r="K49" s="49">
        <f>('ごみ搬入量内訳'!E49+'ごみ搬入量内訳'!AH49)/'ごみ処理概要'!D49/365*1000000</f>
        <v>545.3657727704028</v>
      </c>
      <c r="L49" s="49">
        <f>'ごみ搬入量内訳'!F49/'ごみ処理概要'!D49/365*1000000</f>
        <v>128.05040948494255</v>
      </c>
      <c r="M49" s="49">
        <f>'資源化量内訳'!BP49</f>
        <v>609</v>
      </c>
      <c r="N49" s="49">
        <f>'ごみ処理量内訳'!E49</f>
        <v>1897</v>
      </c>
      <c r="O49" s="49">
        <f>'ごみ処理量内訳'!L49</f>
        <v>323</v>
      </c>
      <c r="P49" s="49">
        <f t="shared" si="11"/>
        <v>149</v>
      </c>
      <c r="Q49" s="49">
        <f>'ごみ処理量内訳'!G49</f>
        <v>0</v>
      </c>
      <c r="R49" s="49">
        <f>'ごみ処理量内訳'!H49</f>
        <v>149</v>
      </c>
      <c r="S49" s="49">
        <f>'ごみ処理量内訳'!I49</f>
        <v>0</v>
      </c>
      <c r="T49" s="49">
        <f>'ごみ処理量内訳'!J49</f>
        <v>0</v>
      </c>
      <c r="U49" s="49">
        <f>'ごみ処理量内訳'!K49</f>
        <v>0</v>
      </c>
      <c r="V49" s="49">
        <f t="shared" si="12"/>
        <v>104</v>
      </c>
      <c r="W49" s="49">
        <f>'資源化量内訳'!M49</f>
        <v>0</v>
      </c>
      <c r="X49" s="49">
        <f>'資源化量内訳'!N49</f>
        <v>0</v>
      </c>
      <c r="Y49" s="49">
        <f>'資源化量内訳'!O49</f>
        <v>104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0</v>
      </c>
      <c r="AD49" s="49">
        <f t="shared" si="13"/>
        <v>2473</v>
      </c>
      <c r="AE49" s="50">
        <f t="shared" si="14"/>
        <v>86.93894055802669</v>
      </c>
      <c r="AF49" s="49">
        <f>'資源化量内訳'!AB49</f>
        <v>0</v>
      </c>
      <c r="AG49" s="49">
        <f>'資源化量内訳'!AJ49</f>
        <v>0</v>
      </c>
      <c r="AH49" s="49">
        <f>'資源化量内訳'!AR49</f>
        <v>149</v>
      </c>
      <c r="AI49" s="49">
        <f>'資源化量内訳'!AZ49</f>
        <v>0</v>
      </c>
      <c r="AJ49" s="49">
        <f>'資源化量内訳'!BH49</f>
        <v>0</v>
      </c>
      <c r="AK49" s="49" t="s">
        <v>11</v>
      </c>
      <c r="AL49" s="49">
        <f t="shared" si="15"/>
        <v>149</v>
      </c>
      <c r="AM49" s="50">
        <f t="shared" si="16"/>
        <v>27.968851395197923</v>
      </c>
      <c r="AN49" s="49">
        <f>'ごみ処理量内訳'!AC49</f>
        <v>323</v>
      </c>
      <c r="AO49" s="49">
        <f>'ごみ処理量内訳'!AD49</f>
        <v>181</v>
      </c>
      <c r="AP49" s="49">
        <f>'ごみ処理量内訳'!AE49</f>
        <v>0</v>
      </c>
      <c r="AQ49" s="49">
        <f t="shared" si="17"/>
        <v>504</v>
      </c>
    </row>
    <row r="50" spans="1:43" ht="13.5" customHeight="1">
      <c r="A50" s="24" t="s">
        <v>131</v>
      </c>
      <c r="B50" s="47" t="s">
        <v>213</v>
      </c>
      <c r="C50" s="48" t="s">
        <v>214</v>
      </c>
      <c r="D50" s="49">
        <v>2311</v>
      </c>
      <c r="E50" s="49">
        <v>2311</v>
      </c>
      <c r="F50" s="49">
        <f>'ごみ搬入量内訳'!H50</f>
        <v>909</v>
      </c>
      <c r="G50" s="49">
        <f>'ごみ搬入量内訳'!AG50</f>
        <v>130</v>
      </c>
      <c r="H50" s="49">
        <f>'ごみ搬入量内訳'!AH50</f>
        <v>346</v>
      </c>
      <c r="I50" s="49">
        <f t="shared" si="9"/>
        <v>1385</v>
      </c>
      <c r="J50" s="49">
        <f t="shared" si="10"/>
        <v>1641.938791841283</v>
      </c>
      <c r="K50" s="49">
        <f>('ごみ搬入量内訳'!E50+'ごみ搬入量内訳'!AH50)/'ごみ処理概要'!D50/365*1000000</f>
        <v>1606.3733306461654</v>
      </c>
      <c r="L50" s="49">
        <f>'ごみ搬入量内訳'!F50/'ごみ処理概要'!D50/365*1000000</f>
        <v>35.56546119511805</v>
      </c>
      <c r="M50" s="49">
        <f>'資源化量内訳'!BP50</f>
        <v>46</v>
      </c>
      <c r="N50" s="49">
        <f>'ごみ処理量内訳'!E50</f>
        <v>579</v>
      </c>
      <c r="O50" s="49">
        <f>'ごみ処理量内訳'!L50</f>
        <v>340</v>
      </c>
      <c r="P50" s="49">
        <f t="shared" si="11"/>
        <v>120</v>
      </c>
      <c r="Q50" s="49">
        <f>'ごみ処理量内訳'!G50</f>
        <v>0</v>
      </c>
      <c r="R50" s="49">
        <f>'ごみ処理量内訳'!H50</f>
        <v>120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 t="shared" si="12"/>
        <v>0</v>
      </c>
      <c r="W50" s="49">
        <f>'資源化量内訳'!M50</f>
        <v>0</v>
      </c>
      <c r="X50" s="49">
        <f>'資源化量内訳'!N50</f>
        <v>0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0</v>
      </c>
      <c r="AD50" s="49">
        <f t="shared" si="13"/>
        <v>1039</v>
      </c>
      <c r="AE50" s="50">
        <f t="shared" si="14"/>
        <v>67.2762271414822</v>
      </c>
      <c r="AF50" s="49">
        <f>'資源化量内訳'!AB50</f>
        <v>0</v>
      </c>
      <c r="AG50" s="49">
        <f>'資源化量内訳'!AJ50</f>
        <v>0</v>
      </c>
      <c r="AH50" s="49">
        <f>'資源化量内訳'!AR50</f>
        <v>120</v>
      </c>
      <c r="AI50" s="49">
        <f>'資源化量内訳'!AZ50</f>
        <v>0</v>
      </c>
      <c r="AJ50" s="49">
        <f>'資源化量内訳'!BH50</f>
        <v>0</v>
      </c>
      <c r="AK50" s="49" t="s">
        <v>11</v>
      </c>
      <c r="AL50" s="49">
        <f t="shared" si="15"/>
        <v>120</v>
      </c>
      <c r="AM50" s="50">
        <f t="shared" si="16"/>
        <v>15.299539170506913</v>
      </c>
      <c r="AN50" s="49">
        <f>'ごみ処理量内訳'!AC50</f>
        <v>340</v>
      </c>
      <c r="AO50" s="49">
        <f>'ごみ処理量内訳'!AD50</f>
        <v>25</v>
      </c>
      <c r="AP50" s="49">
        <f>'ごみ処理量内訳'!AE50</f>
        <v>0</v>
      </c>
      <c r="AQ50" s="49">
        <f t="shared" si="17"/>
        <v>365</v>
      </c>
    </row>
    <row r="51" spans="1:43" ht="13.5" customHeight="1">
      <c r="A51" s="24" t="s">
        <v>131</v>
      </c>
      <c r="B51" s="47" t="s">
        <v>215</v>
      </c>
      <c r="C51" s="48" t="s">
        <v>216</v>
      </c>
      <c r="D51" s="49">
        <v>19127</v>
      </c>
      <c r="E51" s="49">
        <v>17500</v>
      </c>
      <c r="F51" s="49">
        <f>'ごみ搬入量内訳'!H51</f>
        <v>4297</v>
      </c>
      <c r="G51" s="49">
        <f>'ごみ搬入量内訳'!AG51</f>
        <v>194</v>
      </c>
      <c r="H51" s="49">
        <f>'ごみ搬入量内訳'!AH51</f>
        <v>272</v>
      </c>
      <c r="I51" s="49">
        <f t="shared" si="9"/>
        <v>4763</v>
      </c>
      <c r="J51" s="49">
        <f t="shared" si="10"/>
        <v>682.2457818002379</v>
      </c>
      <c r="K51" s="49">
        <f>('ごみ搬入量内訳'!E51+'ごみ搬入量内訳'!AH51)/'ごみ処理概要'!D51/365*1000000</f>
        <v>516.232164099949</v>
      </c>
      <c r="L51" s="49">
        <f>'ごみ搬入量内訳'!F51/'ごみ処理概要'!D51/365*1000000</f>
        <v>166.01361770028885</v>
      </c>
      <c r="M51" s="49">
        <f>'資源化量内訳'!BP51</f>
        <v>738</v>
      </c>
      <c r="N51" s="49">
        <f>'ごみ処理量内訳'!E51</f>
        <v>3989</v>
      </c>
      <c r="O51" s="49">
        <f>'ごみ処理量内訳'!L51</f>
        <v>0</v>
      </c>
      <c r="P51" s="49">
        <f t="shared" si="11"/>
        <v>271</v>
      </c>
      <c r="Q51" s="49">
        <f>'ごみ処理量内訳'!G51</f>
        <v>271</v>
      </c>
      <c r="R51" s="49">
        <f>'ごみ処理量内訳'!H51</f>
        <v>0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12"/>
        <v>231</v>
      </c>
      <c r="W51" s="49">
        <f>'資源化量内訳'!M51</f>
        <v>0</v>
      </c>
      <c r="X51" s="49">
        <f>'資源化量内訳'!N51</f>
        <v>53</v>
      </c>
      <c r="Y51" s="49">
        <f>'資源化量内訳'!O51</f>
        <v>147</v>
      </c>
      <c r="Z51" s="49">
        <f>'資源化量内訳'!P51</f>
        <v>27</v>
      </c>
      <c r="AA51" s="49">
        <f>'資源化量内訳'!Q51</f>
        <v>4</v>
      </c>
      <c r="AB51" s="49">
        <f>'資源化量内訳'!R51</f>
        <v>0</v>
      </c>
      <c r="AC51" s="49">
        <f>'資源化量内訳'!S51</f>
        <v>0</v>
      </c>
      <c r="AD51" s="49">
        <f t="shared" si="13"/>
        <v>4491</v>
      </c>
      <c r="AE51" s="50">
        <f t="shared" si="14"/>
        <v>100</v>
      </c>
      <c r="AF51" s="49">
        <f>'資源化量内訳'!AB51</f>
        <v>0</v>
      </c>
      <c r="AG51" s="49">
        <f>'資源化量内訳'!AJ51</f>
        <v>97</v>
      </c>
      <c r="AH51" s="49">
        <f>'資源化量内訳'!AR51</f>
        <v>0</v>
      </c>
      <c r="AI51" s="49">
        <f>'資源化量内訳'!AZ51</f>
        <v>0</v>
      </c>
      <c r="AJ51" s="49">
        <f>'資源化量内訳'!BH51</f>
        <v>0</v>
      </c>
      <c r="AK51" s="49" t="s">
        <v>11</v>
      </c>
      <c r="AL51" s="49">
        <f t="shared" si="15"/>
        <v>97</v>
      </c>
      <c r="AM51" s="50">
        <f t="shared" si="16"/>
        <v>20.386307133295084</v>
      </c>
      <c r="AN51" s="49">
        <f>'ごみ処理量内訳'!AC51</f>
        <v>0</v>
      </c>
      <c r="AO51" s="49">
        <f>'ごみ処理量内訳'!AD51</f>
        <v>535</v>
      </c>
      <c r="AP51" s="49">
        <f>'ごみ処理量内訳'!AE51</f>
        <v>58</v>
      </c>
      <c r="AQ51" s="49">
        <f t="shared" si="17"/>
        <v>593</v>
      </c>
    </row>
    <row r="52" spans="1:43" ht="13.5" customHeight="1">
      <c r="A52" s="24" t="s">
        <v>131</v>
      </c>
      <c r="B52" s="47" t="s">
        <v>217</v>
      </c>
      <c r="C52" s="48" t="s">
        <v>218</v>
      </c>
      <c r="D52" s="49">
        <v>3494</v>
      </c>
      <c r="E52" s="49">
        <v>2000</v>
      </c>
      <c r="F52" s="49">
        <f>'ごみ搬入量内訳'!H52</f>
        <v>501</v>
      </c>
      <c r="G52" s="49">
        <f>'ごみ搬入量内訳'!AG52</f>
        <v>25</v>
      </c>
      <c r="H52" s="49">
        <f>'ごみ搬入量内訳'!AH52</f>
        <v>384</v>
      </c>
      <c r="I52" s="49">
        <f t="shared" si="9"/>
        <v>910</v>
      </c>
      <c r="J52" s="49">
        <f t="shared" si="10"/>
        <v>713.5519991217823</v>
      </c>
      <c r="K52" s="49">
        <f>('ごみ搬入量内訳'!E52+'ごみ搬入量内訳'!AH52)/'ごみ処理概要'!D52/365*1000000</f>
        <v>657.8792607287639</v>
      </c>
      <c r="L52" s="49">
        <f>'ごみ搬入量内訳'!F52/'ごみ処理概要'!D52/365*1000000</f>
        <v>55.67273839301817</v>
      </c>
      <c r="M52" s="49">
        <f>'資源化量内訳'!BP52</f>
        <v>154</v>
      </c>
      <c r="N52" s="49">
        <f>'ごみ処理量内訳'!E52</f>
        <v>440</v>
      </c>
      <c r="O52" s="49">
        <f>'ごみ処理量内訳'!L52</f>
        <v>0</v>
      </c>
      <c r="P52" s="49">
        <f t="shared" si="11"/>
        <v>38</v>
      </c>
      <c r="Q52" s="49">
        <f>'ごみ処理量内訳'!G52</f>
        <v>38</v>
      </c>
      <c r="R52" s="49">
        <f>'ごみ処理量内訳'!H52</f>
        <v>0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0</v>
      </c>
      <c r="V52" s="49">
        <f t="shared" si="12"/>
        <v>48</v>
      </c>
      <c r="W52" s="49">
        <f>'資源化量内訳'!M52</f>
        <v>0</v>
      </c>
      <c r="X52" s="49">
        <f>'資源化量内訳'!N52</f>
        <v>12</v>
      </c>
      <c r="Y52" s="49">
        <f>'資源化量内訳'!O52</f>
        <v>31</v>
      </c>
      <c r="Z52" s="49">
        <f>'資源化量内訳'!P52</f>
        <v>5</v>
      </c>
      <c r="AA52" s="49">
        <f>'資源化量内訳'!Q52</f>
        <v>0</v>
      </c>
      <c r="AB52" s="49">
        <f>'資源化量内訳'!R52</f>
        <v>0</v>
      </c>
      <c r="AC52" s="49">
        <f>'資源化量内訳'!S52</f>
        <v>0</v>
      </c>
      <c r="AD52" s="49">
        <f t="shared" si="13"/>
        <v>526</v>
      </c>
      <c r="AE52" s="50">
        <f t="shared" si="14"/>
        <v>100</v>
      </c>
      <c r="AF52" s="49">
        <f>'資源化量内訳'!AB52</f>
        <v>0</v>
      </c>
      <c r="AG52" s="49">
        <f>'資源化量内訳'!AJ52</f>
        <v>14</v>
      </c>
      <c r="AH52" s="49">
        <f>'資源化量内訳'!AR52</f>
        <v>0</v>
      </c>
      <c r="AI52" s="49">
        <f>'資源化量内訳'!AZ52</f>
        <v>0</v>
      </c>
      <c r="AJ52" s="49">
        <f>'資源化量内訳'!BH52</f>
        <v>0</v>
      </c>
      <c r="AK52" s="49" t="s">
        <v>11</v>
      </c>
      <c r="AL52" s="49">
        <f t="shared" si="15"/>
        <v>14</v>
      </c>
      <c r="AM52" s="50">
        <f t="shared" si="16"/>
        <v>31.76470588235294</v>
      </c>
      <c r="AN52" s="49">
        <f>'ごみ処理量内訳'!AC52</f>
        <v>0</v>
      </c>
      <c r="AO52" s="49">
        <f>'ごみ処理量内訳'!AD52</f>
        <v>58</v>
      </c>
      <c r="AP52" s="49">
        <f>'ごみ処理量内訳'!AE52</f>
        <v>10</v>
      </c>
      <c r="AQ52" s="49">
        <f t="shared" si="17"/>
        <v>68</v>
      </c>
    </row>
    <row r="53" spans="1:43" ht="13.5" customHeight="1">
      <c r="A53" s="24" t="s">
        <v>131</v>
      </c>
      <c r="B53" s="47" t="s">
        <v>219</v>
      </c>
      <c r="C53" s="48" t="s">
        <v>105</v>
      </c>
      <c r="D53" s="49">
        <v>9086</v>
      </c>
      <c r="E53" s="49">
        <v>5900</v>
      </c>
      <c r="F53" s="49">
        <f>'ごみ搬入量内訳'!H53</f>
        <v>1355</v>
      </c>
      <c r="G53" s="49">
        <f>'ごみ搬入量内訳'!AG53</f>
        <v>184</v>
      </c>
      <c r="H53" s="49">
        <f>'ごみ搬入量内訳'!AH53</f>
        <v>3186</v>
      </c>
      <c r="I53" s="49">
        <f t="shared" si="9"/>
        <v>4725</v>
      </c>
      <c r="J53" s="49">
        <f t="shared" si="10"/>
        <v>1424.741963399962</v>
      </c>
      <c r="K53" s="49">
        <f>('ごみ搬入量内訳'!E53+'ごみ搬入量内訳'!AH53)/'ごみ処理概要'!D53/365*1000000</f>
        <v>1339.1066792506308</v>
      </c>
      <c r="L53" s="49">
        <f>'ごみ搬入量内訳'!F53/'ごみ処理概要'!D53/365*1000000</f>
        <v>85.63528414933104</v>
      </c>
      <c r="M53" s="49">
        <f>'資源化量内訳'!BP53</f>
        <v>436</v>
      </c>
      <c r="N53" s="49">
        <f>'ごみ処理量内訳'!E53</f>
        <v>1249</v>
      </c>
      <c r="O53" s="49">
        <f>'ごみ処理量内訳'!L53</f>
        <v>0</v>
      </c>
      <c r="P53" s="49">
        <f t="shared" si="11"/>
        <v>152</v>
      </c>
      <c r="Q53" s="49">
        <f>'ごみ処理量内訳'!G53</f>
        <v>152</v>
      </c>
      <c r="R53" s="49">
        <f>'ごみ処理量内訳'!H53</f>
        <v>0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0</v>
      </c>
      <c r="V53" s="49">
        <f t="shared" si="12"/>
        <v>138</v>
      </c>
      <c r="W53" s="49">
        <f>'資源化量内訳'!M53</f>
        <v>0</v>
      </c>
      <c r="X53" s="49">
        <f>'資源化量内訳'!N53</f>
        <v>30</v>
      </c>
      <c r="Y53" s="49">
        <f>'資源化量内訳'!O53</f>
        <v>94</v>
      </c>
      <c r="Z53" s="49">
        <f>'資源化量内訳'!P53</f>
        <v>12</v>
      </c>
      <c r="AA53" s="49">
        <f>'資源化量内訳'!Q53</f>
        <v>2</v>
      </c>
      <c r="AB53" s="49">
        <f>'資源化量内訳'!R53</f>
        <v>0</v>
      </c>
      <c r="AC53" s="49">
        <f>'資源化量内訳'!S53</f>
        <v>0</v>
      </c>
      <c r="AD53" s="49">
        <f t="shared" si="13"/>
        <v>1539</v>
      </c>
      <c r="AE53" s="50">
        <f t="shared" si="14"/>
        <v>100</v>
      </c>
      <c r="AF53" s="49">
        <f>'資源化量内訳'!AB53</f>
        <v>0</v>
      </c>
      <c r="AG53" s="49">
        <f>'資源化量内訳'!AJ53</f>
        <v>53</v>
      </c>
      <c r="AH53" s="49">
        <f>'資源化量内訳'!AR53</f>
        <v>0</v>
      </c>
      <c r="AI53" s="49">
        <f>'資源化量内訳'!AZ53</f>
        <v>0</v>
      </c>
      <c r="AJ53" s="49">
        <f>'資源化量内訳'!BH53</f>
        <v>0</v>
      </c>
      <c r="AK53" s="49" t="s">
        <v>11</v>
      </c>
      <c r="AL53" s="49">
        <f t="shared" si="15"/>
        <v>53</v>
      </c>
      <c r="AM53" s="50">
        <f t="shared" si="16"/>
        <v>31.746835443037973</v>
      </c>
      <c r="AN53" s="49">
        <f>'ごみ処理量内訳'!AC53</f>
        <v>0</v>
      </c>
      <c r="AO53" s="49">
        <f>'ごみ処理量内訳'!AD53</f>
        <v>168</v>
      </c>
      <c r="AP53" s="49">
        <f>'ごみ処理量内訳'!AE53</f>
        <v>35</v>
      </c>
      <c r="AQ53" s="49">
        <f t="shared" si="17"/>
        <v>203</v>
      </c>
    </row>
    <row r="54" spans="1:43" ht="13.5" customHeight="1">
      <c r="A54" s="24" t="s">
        <v>131</v>
      </c>
      <c r="B54" s="47" t="s">
        <v>220</v>
      </c>
      <c r="C54" s="48" t="s">
        <v>221</v>
      </c>
      <c r="D54" s="49">
        <v>2404</v>
      </c>
      <c r="E54" s="49">
        <v>2404</v>
      </c>
      <c r="F54" s="49">
        <f>'ごみ搬入量内訳'!H54</f>
        <v>394</v>
      </c>
      <c r="G54" s="49">
        <f>'ごみ搬入量内訳'!AG54</f>
        <v>43</v>
      </c>
      <c r="H54" s="49">
        <f>'ごみ搬入量内訳'!AH54</f>
        <v>0</v>
      </c>
      <c r="I54" s="49">
        <f t="shared" si="9"/>
        <v>437</v>
      </c>
      <c r="J54" s="49">
        <f t="shared" si="10"/>
        <v>498.0284001549929</v>
      </c>
      <c r="K54" s="49">
        <f>('ごみ搬入量内訳'!E54+'ごみ搬入量内訳'!AH54)/'ごみ処理概要'!D54/365*1000000</f>
        <v>425.0906024206232</v>
      </c>
      <c r="L54" s="49">
        <f>'ごみ搬入量内訳'!F54/'ごみ処理概要'!D54/365*1000000</f>
        <v>72.93779773436967</v>
      </c>
      <c r="M54" s="49">
        <f>'資源化量内訳'!BP54</f>
        <v>0</v>
      </c>
      <c r="N54" s="49">
        <f>'ごみ処理量内訳'!E54</f>
        <v>327</v>
      </c>
      <c r="O54" s="49">
        <f>'ごみ処理量内訳'!L54</f>
        <v>0</v>
      </c>
      <c r="P54" s="49">
        <f t="shared" si="11"/>
        <v>83</v>
      </c>
      <c r="Q54" s="49">
        <f>'ごみ処理量内訳'!G54</f>
        <v>79</v>
      </c>
      <c r="R54" s="49">
        <f>'ごみ処理量内訳'!H54</f>
        <v>4</v>
      </c>
      <c r="S54" s="49">
        <f>'ごみ処理量内訳'!I54</f>
        <v>0</v>
      </c>
      <c r="T54" s="49">
        <f>'ごみ処理量内訳'!J54</f>
        <v>0</v>
      </c>
      <c r="U54" s="49">
        <f>'ごみ処理量内訳'!K54</f>
        <v>0</v>
      </c>
      <c r="V54" s="49">
        <f t="shared" si="12"/>
        <v>27</v>
      </c>
      <c r="W54" s="49">
        <f>'資源化量内訳'!M54</f>
        <v>0</v>
      </c>
      <c r="X54" s="49">
        <f>'資源化量内訳'!N54</f>
        <v>8</v>
      </c>
      <c r="Y54" s="49">
        <f>'資源化量内訳'!O54</f>
        <v>19</v>
      </c>
      <c r="Z54" s="49">
        <f>'資源化量内訳'!P54</f>
        <v>0</v>
      </c>
      <c r="AA54" s="49">
        <f>'資源化量内訳'!Q54</f>
        <v>0</v>
      </c>
      <c r="AB54" s="49">
        <f>'資源化量内訳'!R54</f>
        <v>0</v>
      </c>
      <c r="AC54" s="49">
        <f>'資源化量内訳'!S54</f>
        <v>0</v>
      </c>
      <c r="AD54" s="49">
        <f t="shared" si="13"/>
        <v>437</v>
      </c>
      <c r="AE54" s="50">
        <f t="shared" si="14"/>
        <v>100</v>
      </c>
      <c r="AF54" s="49">
        <f>'資源化量内訳'!AB54</f>
        <v>17</v>
      </c>
      <c r="AG54" s="49">
        <f>'資源化量内訳'!AJ54</f>
        <v>23</v>
      </c>
      <c r="AH54" s="49">
        <f>'資源化量内訳'!AR54</f>
        <v>3</v>
      </c>
      <c r="AI54" s="49">
        <f>'資源化量内訳'!AZ54</f>
        <v>0</v>
      </c>
      <c r="AJ54" s="49">
        <f>'資源化量内訳'!BH54</f>
        <v>0</v>
      </c>
      <c r="AK54" s="49" t="s">
        <v>11</v>
      </c>
      <c r="AL54" s="49">
        <f t="shared" si="15"/>
        <v>43</v>
      </c>
      <c r="AM54" s="50">
        <f t="shared" si="16"/>
        <v>16.018306636155607</v>
      </c>
      <c r="AN54" s="49">
        <f>'ごみ処理量内訳'!AC54</f>
        <v>0</v>
      </c>
      <c r="AO54" s="49">
        <f>'ごみ処理量内訳'!AD54</f>
        <v>26</v>
      </c>
      <c r="AP54" s="49">
        <f>'ごみ処理量内訳'!AE54</f>
        <v>24</v>
      </c>
      <c r="AQ54" s="49">
        <f t="shared" si="17"/>
        <v>50</v>
      </c>
    </row>
    <row r="55" spans="1:43" ht="13.5" customHeight="1">
      <c r="A55" s="24" t="s">
        <v>131</v>
      </c>
      <c r="B55" s="47" t="s">
        <v>222</v>
      </c>
      <c r="C55" s="48" t="s">
        <v>223</v>
      </c>
      <c r="D55" s="49">
        <v>1886</v>
      </c>
      <c r="E55" s="49">
        <v>1886</v>
      </c>
      <c r="F55" s="49">
        <f>'ごみ搬入量内訳'!H55</f>
        <v>371</v>
      </c>
      <c r="G55" s="49">
        <f>'ごみ搬入量内訳'!AG55</f>
        <v>16</v>
      </c>
      <c r="H55" s="49">
        <f>'ごみ搬入量内訳'!AH55</f>
        <v>0</v>
      </c>
      <c r="I55" s="49">
        <f t="shared" si="9"/>
        <v>387</v>
      </c>
      <c r="J55" s="49">
        <f t="shared" si="10"/>
        <v>562.1813216345386</v>
      </c>
      <c r="K55" s="49">
        <f>('ごみ搬入量内訳'!E55+'ごみ搬入量内訳'!AH55)/'ごみ処理概要'!D55/365*1000000</f>
        <v>538.9386830139892</v>
      </c>
      <c r="L55" s="49">
        <f>'ごみ搬入量内訳'!F55/'ごみ処理概要'!D55/365*1000000</f>
        <v>23.2426386205494</v>
      </c>
      <c r="M55" s="49">
        <f>'資源化量内訳'!BP55</f>
        <v>57</v>
      </c>
      <c r="N55" s="49">
        <f>'ごみ処理量内訳'!E55</f>
        <v>281</v>
      </c>
      <c r="O55" s="49">
        <f>'ごみ処理量内訳'!L55</f>
        <v>0</v>
      </c>
      <c r="P55" s="49">
        <f t="shared" si="11"/>
        <v>84</v>
      </c>
      <c r="Q55" s="49">
        <f>'ごみ処理量内訳'!G55</f>
        <v>81</v>
      </c>
      <c r="R55" s="49">
        <f>'ごみ処理量内訳'!H55</f>
        <v>3</v>
      </c>
      <c r="S55" s="49">
        <f>'ごみ処理量内訳'!I55</f>
        <v>0</v>
      </c>
      <c r="T55" s="49">
        <f>'ごみ処理量内訳'!J55</f>
        <v>0</v>
      </c>
      <c r="U55" s="49">
        <f>'ごみ処理量内訳'!K55</f>
        <v>0</v>
      </c>
      <c r="V55" s="49">
        <f t="shared" si="12"/>
        <v>22</v>
      </c>
      <c r="W55" s="49">
        <f>'資源化量内訳'!M55</f>
        <v>0</v>
      </c>
      <c r="X55" s="49">
        <f>'資源化量内訳'!N55</f>
        <v>5</v>
      </c>
      <c r="Y55" s="49">
        <f>'資源化量内訳'!O55</f>
        <v>17</v>
      </c>
      <c r="Z55" s="49">
        <f>'資源化量内訳'!P55</f>
        <v>0</v>
      </c>
      <c r="AA55" s="49">
        <f>'資源化量内訳'!Q55</f>
        <v>0</v>
      </c>
      <c r="AB55" s="49">
        <f>'資源化量内訳'!R55</f>
        <v>0</v>
      </c>
      <c r="AC55" s="49">
        <f>'資源化量内訳'!S55</f>
        <v>0</v>
      </c>
      <c r="AD55" s="49">
        <f t="shared" si="13"/>
        <v>387</v>
      </c>
      <c r="AE55" s="50">
        <f t="shared" si="14"/>
        <v>100</v>
      </c>
      <c r="AF55" s="49">
        <f>'資源化量内訳'!AB55</f>
        <v>15</v>
      </c>
      <c r="AG55" s="49">
        <f>'資源化量内訳'!AJ55</f>
        <v>24</v>
      </c>
      <c r="AH55" s="49">
        <f>'資源化量内訳'!AR55</f>
        <v>3</v>
      </c>
      <c r="AI55" s="49">
        <f>'資源化量内訳'!AZ55</f>
        <v>0</v>
      </c>
      <c r="AJ55" s="49">
        <f>'資源化量内訳'!BH55</f>
        <v>0</v>
      </c>
      <c r="AK55" s="49" t="s">
        <v>11</v>
      </c>
      <c r="AL55" s="49">
        <f t="shared" si="15"/>
        <v>42</v>
      </c>
      <c r="AM55" s="50">
        <f t="shared" si="16"/>
        <v>27.25225225225225</v>
      </c>
      <c r="AN55" s="49">
        <f>'ごみ処理量内訳'!AC55</f>
        <v>0</v>
      </c>
      <c r="AO55" s="49">
        <f>'ごみ処理量内訳'!AD55</f>
        <v>22</v>
      </c>
      <c r="AP55" s="49">
        <f>'ごみ処理量内訳'!AE55</f>
        <v>25</v>
      </c>
      <c r="AQ55" s="49">
        <f t="shared" si="17"/>
        <v>47</v>
      </c>
    </row>
    <row r="56" spans="1:43" ht="13.5" customHeight="1">
      <c r="A56" s="24" t="s">
        <v>131</v>
      </c>
      <c r="B56" s="47" t="s">
        <v>224</v>
      </c>
      <c r="C56" s="48" t="s">
        <v>225</v>
      </c>
      <c r="D56" s="49">
        <v>6726</v>
      </c>
      <c r="E56" s="49">
        <v>6726</v>
      </c>
      <c r="F56" s="49">
        <f>'ごみ搬入量内訳'!H56</f>
        <v>1536</v>
      </c>
      <c r="G56" s="49">
        <f>'ごみ搬入量内訳'!AG56</f>
        <v>165</v>
      </c>
      <c r="H56" s="49">
        <f>'ごみ搬入量内訳'!AH56</f>
        <v>0</v>
      </c>
      <c r="I56" s="49">
        <f t="shared" si="9"/>
        <v>1701</v>
      </c>
      <c r="J56" s="49">
        <f t="shared" si="10"/>
        <v>692.8745127271394</v>
      </c>
      <c r="K56" s="49">
        <f>('ごみ搬入量内訳'!E56+'ごみ搬入量内訳'!AH56)/'ごみ処理概要'!D56/365*1000000</f>
        <v>470.47034814805767</v>
      </c>
      <c r="L56" s="49">
        <f>'ごみ搬入量内訳'!F56/'ごみ処理概要'!D56/365*1000000</f>
        <v>222.40416457908177</v>
      </c>
      <c r="M56" s="49">
        <f>'資源化量内訳'!BP56</f>
        <v>202</v>
      </c>
      <c r="N56" s="49">
        <f>'ごみ処理量内訳'!E56</f>
        <v>1292</v>
      </c>
      <c r="O56" s="49">
        <f>'ごみ処理量内訳'!L56</f>
        <v>0</v>
      </c>
      <c r="P56" s="49">
        <f t="shared" si="11"/>
        <v>276</v>
      </c>
      <c r="Q56" s="49">
        <f>'ごみ処理量内訳'!G56</f>
        <v>263</v>
      </c>
      <c r="R56" s="49">
        <f>'ごみ処理量内訳'!H56</f>
        <v>13</v>
      </c>
      <c r="S56" s="49">
        <f>'ごみ処理量内訳'!I56</f>
        <v>0</v>
      </c>
      <c r="T56" s="49">
        <f>'ごみ処理量内訳'!J56</f>
        <v>0</v>
      </c>
      <c r="U56" s="49">
        <f>'ごみ処理量内訳'!K56</f>
        <v>0</v>
      </c>
      <c r="V56" s="49">
        <f t="shared" si="12"/>
        <v>133</v>
      </c>
      <c r="W56" s="49">
        <f>'資源化量内訳'!M56</f>
        <v>55</v>
      </c>
      <c r="X56" s="49">
        <f>'資源化量内訳'!N56</f>
        <v>16</v>
      </c>
      <c r="Y56" s="49">
        <f>'資源化量内訳'!O56</f>
        <v>62</v>
      </c>
      <c r="Z56" s="49">
        <f>'資源化量内訳'!P56</f>
        <v>0</v>
      </c>
      <c r="AA56" s="49">
        <f>'資源化量内訳'!Q56</f>
        <v>0</v>
      </c>
      <c r="AB56" s="49">
        <f>'資源化量内訳'!R56</f>
        <v>0</v>
      </c>
      <c r="AC56" s="49">
        <f>'資源化量内訳'!S56</f>
        <v>0</v>
      </c>
      <c r="AD56" s="49">
        <f t="shared" si="13"/>
        <v>1701</v>
      </c>
      <c r="AE56" s="50">
        <f t="shared" si="14"/>
        <v>100</v>
      </c>
      <c r="AF56" s="49">
        <f>'資源化量内訳'!AB56</f>
        <v>63</v>
      </c>
      <c r="AG56" s="49">
        <f>'資源化量内訳'!AJ56</f>
        <v>78</v>
      </c>
      <c r="AH56" s="49">
        <f>'資源化量内訳'!AR56</f>
        <v>12</v>
      </c>
      <c r="AI56" s="49">
        <f>'資源化量内訳'!AZ56</f>
        <v>0</v>
      </c>
      <c r="AJ56" s="49">
        <f>'資源化量内訳'!BH56</f>
        <v>0</v>
      </c>
      <c r="AK56" s="49" t="s">
        <v>11</v>
      </c>
      <c r="AL56" s="49">
        <f t="shared" si="15"/>
        <v>153</v>
      </c>
      <c r="AM56" s="50">
        <f t="shared" si="16"/>
        <v>25.643720441408302</v>
      </c>
      <c r="AN56" s="49">
        <f>'ごみ処理量内訳'!AC56</f>
        <v>0</v>
      </c>
      <c r="AO56" s="49">
        <f>'ごみ処理量内訳'!AD56</f>
        <v>102</v>
      </c>
      <c r="AP56" s="49">
        <f>'ごみ処理量内訳'!AE56</f>
        <v>80</v>
      </c>
      <c r="AQ56" s="49">
        <f t="shared" si="17"/>
        <v>182</v>
      </c>
    </row>
    <row r="57" spans="1:43" ht="13.5" customHeight="1">
      <c r="A57" s="24" t="s">
        <v>131</v>
      </c>
      <c r="B57" s="47" t="s">
        <v>226</v>
      </c>
      <c r="C57" s="48" t="s">
        <v>227</v>
      </c>
      <c r="D57" s="49">
        <v>4289</v>
      </c>
      <c r="E57" s="49">
        <v>3217</v>
      </c>
      <c r="F57" s="49">
        <f>'ごみ搬入量内訳'!H57</f>
        <v>709</v>
      </c>
      <c r="G57" s="49">
        <f>'ごみ搬入量内訳'!AG57</f>
        <v>64</v>
      </c>
      <c r="H57" s="49">
        <f>'ごみ搬入量内訳'!AH57</f>
        <v>193</v>
      </c>
      <c r="I57" s="49">
        <f t="shared" si="9"/>
        <v>966</v>
      </c>
      <c r="J57" s="49">
        <f t="shared" si="10"/>
        <v>617.0611663478091</v>
      </c>
      <c r="K57" s="49">
        <f>('ごみ搬入量内訳'!E57+'ごみ搬入量内訳'!AH57)/'ごみ処理概要'!D57/365*1000000</f>
        <v>557.6546565441381</v>
      </c>
      <c r="L57" s="49">
        <f>'ごみ搬入量内訳'!F57/'ごみ処理概要'!D57/365*1000000</f>
        <v>59.406509803671064</v>
      </c>
      <c r="M57" s="49">
        <f>'資源化量内訳'!BP57</f>
        <v>0</v>
      </c>
      <c r="N57" s="49">
        <f>'ごみ処理量内訳'!E57</f>
        <v>606</v>
      </c>
      <c r="O57" s="49">
        <f>'ごみ処理量内訳'!L57</f>
        <v>0</v>
      </c>
      <c r="P57" s="49">
        <f t="shared" si="11"/>
        <v>167</v>
      </c>
      <c r="Q57" s="49">
        <f>'ごみ処理量内訳'!G57</f>
        <v>160</v>
      </c>
      <c r="R57" s="49">
        <f>'ごみ処理量内訳'!H57</f>
        <v>7</v>
      </c>
      <c r="S57" s="49">
        <f>'ごみ処理量内訳'!I57</f>
        <v>0</v>
      </c>
      <c r="T57" s="49">
        <f>'ごみ処理量内訳'!J57</f>
        <v>0</v>
      </c>
      <c r="U57" s="49">
        <f>'ごみ処理量内訳'!K57</f>
        <v>0</v>
      </c>
      <c r="V57" s="49">
        <f t="shared" si="12"/>
        <v>0</v>
      </c>
      <c r="W57" s="49">
        <f>'資源化量内訳'!M57</f>
        <v>0</v>
      </c>
      <c r="X57" s="49">
        <f>'資源化量内訳'!N57</f>
        <v>0</v>
      </c>
      <c r="Y57" s="49">
        <f>'資源化量内訳'!O57</f>
        <v>0</v>
      </c>
      <c r="Z57" s="49">
        <f>'資源化量内訳'!P57</f>
        <v>0</v>
      </c>
      <c r="AA57" s="49">
        <f>'資源化量内訳'!Q57</f>
        <v>0</v>
      </c>
      <c r="AB57" s="49">
        <f>'資源化量内訳'!R57</f>
        <v>0</v>
      </c>
      <c r="AC57" s="49">
        <f>'資源化量内訳'!S57</f>
        <v>0</v>
      </c>
      <c r="AD57" s="49">
        <f t="shared" si="13"/>
        <v>773</v>
      </c>
      <c r="AE57" s="50">
        <f t="shared" si="14"/>
        <v>100</v>
      </c>
      <c r="AF57" s="49">
        <f>'資源化量内訳'!AB57</f>
        <v>16</v>
      </c>
      <c r="AG57" s="49">
        <f>'資源化量内訳'!AJ57</f>
        <v>47</v>
      </c>
      <c r="AH57" s="49">
        <f>'資源化量内訳'!AR57</f>
        <v>6</v>
      </c>
      <c r="AI57" s="49">
        <f>'資源化量内訳'!AZ57</f>
        <v>0</v>
      </c>
      <c r="AJ57" s="49">
        <f>'資源化量内訳'!BH57</f>
        <v>0</v>
      </c>
      <c r="AK57" s="49" t="s">
        <v>11</v>
      </c>
      <c r="AL57" s="49">
        <f t="shared" si="15"/>
        <v>69</v>
      </c>
      <c r="AM57" s="50">
        <f t="shared" si="16"/>
        <v>8.926261319534282</v>
      </c>
      <c r="AN57" s="49">
        <f>'ごみ処理量内訳'!AC57</f>
        <v>0</v>
      </c>
      <c r="AO57" s="49">
        <f>'ごみ処理量内訳'!AD57</f>
        <v>48</v>
      </c>
      <c r="AP57" s="49">
        <f>'ごみ処理量内訳'!AE57</f>
        <v>49</v>
      </c>
      <c r="AQ57" s="49">
        <f t="shared" si="17"/>
        <v>97</v>
      </c>
    </row>
    <row r="58" spans="1:43" ht="13.5" customHeight="1">
      <c r="A58" s="24" t="s">
        <v>131</v>
      </c>
      <c r="B58" s="47" t="s">
        <v>228</v>
      </c>
      <c r="C58" s="48" t="s">
        <v>229</v>
      </c>
      <c r="D58" s="49">
        <v>2472</v>
      </c>
      <c r="E58" s="49">
        <v>1931</v>
      </c>
      <c r="F58" s="49">
        <f>'ごみ搬入量内訳'!H58</f>
        <v>276</v>
      </c>
      <c r="G58" s="49">
        <f>'ごみ搬入量内訳'!AG58</f>
        <v>11</v>
      </c>
      <c r="H58" s="49">
        <f>'ごみ搬入量内訳'!AH58</f>
        <v>589</v>
      </c>
      <c r="I58" s="49">
        <f t="shared" si="9"/>
        <v>876</v>
      </c>
      <c r="J58" s="49">
        <f t="shared" si="10"/>
        <v>970.873786407767</v>
      </c>
      <c r="K58" s="49">
        <f>('ごみ搬入量内訳'!E58+'ごみ搬入量内訳'!AH58)/'ごみ処理概要'!D58/365*1000000</f>
        <v>958.6824489072128</v>
      </c>
      <c r="L58" s="49">
        <f>'ごみ搬入量内訳'!F58/'ごみ処理概要'!D58/365*1000000</f>
        <v>12.191337500554152</v>
      </c>
      <c r="M58" s="49">
        <f>'資源化量内訳'!BP58</f>
        <v>0</v>
      </c>
      <c r="N58" s="49">
        <f>'ごみ処理量内訳'!E58</f>
        <v>208</v>
      </c>
      <c r="O58" s="49">
        <f>'ごみ処理量内訳'!L58</f>
        <v>0</v>
      </c>
      <c r="P58" s="49">
        <f t="shared" si="11"/>
        <v>79</v>
      </c>
      <c r="Q58" s="49">
        <f>'ごみ処理量内訳'!G58</f>
        <v>76</v>
      </c>
      <c r="R58" s="49">
        <f>'ごみ処理量内訳'!H58</f>
        <v>3</v>
      </c>
      <c r="S58" s="49">
        <f>'ごみ処理量内訳'!I58</f>
        <v>0</v>
      </c>
      <c r="T58" s="49">
        <f>'ごみ処理量内訳'!J58</f>
        <v>0</v>
      </c>
      <c r="U58" s="49">
        <f>'ごみ処理量内訳'!K58</f>
        <v>0</v>
      </c>
      <c r="V58" s="49">
        <f t="shared" si="12"/>
        <v>0</v>
      </c>
      <c r="W58" s="49">
        <f>'資源化量内訳'!M58</f>
        <v>0</v>
      </c>
      <c r="X58" s="49">
        <f>'資源化量内訳'!N58</f>
        <v>0</v>
      </c>
      <c r="Y58" s="49">
        <f>'資源化量内訳'!O58</f>
        <v>0</v>
      </c>
      <c r="Z58" s="49">
        <f>'資源化量内訳'!P58</f>
        <v>0</v>
      </c>
      <c r="AA58" s="49">
        <f>'資源化量内訳'!Q58</f>
        <v>0</v>
      </c>
      <c r="AB58" s="49">
        <f>'資源化量内訳'!R58</f>
        <v>0</v>
      </c>
      <c r="AC58" s="49">
        <f>'資源化量内訳'!S58</f>
        <v>0</v>
      </c>
      <c r="AD58" s="49">
        <f t="shared" si="13"/>
        <v>287</v>
      </c>
      <c r="AE58" s="50">
        <f t="shared" si="14"/>
        <v>100</v>
      </c>
      <c r="AF58" s="49">
        <f>'資源化量内訳'!AB58</f>
        <v>12</v>
      </c>
      <c r="AG58" s="49">
        <f>'資源化量内訳'!AJ58</f>
        <v>23</v>
      </c>
      <c r="AH58" s="49">
        <f>'資源化量内訳'!AR58</f>
        <v>3</v>
      </c>
      <c r="AI58" s="49">
        <f>'資源化量内訳'!AZ58</f>
        <v>0</v>
      </c>
      <c r="AJ58" s="49">
        <f>'資源化量内訳'!BH58</f>
        <v>0</v>
      </c>
      <c r="AK58" s="49" t="s">
        <v>11</v>
      </c>
      <c r="AL58" s="49">
        <f t="shared" si="15"/>
        <v>38</v>
      </c>
      <c r="AM58" s="50">
        <f t="shared" si="16"/>
        <v>13.240418118466899</v>
      </c>
      <c r="AN58" s="49">
        <f>'ごみ処理量内訳'!AC58</f>
        <v>0</v>
      </c>
      <c r="AO58" s="49">
        <f>'ごみ処理量内訳'!AD58</f>
        <v>16</v>
      </c>
      <c r="AP58" s="49">
        <f>'ごみ処理量内訳'!AE58</f>
        <v>23</v>
      </c>
      <c r="AQ58" s="49">
        <f t="shared" si="17"/>
        <v>39</v>
      </c>
    </row>
    <row r="59" spans="1:43" ht="13.5" customHeight="1">
      <c r="A59" s="24" t="s">
        <v>131</v>
      </c>
      <c r="B59" s="47" t="s">
        <v>230</v>
      </c>
      <c r="C59" s="48" t="s">
        <v>426</v>
      </c>
      <c r="D59" s="49">
        <v>16828</v>
      </c>
      <c r="E59" s="49">
        <v>16828</v>
      </c>
      <c r="F59" s="49">
        <f>'ごみ搬入量内訳'!H59</f>
        <v>5339</v>
      </c>
      <c r="G59" s="49">
        <f>'ごみ搬入量内訳'!AG59</f>
        <v>1627</v>
      </c>
      <c r="H59" s="49">
        <f>'ごみ搬入量内訳'!AH59</f>
        <v>0</v>
      </c>
      <c r="I59" s="49">
        <f t="shared" si="9"/>
        <v>6966</v>
      </c>
      <c r="J59" s="49">
        <f t="shared" si="10"/>
        <v>1134.1176317357567</v>
      </c>
      <c r="K59" s="49">
        <f>('ごみ搬入量内訳'!E59+'ごみ搬入量内訳'!AH59)/'ごみ処理概要'!D59/365*1000000</f>
        <v>869.2296921959813</v>
      </c>
      <c r="L59" s="49">
        <f>'ごみ搬入量内訳'!F59/'ごみ処理概要'!D59/365*1000000</f>
        <v>264.8879395397755</v>
      </c>
      <c r="M59" s="49">
        <f>'資源化量内訳'!BP59</f>
        <v>0</v>
      </c>
      <c r="N59" s="49">
        <f>'ごみ処理量内訳'!E59</f>
        <v>4696</v>
      </c>
      <c r="O59" s="49">
        <f>'ごみ処理量内訳'!L59</f>
        <v>676</v>
      </c>
      <c r="P59" s="49">
        <f t="shared" si="11"/>
        <v>948</v>
      </c>
      <c r="Q59" s="49">
        <f>'ごみ処理量内訳'!G59</f>
        <v>937</v>
      </c>
      <c r="R59" s="49">
        <f>'ごみ処理量内訳'!H59</f>
        <v>11</v>
      </c>
      <c r="S59" s="49">
        <f>'ごみ処理量内訳'!I59</f>
        <v>0</v>
      </c>
      <c r="T59" s="49">
        <f>'ごみ処理量内訳'!J59</f>
        <v>0</v>
      </c>
      <c r="U59" s="49">
        <f>'ごみ処理量内訳'!K59</f>
        <v>0</v>
      </c>
      <c r="V59" s="49">
        <f t="shared" si="12"/>
        <v>646</v>
      </c>
      <c r="W59" s="49">
        <f>'資源化量内訳'!M59</f>
        <v>0</v>
      </c>
      <c r="X59" s="49">
        <f>'資源化量内訳'!N59</f>
        <v>269</v>
      </c>
      <c r="Y59" s="49">
        <f>'資源化量内訳'!O59</f>
        <v>297</v>
      </c>
      <c r="Z59" s="49">
        <f>'資源化量内訳'!P59</f>
        <v>26</v>
      </c>
      <c r="AA59" s="49">
        <f>'資源化量内訳'!Q59</f>
        <v>24</v>
      </c>
      <c r="AB59" s="49">
        <f>'資源化量内訳'!R59</f>
        <v>0</v>
      </c>
      <c r="AC59" s="49">
        <f>'資源化量内訳'!S59</f>
        <v>30</v>
      </c>
      <c r="AD59" s="49">
        <f t="shared" si="13"/>
        <v>6966</v>
      </c>
      <c r="AE59" s="50">
        <f t="shared" si="14"/>
        <v>90.29572207866782</v>
      </c>
      <c r="AF59" s="49">
        <f>'資源化量内訳'!AB59</f>
        <v>0</v>
      </c>
      <c r="AG59" s="49">
        <f>'資源化量内訳'!AJ59</f>
        <v>0</v>
      </c>
      <c r="AH59" s="49">
        <f>'資源化量内訳'!AR59</f>
        <v>0</v>
      </c>
      <c r="AI59" s="49">
        <f>'資源化量内訳'!AZ59</f>
        <v>0</v>
      </c>
      <c r="AJ59" s="49">
        <f>'資源化量内訳'!BH59</f>
        <v>0</v>
      </c>
      <c r="AK59" s="49" t="s">
        <v>11</v>
      </c>
      <c r="AL59" s="49">
        <f t="shared" si="15"/>
        <v>0</v>
      </c>
      <c r="AM59" s="50">
        <f t="shared" si="16"/>
        <v>9.273614699971288</v>
      </c>
      <c r="AN59" s="49">
        <f>'ごみ処理量内訳'!AC59</f>
        <v>676</v>
      </c>
      <c r="AO59" s="49">
        <f>'ごみ処理量内訳'!AD59</f>
        <v>1</v>
      </c>
      <c r="AP59" s="49">
        <f>'ごみ処理量内訳'!AE59</f>
        <v>2</v>
      </c>
      <c r="AQ59" s="49">
        <f t="shared" si="17"/>
        <v>679</v>
      </c>
    </row>
    <row r="60" spans="1:43" ht="13.5" customHeight="1">
      <c r="A60" s="24" t="s">
        <v>131</v>
      </c>
      <c r="B60" s="47" t="s">
        <v>231</v>
      </c>
      <c r="C60" s="48" t="s">
        <v>264</v>
      </c>
      <c r="D60" s="49">
        <v>7400</v>
      </c>
      <c r="E60" s="49">
        <v>7400</v>
      </c>
      <c r="F60" s="49">
        <f>'ごみ搬入量内訳'!H60</f>
        <v>1015</v>
      </c>
      <c r="G60" s="49">
        <f>'ごみ搬入量内訳'!AG60</f>
        <v>514</v>
      </c>
      <c r="H60" s="49">
        <f>'ごみ搬入量内訳'!AH60</f>
        <v>0</v>
      </c>
      <c r="I60" s="49">
        <f t="shared" si="9"/>
        <v>1529</v>
      </c>
      <c r="J60" s="49">
        <f t="shared" si="10"/>
        <v>566.0866345797853</v>
      </c>
      <c r="K60" s="49">
        <f>('ごみ搬入量内訳'!E60+'ごみ搬入量内訳'!AH60)/'ごみ処理概要'!D60/365*1000000</f>
        <v>566.0866345797853</v>
      </c>
      <c r="L60" s="49">
        <f>'ごみ搬入量内訳'!F60/'ごみ処理概要'!D60/365*1000000</f>
        <v>0</v>
      </c>
      <c r="M60" s="49">
        <f>'資源化量内訳'!BP60</f>
        <v>0</v>
      </c>
      <c r="N60" s="49">
        <f>'ごみ処理量内訳'!E60</f>
        <v>1416</v>
      </c>
      <c r="O60" s="49">
        <f>'ごみ処理量内訳'!L60</f>
        <v>0</v>
      </c>
      <c r="P60" s="49">
        <f t="shared" si="11"/>
        <v>64</v>
      </c>
      <c r="Q60" s="49">
        <f>'ごみ処理量内訳'!G60</f>
        <v>54</v>
      </c>
      <c r="R60" s="49">
        <f>'ごみ処理量内訳'!H60</f>
        <v>10</v>
      </c>
      <c r="S60" s="49">
        <f>'ごみ処理量内訳'!I60</f>
        <v>0</v>
      </c>
      <c r="T60" s="49">
        <f>'ごみ処理量内訳'!J60</f>
        <v>0</v>
      </c>
      <c r="U60" s="49">
        <f>'ごみ処理量内訳'!K60</f>
        <v>0</v>
      </c>
      <c r="V60" s="49">
        <f t="shared" si="12"/>
        <v>103</v>
      </c>
      <c r="W60" s="49">
        <f>'資源化量内訳'!M60</f>
        <v>0</v>
      </c>
      <c r="X60" s="49">
        <f>'資源化量内訳'!N60</f>
        <v>0</v>
      </c>
      <c r="Y60" s="49">
        <f>'資源化量内訳'!O60</f>
        <v>103</v>
      </c>
      <c r="Z60" s="49">
        <f>'資源化量内訳'!P60</f>
        <v>0</v>
      </c>
      <c r="AA60" s="49">
        <f>'資源化量内訳'!Q60</f>
        <v>0</v>
      </c>
      <c r="AB60" s="49">
        <f>'資源化量内訳'!R60</f>
        <v>0</v>
      </c>
      <c r="AC60" s="49">
        <f>'資源化量内訳'!S60</f>
        <v>0</v>
      </c>
      <c r="AD60" s="49">
        <f t="shared" si="13"/>
        <v>1583</v>
      </c>
      <c r="AE60" s="50">
        <f t="shared" si="14"/>
        <v>100</v>
      </c>
      <c r="AF60" s="49">
        <f>'資源化量内訳'!AB60</f>
        <v>0</v>
      </c>
      <c r="AG60" s="49">
        <f>'資源化量内訳'!AJ60</f>
        <v>0</v>
      </c>
      <c r="AH60" s="49">
        <f>'資源化量内訳'!AR60</f>
        <v>0</v>
      </c>
      <c r="AI60" s="49">
        <f>'資源化量内訳'!AZ60</f>
        <v>0</v>
      </c>
      <c r="AJ60" s="49">
        <f>'資源化量内訳'!BH60</f>
        <v>0</v>
      </c>
      <c r="AK60" s="49" t="s">
        <v>11</v>
      </c>
      <c r="AL60" s="49">
        <f t="shared" si="15"/>
        <v>0</v>
      </c>
      <c r="AM60" s="50">
        <f t="shared" si="16"/>
        <v>6.506632975363234</v>
      </c>
      <c r="AN60" s="49">
        <f>'ごみ処理量内訳'!AC60</f>
        <v>0</v>
      </c>
      <c r="AO60" s="49">
        <f>'ごみ処理量内訳'!AD60</f>
        <v>1</v>
      </c>
      <c r="AP60" s="49">
        <f>'ごみ処理量内訳'!AE60</f>
        <v>2</v>
      </c>
      <c r="AQ60" s="49">
        <f t="shared" si="17"/>
        <v>3</v>
      </c>
    </row>
    <row r="61" spans="1:43" ht="13.5" customHeight="1">
      <c r="A61" s="24" t="s">
        <v>131</v>
      </c>
      <c r="B61" s="47" t="s">
        <v>232</v>
      </c>
      <c r="C61" s="48" t="s">
        <v>233</v>
      </c>
      <c r="D61" s="49">
        <v>12903</v>
      </c>
      <c r="E61" s="49">
        <v>12903</v>
      </c>
      <c r="F61" s="49">
        <f>'ごみ搬入量内訳'!H61</f>
        <v>2373</v>
      </c>
      <c r="G61" s="49">
        <f>'ごみ搬入量内訳'!AG61</f>
        <v>799</v>
      </c>
      <c r="H61" s="49">
        <f>'ごみ搬入量内訳'!AH61</f>
        <v>0</v>
      </c>
      <c r="I61" s="49">
        <f t="shared" si="9"/>
        <v>3172</v>
      </c>
      <c r="J61" s="49">
        <f t="shared" si="10"/>
        <v>673.5186358911966</v>
      </c>
      <c r="K61" s="49">
        <f>('ごみ搬入量内訳'!E61+'ごみ搬入量内訳'!AH61)/'ごみ処理概要'!D61/365*1000000</f>
        <v>503.864982020747</v>
      </c>
      <c r="L61" s="49">
        <f>'ごみ搬入量内訳'!F61/'ごみ処理概要'!D61/365*1000000</f>
        <v>169.6536538704496</v>
      </c>
      <c r="M61" s="49">
        <f>'資源化量内訳'!BP61</f>
        <v>34</v>
      </c>
      <c r="N61" s="49">
        <f>'ごみ処理量内訳'!E61</f>
        <v>2145</v>
      </c>
      <c r="O61" s="49">
        <f>'ごみ処理量内訳'!L61</f>
        <v>0</v>
      </c>
      <c r="P61" s="49">
        <f t="shared" si="11"/>
        <v>346</v>
      </c>
      <c r="Q61" s="49">
        <f>'ごみ処理量内訳'!G61</f>
        <v>346</v>
      </c>
      <c r="R61" s="49">
        <f>'ごみ処理量内訳'!H61</f>
        <v>0</v>
      </c>
      <c r="S61" s="49">
        <f>'ごみ処理量内訳'!I61</f>
        <v>0</v>
      </c>
      <c r="T61" s="49">
        <f>'ごみ処理量内訳'!J61</f>
        <v>0</v>
      </c>
      <c r="U61" s="49">
        <f>'ごみ処理量内訳'!K61</f>
        <v>0</v>
      </c>
      <c r="V61" s="49">
        <f t="shared" si="12"/>
        <v>681</v>
      </c>
      <c r="W61" s="49">
        <f>'資源化量内訳'!M61</f>
        <v>378</v>
      </c>
      <c r="X61" s="49">
        <f>'資源化量内訳'!N61</f>
        <v>110</v>
      </c>
      <c r="Y61" s="49">
        <f>'資源化量内訳'!O61</f>
        <v>0</v>
      </c>
      <c r="Z61" s="49">
        <f>'資源化量内訳'!P61</f>
        <v>24</v>
      </c>
      <c r="AA61" s="49">
        <f>'資源化量内訳'!Q61</f>
        <v>78</v>
      </c>
      <c r="AB61" s="49">
        <f>'資源化量内訳'!R61</f>
        <v>0</v>
      </c>
      <c r="AC61" s="49">
        <f>'資源化量内訳'!S61</f>
        <v>91</v>
      </c>
      <c r="AD61" s="49">
        <f t="shared" si="13"/>
        <v>3172</v>
      </c>
      <c r="AE61" s="50">
        <f t="shared" si="14"/>
        <v>100</v>
      </c>
      <c r="AF61" s="49">
        <f>'資源化量内訳'!AB61</f>
        <v>91</v>
      </c>
      <c r="AG61" s="49">
        <f>'資源化量内訳'!AJ61</f>
        <v>0</v>
      </c>
      <c r="AH61" s="49">
        <f>'資源化量内訳'!AR61</f>
        <v>0</v>
      </c>
      <c r="AI61" s="49">
        <f>'資源化量内訳'!AZ61</f>
        <v>0</v>
      </c>
      <c r="AJ61" s="49">
        <f>'資源化量内訳'!BH61</f>
        <v>0</v>
      </c>
      <c r="AK61" s="49" t="s">
        <v>11</v>
      </c>
      <c r="AL61" s="49">
        <f t="shared" si="15"/>
        <v>91</v>
      </c>
      <c r="AM61" s="50">
        <f t="shared" si="16"/>
        <v>25.140361821584527</v>
      </c>
      <c r="AN61" s="49">
        <f>'ごみ処理量内訳'!AC61</f>
        <v>0</v>
      </c>
      <c r="AO61" s="49">
        <f>'ごみ処理量内訳'!AD61</f>
        <v>220</v>
      </c>
      <c r="AP61" s="49">
        <f>'ごみ処理量内訳'!AE61</f>
        <v>32</v>
      </c>
      <c r="AQ61" s="49">
        <f t="shared" si="17"/>
        <v>252</v>
      </c>
    </row>
    <row r="62" spans="1:43" ht="13.5" customHeight="1">
      <c r="A62" s="24" t="s">
        <v>131</v>
      </c>
      <c r="B62" s="47" t="s">
        <v>234</v>
      </c>
      <c r="C62" s="48" t="s">
        <v>235</v>
      </c>
      <c r="D62" s="49">
        <v>3669</v>
      </c>
      <c r="E62" s="49">
        <v>3669</v>
      </c>
      <c r="F62" s="49">
        <f>'ごみ搬入量内訳'!H62</f>
        <v>505</v>
      </c>
      <c r="G62" s="49">
        <f>'ごみ搬入量内訳'!AG62</f>
        <v>972</v>
      </c>
      <c r="H62" s="49">
        <f>'ごみ搬入量内訳'!AH62</f>
        <v>25</v>
      </c>
      <c r="I62" s="49">
        <f t="shared" si="9"/>
        <v>1502</v>
      </c>
      <c r="J62" s="49">
        <f t="shared" si="10"/>
        <v>1121.5776759745665</v>
      </c>
      <c r="K62" s="49">
        <f>('ごみ搬入量内訳'!E62+'ごみ搬入量内訳'!AH62)/'ごみ処理概要'!D62/365*1000000</f>
        <v>791.5261894361123</v>
      </c>
      <c r="L62" s="49">
        <f>'ごみ搬入量内訳'!F62/'ごみ処理概要'!D62/365*1000000</f>
        <v>330.05148653845436</v>
      </c>
      <c r="M62" s="49">
        <f>'資源化量内訳'!BP62</f>
        <v>112</v>
      </c>
      <c r="N62" s="49">
        <f>'ごみ処理量内訳'!E62</f>
        <v>1068</v>
      </c>
      <c r="O62" s="49">
        <f>'ごみ処理量内訳'!L62</f>
        <v>35</v>
      </c>
      <c r="P62" s="49">
        <f t="shared" si="11"/>
        <v>327</v>
      </c>
      <c r="Q62" s="49">
        <f>'ごみ処理量内訳'!G62</f>
        <v>241</v>
      </c>
      <c r="R62" s="49">
        <f>'ごみ処理量内訳'!H62</f>
        <v>86</v>
      </c>
      <c r="S62" s="49">
        <f>'ごみ処理量内訳'!I62</f>
        <v>0</v>
      </c>
      <c r="T62" s="49">
        <f>'ごみ処理量内訳'!J62</f>
        <v>0</v>
      </c>
      <c r="U62" s="49">
        <f>'ごみ処理量内訳'!K62</f>
        <v>0</v>
      </c>
      <c r="V62" s="49">
        <f t="shared" si="12"/>
        <v>47</v>
      </c>
      <c r="W62" s="49">
        <f>'資源化量内訳'!M62</f>
        <v>0</v>
      </c>
      <c r="X62" s="49">
        <f>'資源化量内訳'!N62</f>
        <v>47</v>
      </c>
      <c r="Y62" s="49">
        <f>'資源化量内訳'!O62</f>
        <v>0</v>
      </c>
      <c r="Z62" s="49">
        <f>'資源化量内訳'!P62</f>
        <v>0</v>
      </c>
      <c r="AA62" s="49">
        <f>'資源化量内訳'!Q62</f>
        <v>0</v>
      </c>
      <c r="AB62" s="49">
        <f>'資源化量内訳'!R62</f>
        <v>0</v>
      </c>
      <c r="AC62" s="49">
        <f>'資源化量内訳'!S62</f>
        <v>0</v>
      </c>
      <c r="AD62" s="49">
        <f t="shared" si="13"/>
        <v>1477</v>
      </c>
      <c r="AE62" s="50">
        <f t="shared" si="14"/>
        <v>97.6303317535545</v>
      </c>
      <c r="AF62" s="49">
        <f>'資源化量内訳'!AB62</f>
        <v>0</v>
      </c>
      <c r="AG62" s="49">
        <f>'資源化量内訳'!AJ62</f>
        <v>0</v>
      </c>
      <c r="AH62" s="49">
        <f>'資源化量内訳'!AR62</f>
        <v>64</v>
      </c>
      <c r="AI62" s="49">
        <f>'資源化量内訳'!AZ62</f>
        <v>0</v>
      </c>
      <c r="AJ62" s="49">
        <f>'資源化量内訳'!BH62</f>
        <v>0</v>
      </c>
      <c r="AK62" s="49" t="s">
        <v>11</v>
      </c>
      <c r="AL62" s="49">
        <f t="shared" si="15"/>
        <v>64</v>
      </c>
      <c r="AM62" s="50">
        <f t="shared" si="16"/>
        <v>14.033983637507866</v>
      </c>
      <c r="AN62" s="49">
        <f>'ごみ処理量内訳'!AC62</f>
        <v>35</v>
      </c>
      <c r="AO62" s="49">
        <f>'ごみ処理量内訳'!AD62</f>
        <v>15</v>
      </c>
      <c r="AP62" s="49">
        <f>'ごみ処理量内訳'!AE62</f>
        <v>50</v>
      </c>
      <c r="AQ62" s="49">
        <f t="shared" si="17"/>
        <v>100</v>
      </c>
    </row>
    <row r="63" spans="1:43" ht="13.5" customHeight="1">
      <c r="A63" s="24" t="s">
        <v>131</v>
      </c>
      <c r="B63" s="47" t="s">
        <v>236</v>
      </c>
      <c r="C63" s="48" t="s">
        <v>237</v>
      </c>
      <c r="D63" s="49">
        <v>4916</v>
      </c>
      <c r="E63" s="49">
        <v>4916</v>
      </c>
      <c r="F63" s="49">
        <f>'ごみ搬入量内訳'!H63</f>
        <v>1046</v>
      </c>
      <c r="G63" s="49">
        <f>'ごみ搬入量内訳'!AG63</f>
        <v>324</v>
      </c>
      <c r="H63" s="49">
        <f>'ごみ搬入量内訳'!AH63</f>
        <v>0</v>
      </c>
      <c r="I63" s="49">
        <f t="shared" si="9"/>
        <v>1370</v>
      </c>
      <c r="J63" s="49">
        <f t="shared" si="10"/>
        <v>763.5119319638419</v>
      </c>
      <c r="K63" s="49">
        <f>('ごみ搬入量内訳'!E63+'ごみ搬入量内訳'!AH63)/'ごみ処理概要'!D63/365*1000000</f>
        <v>763.5119319638419</v>
      </c>
      <c r="L63" s="49">
        <f>'ごみ搬入量内訳'!F63/'ごみ処理概要'!D63/365*1000000</f>
        <v>0</v>
      </c>
      <c r="M63" s="49">
        <f>'資源化量内訳'!BP63</f>
        <v>0</v>
      </c>
      <c r="N63" s="49">
        <f>'ごみ処理量内訳'!E63</f>
        <v>915</v>
      </c>
      <c r="O63" s="49">
        <f>'ごみ処理量内訳'!L63</f>
        <v>0</v>
      </c>
      <c r="P63" s="49">
        <f t="shared" si="11"/>
        <v>447</v>
      </c>
      <c r="Q63" s="49">
        <f>'ごみ処理量内訳'!G63</f>
        <v>0</v>
      </c>
      <c r="R63" s="49">
        <f>'ごみ処理量内訳'!H63</f>
        <v>447</v>
      </c>
      <c r="S63" s="49">
        <f>'ごみ処理量内訳'!I63</f>
        <v>0</v>
      </c>
      <c r="T63" s="49">
        <f>'ごみ処理量内訳'!J63</f>
        <v>0</v>
      </c>
      <c r="U63" s="49">
        <f>'ごみ処理量内訳'!K63</f>
        <v>0</v>
      </c>
      <c r="V63" s="49">
        <f t="shared" si="12"/>
        <v>8</v>
      </c>
      <c r="W63" s="49">
        <f>'資源化量内訳'!M63</f>
        <v>0</v>
      </c>
      <c r="X63" s="49">
        <f>'資源化量内訳'!N63</f>
        <v>0</v>
      </c>
      <c r="Y63" s="49">
        <f>'資源化量内訳'!O63</f>
        <v>0</v>
      </c>
      <c r="Z63" s="49">
        <f>'資源化量内訳'!P63</f>
        <v>8</v>
      </c>
      <c r="AA63" s="49">
        <f>'資源化量内訳'!Q63</f>
        <v>0</v>
      </c>
      <c r="AB63" s="49">
        <f>'資源化量内訳'!R63</f>
        <v>0</v>
      </c>
      <c r="AC63" s="49">
        <f>'資源化量内訳'!S63</f>
        <v>0</v>
      </c>
      <c r="AD63" s="49">
        <f t="shared" si="13"/>
        <v>1370</v>
      </c>
      <c r="AE63" s="50">
        <f t="shared" si="14"/>
        <v>100</v>
      </c>
      <c r="AF63" s="49">
        <f>'資源化量内訳'!AB63</f>
        <v>0</v>
      </c>
      <c r="AG63" s="49">
        <f>'資源化量内訳'!AJ63</f>
        <v>0</v>
      </c>
      <c r="AH63" s="49">
        <f>'資源化量内訳'!AR63</f>
        <v>0</v>
      </c>
      <c r="AI63" s="49">
        <f>'資源化量内訳'!AZ63</f>
        <v>0</v>
      </c>
      <c r="AJ63" s="49">
        <f>'資源化量内訳'!BH63</f>
        <v>0</v>
      </c>
      <c r="AK63" s="49" t="s">
        <v>11</v>
      </c>
      <c r="AL63" s="49">
        <f t="shared" si="15"/>
        <v>0</v>
      </c>
      <c r="AM63" s="50">
        <f t="shared" si="16"/>
        <v>0.583941605839416</v>
      </c>
      <c r="AN63" s="49">
        <f>'ごみ処理量内訳'!AC63</f>
        <v>0</v>
      </c>
      <c r="AO63" s="49">
        <f>'ごみ処理量内訳'!AD63</f>
        <v>1</v>
      </c>
      <c r="AP63" s="49">
        <f>'ごみ処理量内訳'!AE63</f>
        <v>1</v>
      </c>
      <c r="AQ63" s="49">
        <f t="shared" si="17"/>
        <v>2</v>
      </c>
    </row>
    <row r="64" spans="1:43" ht="13.5" customHeight="1">
      <c r="A64" s="24" t="s">
        <v>131</v>
      </c>
      <c r="B64" s="47" t="s">
        <v>238</v>
      </c>
      <c r="C64" s="48" t="s">
        <v>239</v>
      </c>
      <c r="D64" s="49">
        <v>2200</v>
      </c>
      <c r="E64" s="49">
        <v>2200</v>
      </c>
      <c r="F64" s="49">
        <f>'ごみ搬入量内訳'!H64</f>
        <v>411</v>
      </c>
      <c r="G64" s="49">
        <f>'ごみ搬入量内訳'!AG64</f>
        <v>0</v>
      </c>
      <c r="H64" s="49">
        <f>'ごみ搬入量内訳'!AH64</f>
        <v>0</v>
      </c>
      <c r="I64" s="49">
        <f t="shared" si="9"/>
        <v>411</v>
      </c>
      <c r="J64" s="49">
        <f t="shared" si="10"/>
        <v>511.83063511830636</v>
      </c>
      <c r="K64" s="49">
        <f>('ごみ搬入量内訳'!E64+'ごみ搬入量内訳'!AH64)/'ごみ処理概要'!D64/365*1000000</f>
        <v>511.83063511830636</v>
      </c>
      <c r="L64" s="49">
        <f>'ごみ搬入量内訳'!F64/'ごみ処理概要'!D64/365*1000000</f>
        <v>0</v>
      </c>
      <c r="M64" s="49">
        <f>'資源化量内訳'!BP64</f>
        <v>0</v>
      </c>
      <c r="N64" s="49">
        <f>'ごみ処理量内訳'!E64</f>
        <v>281</v>
      </c>
      <c r="O64" s="49">
        <f>'ごみ処理量内訳'!L64</f>
        <v>0</v>
      </c>
      <c r="P64" s="49">
        <f t="shared" si="11"/>
        <v>130</v>
      </c>
      <c r="Q64" s="49">
        <f>'ごみ処理量内訳'!G64</f>
        <v>52</v>
      </c>
      <c r="R64" s="49">
        <f>'ごみ処理量内訳'!H64</f>
        <v>78</v>
      </c>
      <c r="S64" s="49">
        <f>'ごみ処理量内訳'!I64</f>
        <v>0</v>
      </c>
      <c r="T64" s="49">
        <f>'ごみ処理量内訳'!J64</f>
        <v>0</v>
      </c>
      <c r="U64" s="49">
        <f>'ごみ処理量内訳'!K64</f>
        <v>0</v>
      </c>
      <c r="V64" s="49">
        <f t="shared" si="12"/>
        <v>0</v>
      </c>
      <c r="W64" s="49">
        <f>'資源化量内訳'!M64</f>
        <v>0</v>
      </c>
      <c r="X64" s="49">
        <f>'資源化量内訳'!N64</f>
        <v>0</v>
      </c>
      <c r="Y64" s="49">
        <f>'資源化量内訳'!O64</f>
        <v>0</v>
      </c>
      <c r="Z64" s="49">
        <f>'資源化量内訳'!P64</f>
        <v>0</v>
      </c>
      <c r="AA64" s="49">
        <f>'資源化量内訳'!Q64</f>
        <v>0</v>
      </c>
      <c r="AB64" s="49">
        <f>'資源化量内訳'!R64</f>
        <v>0</v>
      </c>
      <c r="AC64" s="49">
        <f>'資源化量内訳'!S64</f>
        <v>0</v>
      </c>
      <c r="AD64" s="49">
        <f t="shared" si="13"/>
        <v>411</v>
      </c>
      <c r="AE64" s="50">
        <f t="shared" si="14"/>
        <v>100</v>
      </c>
      <c r="AF64" s="49">
        <f>'資源化量内訳'!AB64</f>
        <v>0</v>
      </c>
      <c r="AG64" s="49">
        <f>'資源化量内訳'!AJ64</f>
        <v>0</v>
      </c>
      <c r="AH64" s="49">
        <f>'資源化量内訳'!AR64</f>
        <v>0</v>
      </c>
      <c r="AI64" s="49">
        <f>'資源化量内訳'!AZ64</f>
        <v>0</v>
      </c>
      <c r="AJ64" s="49">
        <f>'資源化量内訳'!BH64</f>
        <v>0</v>
      </c>
      <c r="AK64" s="49" t="s">
        <v>11</v>
      </c>
      <c r="AL64" s="49">
        <f t="shared" si="15"/>
        <v>0</v>
      </c>
      <c r="AM64" s="50">
        <f t="shared" si="16"/>
        <v>0</v>
      </c>
      <c r="AN64" s="49">
        <f>'ごみ処理量内訳'!AC64</f>
        <v>0</v>
      </c>
      <c r="AO64" s="49">
        <f>'ごみ処理量内訳'!AD64</f>
        <v>220</v>
      </c>
      <c r="AP64" s="49">
        <f>'ごみ処理量内訳'!AE64</f>
        <v>33</v>
      </c>
      <c r="AQ64" s="49">
        <f t="shared" si="17"/>
        <v>253</v>
      </c>
    </row>
    <row r="65" spans="1:43" ht="13.5" customHeight="1">
      <c r="A65" s="24" t="s">
        <v>131</v>
      </c>
      <c r="B65" s="47" t="s">
        <v>240</v>
      </c>
      <c r="C65" s="48" t="s">
        <v>241</v>
      </c>
      <c r="D65" s="49">
        <v>2377</v>
      </c>
      <c r="E65" s="49">
        <v>2377</v>
      </c>
      <c r="F65" s="49">
        <f>'ごみ搬入量内訳'!H65</f>
        <v>305</v>
      </c>
      <c r="G65" s="49">
        <f>'ごみ搬入量内訳'!AG65</f>
        <v>35</v>
      </c>
      <c r="H65" s="49">
        <f>'ごみ搬入量内訳'!AH65</f>
        <v>0</v>
      </c>
      <c r="I65" s="49">
        <f t="shared" si="9"/>
        <v>340</v>
      </c>
      <c r="J65" s="49">
        <f t="shared" si="10"/>
        <v>391.88340316157695</v>
      </c>
      <c r="K65" s="49">
        <f>('ごみ搬入量内訳'!E65+'ごみ搬入量内訳'!AH65)/'ごみ処理概要'!D65/365*1000000</f>
        <v>391.88340316157695</v>
      </c>
      <c r="L65" s="49">
        <f>'ごみ搬入量内訳'!F65/'ごみ処理概要'!D65/365*1000000</f>
        <v>0</v>
      </c>
      <c r="M65" s="49">
        <f>'資源化量内訳'!BP65</f>
        <v>0</v>
      </c>
      <c r="N65" s="49">
        <f>'ごみ処理量内訳'!E65</f>
        <v>340</v>
      </c>
      <c r="O65" s="49">
        <f>'ごみ処理量内訳'!L65</f>
        <v>0</v>
      </c>
      <c r="P65" s="49">
        <f t="shared" si="11"/>
        <v>0</v>
      </c>
      <c r="Q65" s="49">
        <f>'ごみ処理量内訳'!G65</f>
        <v>0</v>
      </c>
      <c r="R65" s="49">
        <f>'ごみ処理量内訳'!H65</f>
        <v>0</v>
      </c>
      <c r="S65" s="49">
        <f>'ごみ処理量内訳'!I65</f>
        <v>0</v>
      </c>
      <c r="T65" s="49">
        <f>'ごみ処理量内訳'!J65</f>
        <v>0</v>
      </c>
      <c r="U65" s="49">
        <f>'ごみ処理量内訳'!K65</f>
        <v>0</v>
      </c>
      <c r="V65" s="49">
        <f t="shared" si="12"/>
        <v>0</v>
      </c>
      <c r="W65" s="49">
        <f>'資源化量内訳'!M65</f>
        <v>0</v>
      </c>
      <c r="X65" s="49">
        <f>'資源化量内訳'!N65</f>
        <v>0</v>
      </c>
      <c r="Y65" s="49">
        <f>'資源化量内訳'!O65</f>
        <v>0</v>
      </c>
      <c r="Z65" s="49">
        <f>'資源化量内訳'!P65</f>
        <v>0</v>
      </c>
      <c r="AA65" s="49">
        <f>'資源化量内訳'!Q65</f>
        <v>0</v>
      </c>
      <c r="AB65" s="49">
        <f>'資源化量内訳'!R65</f>
        <v>0</v>
      </c>
      <c r="AC65" s="49">
        <f>'資源化量内訳'!S65</f>
        <v>0</v>
      </c>
      <c r="AD65" s="49">
        <f t="shared" si="13"/>
        <v>340</v>
      </c>
      <c r="AE65" s="50">
        <f t="shared" si="14"/>
        <v>100</v>
      </c>
      <c r="AF65" s="49">
        <f>'資源化量内訳'!AB65</f>
        <v>0</v>
      </c>
      <c r="AG65" s="49">
        <f>'資源化量内訳'!AJ65</f>
        <v>0</v>
      </c>
      <c r="AH65" s="49">
        <f>'資源化量内訳'!AR65</f>
        <v>0</v>
      </c>
      <c r="AI65" s="49">
        <f>'資源化量内訳'!AZ65</f>
        <v>0</v>
      </c>
      <c r="AJ65" s="49">
        <f>'資源化量内訳'!BH65</f>
        <v>0</v>
      </c>
      <c r="AK65" s="49" t="s">
        <v>11</v>
      </c>
      <c r="AL65" s="49">
        <f t="shared" si="15"/>
        <v>0</v>
      </c>
      <c r="AM65" s="50">
        <f t="shared" si="16"/>
        <v>0</v>
      </c>
      <c r="AN65" s="49">
        <f>'ごみ処理量内訳'!AC65</f>
        <v>0</v>
      </c>
      <c r="AO65" s="49">
        <f>'ごみ処理量内訳'!AD65</f>
        <v>1</v>
      </c>
      <c r="AP65" s="49">
        <f>'ごみ処理量内訳'!AE65</f>
        <v>0</v>
      </c>
      <c r="AQ65" s="49">
        <f t="shared" si="17"/>
        <v>1</v>
      </c>
    </row>
    <row r="66" spans="1:43" ht="13.5" customHeight="1">
      <c r="A66" s="24" t="s">
        <v>131</v>
      </c>
      <c r="B66" s="47" t="s">
        <v>242</v>
      </c>
      <c r="C66" s="48" t="s">
        <v>243</v>
      </c>
      <c r="D66" s="49">
        <v>8252</v>
      </c>
      <c r="E66" s="49">
        <v>8252</v>
      </c>
      <c r="F66" s="49">
        <f>'ごみ搬入量内訳'!H66</f>
        <v>2226</v>
      </c>
      <c r="G66" s="49">
        <f>'ごみ搬入量内訳'!AG66</f>
        <v>22</v>
      </c>
      <c r="H66" s="49">
        <f>'ごみ搬入量内訳'!AH66</f>
        <v>0</v>
      </c>
      <c r="I66" s="49">
        <f t="shared" si="9"/>
        <v>2248</v>
      </c>
      <c r="J66" s="49">
        <f t="shared" si="10"/>
        <v>746.3528974295978</v>
      </c>
      <c r="K66" s="49">
        <f>('ごみ搬入量内訳'!E66+'ごみ搬入量内訳'!AH66)/'ごみ処理概要'!D66/365*1000000</f>
        <v>480.74688410945623</v>
      </c>
      <c r="L66" s="49">
        <f>'ごみ搬入量内訳'!F66/'ごみ処理概要'!D66/365*1000000</f>
        <v>265.6060133201416</v>
      </c>
      <c r="M66" s="49">
        <f>'資源化量内訳'!BP66</f>
        <v>340</v>
      </c>
      <c r="N66" s="49">
        <f>'ごみ処理量内訳'!E66</f>
        <v>2018</v>
      </c>
      <c r="O66" s="49">
        <f>'ごみ処理量内訳'!L66</f>
        <v>0</v>
      </c>
      <c r="P66" s="49">
        <f t="shared" si="11"/>
        <v>228</v>
      </c>
      <c r="Q66" s="49">
        <f>'ごみ処理量内訳'!G66</f>
        <v>0</v>
      </c>
      <c r="R66" s="49">
        <f>'ごみ処理量内訳'!H66</f>
        <v>228</v>
      </c>
      <c r="S66" s="49">
        <f>'ごみ処理量内訳'!I66</f>
        <v>0</v>
      </c>
      <c r="T66" s="49">
        <f>'ごみ処理量内訳'!J66</f>
        <v>0</v>
      </c>
      <c r="U66" s="49">
        <f>'ごみ処理量内訳'!K66</f>
        <v>0</v>
      </c>
      <c r="V66" s="49">
        <f t="shared" si="12"/>
        <v>2</v>
      </c>
      <c r="W66" s="49">
        <f>'資源化量内訳'!M66</f>
        <v>2</v>
      </c>
      <c r="X66" s="49">
        <f>'資源化量内訳'!N66</f>
        <v>0</v>
      </c>
      <c r="Y66" s="49">
        <f>'資源化量内訳'!O66</f>
        <v>0</v>
      </c>
      <c r="Z66" s="49">
        <f>'資源化量内訳'!P66</f>
        <v>0</v>
      </c>
      <c r="AA66" s="49">
        <f>'資源化量内訳'!Q66</f>
        <v>0</v>
      </c>
      <c r="AB66" s="49">
        <f>'資源化量内訳'!R66</f>
        <v>0</v>
      </c>
      <c r="AC66" s="49">
        <f>'資源化量内訳'!S66</f>
        <v>0</v>
      </c>
      <c r="AD66" s="49">
        <f t="shared" si="13"/>
        <v>2248</v>
      </c>
      <c r="AE66" s="50">
        <f t="shared" si="14"/>
        <v>100</v>
      </c>
      <c r="AF66" s="49">
        <f>'資源化量内訳'!AB66</f>
        <v>122</v>
      </c>
      <c r="AG66" s="49">
        <f>'資源化量内訳'!AJ66</f>
        <v>0</v>
      </c>
      <c r="AH66" s="49">
        <f>'資源化量内訳'!AR66</f>
        <v>169</v>
      </c>
      <c r="AI66" s="49">
        <f>'資源化量内訳'!AZ66</f>
        <v>0</v>
      </c>
      <c r="AJ66" s="49">
        <f>'資源化量内訳'!BH66</f>
        <v>0</v>
      </c>
      <c r="AK66" s="49" t="s">
        <v>11</v>
      </c>
      <c r="AL66" s="49">
        <f t="shared" si="15"/>
        <v>291</v>
      </c>
      <c r="AM66" s="50">
        <f t="shared" si="16"/>
        <v>24.45904173106646</v>
      </c>
      <c r="AN66" s="49">
        <f>'ごみ処理量内訳'!AC66</f>
        <v>0</v>
      </c>
      <c r="AO66" s="49">
        <f>'ごみ処理量内訳'!AD66</f>
        <v>0</v>
      </c>
      <c r="AP66" s="49">
        <f>'ごみ処理量内訳'!AE66</f>
        <v>0</v>
      </c>
      <c r="AQ66" s="49">
        <f t="shared" si="17"/>
        <v>0</v>
      </c>
    </row>
    <row r="67" spans="1:43" ht="13.5" customHeight="1">
      <c r="A67" s="24" t="s">
        <v>131</v>
      </c>
      <c r="B67" s="47" t="s">
        <v>244</v>
      </c>
      <c r="C67" s="48" t="s">
        <v>245</v>
      </c>
      <c r="D67" s="49">
        <v>5923</v>
      </c>
      <c r="E67" s="49">
        <v>5923</v>
      </c>
      <c r="F67" s="49">
        <f>'ごみ搬入量内訳'!H67</f>
        <v>1105</v>
      </c>
      <c r="G67" s="49">
        <f>'ごみ搬入量内訳'!AG67</f>
        <v>6</v>
      </c>
      <c r="H67" s="49">
        <f>'ごみ搬入量内訳'!AH67</f>
        <v>1</v>
      </c>
      <c r="I67" s="49">
        <f t="shared" si="9"/>
        <v>1112</v>
      </c>
      <c r="J67" s="49">
        <f t="shared" si="10"/>
        <v>514.363556046894</v>
      </c>
      <c r="K67" s="49">
        <f>('ごみ搬入量内訳'!E67+'ごみ搬入量内訳'!AH67)/'ごみ処理概要'!D67/365*1000000</f>
        <v>411.6758676994026</v>
      </c>
      <c r="L67" s="49">
        <f>'ごみ搬入量内訳'!F67/'ごみ処理概要'!D67/365*1000000</f>
        <v>102.68768834749145</v>
      </c>
      <c r="M67" s="49">
        <f>'資源化量内訳'!BP67</f>
        <v>257</v>
      </c>
      <c r="N67" s="49">
        <f>'ごみ処理量内訳'!E67</f>
        <v>962</v>
      </c>
      <c r="O67" s="49">
        <f>'ごみ処理量内訳'!L67</f>
        <v>0</v>
      </c>
      <c r="P67" s="49">
        <f t="shared" si="11"/>
        <v>148</v>
      </c>
      <c r="Q67" s="49">
        <f>'ごみ処理量内訳'!G67</f>
        <v>0</v>
      </c>
      <c r="R67" s="49">
        <f>'ごみ処理量内訳'!H67</f>
        <v>148</v>
      </c>
      <c r="S67" s="49">
        <f>'ごみ処理量内訳'!I67</f>
        <v>0</v>
      </c>
      <c r="T67" s="49">
        <f>'ごみ処理量内訳'!J67</f>
        <v>0</v>
      </c>
      <c r="U67" s="49">
        <f>'ごみ処理量内訳'!K67</f>
        <v>0</v>
      </c>
      <c r="V67" s="49">
        <f t="shared" si="12"/>
        <v>1</v>
      </c>
      <c r="W67" s="49">
        <f>'資源化量内訳'!M67</f>
        <v>1</v>
      </c>
      <c r="X67" s="49">
        <f>'資源化量内訳'!N67</f>
        <v>0</v>
      </c>
      <c r="Y67" s="49">
        <f>'資源化量内訳'!O67</f>
        <v>0</v>
      </c>
      <c r="Z67" s="49">
        <f>'資源化量内訳'!P67</f>
        <v>0</v>
      </c>
      <c r="AA67" s="49">
        <f>'資源化量内訳'!Q67</f>
        <v>0</v>
      </c>
      <c r="AB67" s="49">
        <f>'資源化量内訳'!R67</f>
        <v>0</v>
      </c>
      <c r="AC67" s="49">
        <f>'資源化量内訳'!S67</f>
        <v>0</v>
      </c>
      <c r="AD67" s="49">
        <f t="shared" si="13"/>
        <v>1111</v>
      </c>
      <c r="AE67" s="50">
        <f t="shared" si="14"/>
        <v>100</v>
      </c>
      <c r="AF67" s="49">
        <f>'資源化量内訳'!AB67</f>
        <v>77</v>
      </c>
      <c r="AG67" s="49">
        <f>'資源化量内訳'!AJ67</f>
        <v>0</v>
      </c>
      <c r="AH67" s="49">
        <f>'資源化量内訳'!AR67</f>
        <v>106</v>
      </c>
      <c r="AI67" s="49">
        <f>'資源化量内訳'!AZ67</f>
        <v>0</v>
      </c>
      <c r="AJ67" s="49">
        <f>'資源化量内訳'!BH67</f>
        <v>0</v>
      </c>
      <c r="AK67" s="49" t="s">
        <v>11</v>
      </c>
      <c r="AL67" s="49">
        <f t="shared" si="15"/>
        <v>183</v>
      </c>
      <c r="AM67" s="50">
        <f t="shared" si="16"/>
        <v>32.23684210526316</v>
      </c>
      <c r="AN67" s="49">
        <f>'ごみ処理量内訳'!AC67</f>
        <v>0</v>
      </c>
      <c r="AO67" s="49">
        <f>'ごみ処理量内訳'!AD67</f>
        <v>27</v>
      </c>
      <c r="AP67" s="49">
        <f>'ごみ処理量内訳'!AE67</f>
        <v>0</v>
      </c>
      <c r="AQ67" s="49">
        <f t="shared" si="17"/>
        <v>27</v>
      </c>
    </row>
    <row r="68" spans="1:43" ht="13.5" customHeight="1">
      <c r="A68" s="24" t="s">
        <v>131</v>
      </c>
      <c r="B68" s="47" t="s">
        <v>246</v>
      </c>
      <c r="C68" s="48" t="s">
        <v>247</v>
      </c>
      <c r="D68" s="49">
        <v>10989</v>
      </c>
      <c r="E68" s="49">
        <v>10989</v>
      </c>
      <c r="F68" s="49">
        <f>'ごみ搬入量内訳'!H68</f>
        <v>2290</v>
      </c>
      <c r="G68" s="49">
        <f>'ごみ搬入量内訳'!AG68</f>
        <v>35</v>
      </c>
      <c r="H68" s="49">
        <f>'ごみ搬入量内訳'!AH68</f>
        <v>0</v>
      </c>
      <c r="I68" s="49">
        <f t="shared" si="9"/>
        <v>2325</v>
      </c>
      <c r="J68" s="49">
        <f t="shared" si="10"/>
        <v>579.6581139046893</v>
      </c>
      <c r="K68" s="49">
        <f>('ごみ搬入量内訳'!E68+'ごみ搬入量内訳'!AH68)/'ごみ処理概要'!D68/365*1000000</f>
        <v>431.06618449084203</v>
      </c>
      <c r="L68" s="49">
        <f>'ごみ搬入量内訳'!F68/'ごみ処理概要'!D68/365*1000000</f>
        <v>148.59192941384723</v>
      </c>
      <c r="M68" s="49">
        <f>'資源化量内訳'!BP68</f>
        <v>553</v>
      </c>
      <c r="N68" s="49">
        <f>'ごみ処理量内訳'!E68</f>
        <v>2017</v>
      </c>
      <c r="O68" s="49">
        <f>'ごみ処理量内訳'!L68</f>
        <v>0</v>
      </c>
      <c r="P68" s="49">
        <f t="shared" si="11"/>
        <v>308</v>
      </c>
      <c r="Q68" s="49">
        <f>'ごみ処理量内訳'!G68</f>
        <v>0</v>
      </c>
      <c r="R68" s="49">
        <f>'ごみ処理量内訳'!H68</f>
        <v>308</v>
      </c>
      <c r="S68" s="49">
        <f>'ごみ処理量内訳'!I68</f>
        <v>0</v>
      </c>
      <c r="T68" s="49">
        <f>'ごみ処理量内訳'!J68</f>
        <v>0</v>
      </c>
      <c r="U68" s="49">
        <f>'ごみ処理量内訳'!K68</f>
        <v>0</v>
      </c>
      <c r="V68" s="49">
        <f t="shared" si="12"/>
        <v>0</v>
      </c>
      <c r="W68" s="49">
        <f>'資源化量内訳'!M68</f>
        <v>0</v>
      </c>
      <c r="X68" s="49">
        <f>'資源化量内訳'!N68</f>
        <v>0</v>
      </c>
      <c r="Y68" s="49">
        <f>'資源化量内訳'!O68</f>
        <v>0</v>
      </c>
      <c r="Z68" s="49">
        <f>'資源化量内訳'!P68</f>
        <v>0</v>
      </c>
      <c r="AA68" s="49">
        <f>'資源化量内訳'!Q68</f>
        <v>0</v>
      </c>
      <c r="AB68" s="49">
        <f>'資源化量内訳'!R68</f>
        <v>0</v>
      </c>
      <c r="AC68" s="49">
        <f>'資源化量内訳'!S68</f>
        <v>0</v>
      </c>
      <c r="AD68" s="49">
        <f t="shared" si="13"/>
        <v>2325</v>
      </c>
      <c r="AE68" s="50">
        <f t="shared" si="14"/>
        <v>100</v>
      </c>
      <c r="AF68" s="49">
        <f>'資源化量内訳'!AB68</f>
        <v>229</v>
      </c>
      <c r="AG68" s="49">
        <f>'資源化量内訳'!AJ68</f>
        <v>0</v>
      </c>
      <c r="AH68" s="49">
        <f>'資源化量内訳'!AR68</f>
        <v>178</v>
      </c>
      <c r="AI68" s="49">
        <f>'資源化量内訳'!AZ68</f>
        <v>0</v>
      </c>
      <c r="AJ68" s="49">
        <f>'資源化量内訳'!BH68</f>
        <v>0</v>
      </c>
      <c r="AK68" s="49" t="s">
        <v>11</v>
      </c>
      <c r="AL68" s="49">
        <f t="shared" si="15"/>
        <v>407</v>
      </c>
      <c r="AM68" s="50">
        <f t="shared" si="16"/>
        <v>33.35649756775538</v>
      </c>
      <c r="AN68" s="49">
        <f>'ごみ処理量内訳'!AC68</f>
        <v>0</v>
      </c>
      <c r="AO68" s="49">
        <f>'ごみ処理量内訳'!AD68</f>
        <v>56</v>
      </c>
      <c r="AP68" s="49">
        <f>'ごみ処理量内訳'!AE68</f>
        <v>1</v>
      </c>
      <c r="AQ68" s="49">
        <f t="shared" si="17"/>
        <v>57</v>
      </c>
    </row>
    <row r="69" spans="1:43" ht="13.5" customHeight="1">
      <c r="A69" s="24" t="s">
        <v>131</v>
      </c>
      <c r="B69" s="47" t="s">
        <v>248</v>
      </c>
      <c r="C69" s="48" t="s">
        <v>249</v>
      </c>
      <c r="D69" s="49">
        <v>5370</v>
      </c>
      <c r="E69" s="49">
        <v>5370</v>
      </c>
      <c r="F69" s="49">
        <f>'ごみ搬入量内訳'!H69</f>
        <v>782</v>
      </c>
      <c r="G69" s="49">
        <f>'ごみ搬入量内訳'!AG69</f>
        <v>28</v>
      </c>
      <c r="H69" s="49">
        <f>'ごみ搬入量内訳'!AH69</f>
        <v>0</v>
      </c>
      <c r="I69" s="49">
        <f t="shared" si="9"/>
        <v>810</v>
      </c>
      <c r="J69" s="49">
        <f t="shared" si="10"/>
        <v>413.254763909084</v>
      </c>
      <c r="K69" s="49">
        <f>('ごみ搬入量内訳'!E69+'ごみ搬入量内訳'!AH69)/'ごみ処理概要'!D69/365*1000000</f>
        <v>363.7662304533048</v>
      </c>
      <c r="L69" s="49">
        <f>'ごみ搬入量内訳'!F69/'ごみ処理概要'!D69/365*1000000</f>
        <v>49.488533455779184</v>
      </c>
      <c r="M69" s="49">
        <f>'資源化量内訳'!BP69</f>
        <v>245</v>
      </c>
      <c r="N69" s="49">
        <f>'ごみ処理量内訳'!E69</f>
        <v>640</v>
      </c>
      <c r="O69" s="49">
        <f>'ごみ処理量内訳'!L69</f>
        <v>18</v>
      </c>
      <c r="P69" s="49">
        <f t="shared" si="11"/>
        <v>152</v>
      </c>
      <c r="Q69" s="49">
        <f>'ごみ処理量内訳'!G69</f>
        <v>0</v>
      </c>
      <c r="R69" s="49">
        <f>'ごみ処理量内訳'!H69</f>
        <v>152</v>
      </c>
      <c r="S69" s="49">
        <f>'ごみ処理量内訳'!I69</f>
        <v>0</v>
      </c>
      <c r="T69" s="49">
        <f>'ごみ処理量内訳'!J69</f>
        <v>0</v>
      </c>
      <c r="U69" s="49">
        <f>'ごみ処理量内訳'!K69</f>
        <v>0</v>
      </c>
      <c r="V69" s="49">
        <f t="shared" si="12"/>
        <v>0</v>
      </c>
      <c r="W69" s="49">
        <f>'資源化量内訳'!M69</f>
        <v>0</v>
      </c>
      <c r="X69" s="49">
        <f>'資源化量内訳'!N69</f>
        <v>0</v>
      </c>
      <c r="Y69" s="49">
        <f>'資源化量内訳'!O69</f>
        <v>0</v>
      </c>
      <c r="Z69" s="49">
        <f>'資源化量内訳'!P69</f>
        <v>0</v>
      </c>
      <c r="AA69" s="49">
        <f>'資源化量内訳'!Q69</f>
        <v>0</v>
      </c>
      <c r="AB69" s="49">
        <f>'資源化量内訳'!R69</f>
        <v>0</v>
      </c>
      <c r="AC69" s="49">
        <f>'資源化量内訳'!S69</f>
        <v>0</v>
      </c>
      <c r="AD69" s="49">
        <f t="shared" si="13"/>
        <v>810</v>
      </c>
      <c r="AE69" s="50">
        <f t="shared" si="14"/>
        <v>97.77777777777777</v>
      </c>
      <c r="AF69" s="49">
        <f>'資源化量内訳'!AB69</f>
        <v>80</v>
      </c>
      <c r="AG69" s="49">
        <f>'資源化量内訳'!AJ69</f>
        <v>0</v>
      </c>
      <c r="AH69" s="49">
        <f>'資源化量内訳'!AR69</f>
        <v>64</v>
      </c>
      <c r="AI69" s="49">
        <f>'資源化量内訳'!AZ69</f>
        <v>0</v>
      </c>
      <c r="AJ69" s="49">
        <f>'資源化量内訳'!BH69</f>
        <v>0</v>
      </c>
      <c r="AK69" s="49" t="s">
        <v>11</v>
      </c>
      <c r="AL69" s="49">
        <f t="shared" si="15"/>
        <v>144</v>
      </c>
      <c r="AM69" s="50">
        <f t="shared" si="16"/>
        <v>36.872037914691944</v>
      </c>
      <c r="AN69" s="49">
        <f>'ごみ処理量内訳'!AC69</f>
        <v>18</v>
      </c>
      <c r="AO69" s="49">
        <f>'ごみ処理量内訳'!AD69</f>
        <v>21</v>
      </c>
      <c r="AP69" s="49">
        <f>'ごみ処理量内訳'!AE69</f>
        <v>0</v>
      </c>
      <c r="AQ69" s="49">
        <f t="shared" si="17"/>
        <v>39</v>
      </c>
    </row>
    <row r="70" spans="1:43" ht="13.5" customHeight="1">
      <c r="A70" s="24" t="s">
        <v>131</v>
      </c>
      <c r="B70" s="47" t="s">
        <v>250</v>
      </c>
      <c r="C70" s="48" t="s">
        <v>251</v>
      </c>
      <c r="D70" s="49">
        <v>13824</v>
      </c>
      <c r="E70" s="49">
        <v>13824</v>
      </c>
      <c r="F70" s="49">
        <f>'ごみ搬入量内訳'!H70</f>
        <v>2468</v>
      </c>
      <c r="G70" s="49">
        <f>'ごみ搬入量内訳'!AG70</f>
        <v>344</v>
      </c>
      <c r="H70" s="49">
        <f>'ごみ搬入量内訳'!AH70</f>
        <v>0</v>
      </c>
      <c r="I70" s="49">
        <f t="shared" si="9"/>
        <v>2812</v>
      </c>
      <c r="J70" s="49">
        <f t="shared" si="10"/>
        <v>557.2995941146627</v>
      </c>
      <c r="K70" s="49">
        <f>('ごみ搬入量内訳'!E70+'ごみ搬入量内訳'!AH70)/'ごみ処理概要'!D70/365*1000000</f>
        <v>427.6858193810249</v>
      </c>
      <c r="L70" s="49">
        <f>'ごみ搬入量内訳'!F70/'ごみ処理概要'!D70/365*1000000</f>
        <v>129.61377473363774</v>
      </c>
      <c r="M70" s="49">
        <f>'資源化量内訳'!BP70</f>
        <v>783</v>
      </c>
      <c r="N70" s="49">
        <f>'ごみ処理量内訳'!E70</f>
        <v>2165</v>
      </c>
      <c r="O70" s="49">
        <f>'ごみ処理量内訳'!L70</f>
        <v>285</v>
      </c>
      <c r="P70" s="49">
        <f t="shared" si="11"/>
        <v>362</v>
      </c>
      <c r="Q70" s="49">
        <f>'ごみ処理量内訳'!G70</f>
        <v>0</v>
      </c>
      <c r="R70" s="49">
        <f>'ごみ処理量内訳'!H70</f>
        <v>362</v>
      </c>
      <c r="S70" s="49">
        <f>'ごみ処理量内訳'!I70</f>
        <v>0</v>
      </c>
      <c r="T70" s="49">
        <f>'ごみ処理量内訳'!J70</f>
        <v>0</v>
      </c>
      <c r="U70" s="49">
        <f>'ごみ処理量内訳'!K70</f>
        <v>0</v>
      </c>
      <c r="V70" s="49">
        <f t="shared" si="12"/>
        <v>0</v>
      </c>
      <c r="W70" s="49">
        <f>'資源化量内訳'!M70</f>
        <v>0</v>
      </c>
      <c r="X70" s="49">
        <f>'資源化量内訳'!N70</f>
        <v>0</v>
      </c>
      <c r="Y70" s="49">
        <f>'資源化量内訳'!O70</f>
        <v>0</v>
      </c>
      <c r="Z70" s="49">
        <f>'資源化量内訳'!P70</f>
        <v>0</v>
      </c>
      <c r="AA70" s="49">
        <f>'資源化量内訳'!Q70</f>
        <v>0</v>
      </c>
      <c r="AB70" s="49">
        <f>'資源化量内訳'!R70</f>
        <v>0</v>
      </c>
      <c r="AC70" s="49">
        <f>'資源化量内訳'!S70</f>
        <v>0</v>
      </c>
      <c r="AD70" s="49">
        <f t="shared" si="13"/>
        <v>2812</v>
      </c>
      <c r="AE70" s="50">
        <f t="shared" si="14"/>
        <v>89.86486486486487</v>
      </c>
      <c r="AF70" s="49">
        <f>'資源化量内訳'!AB70</f>
        <v>242</v>
      </c>
      <c r="AG70" s="49">
        <f>'資源化量内訳'!AJ70</f>
        <v>0</v>
      </c>
      <c r="AH70" s="49">
        <f>'資源化量内訳'!AR70</f>
        <v>216</v>
      </c>
      <c r="AI70" s="49">
        <f>'資源化量内訳'!AZ70</f>
        <v>0</v>
      </c>
      <c r="AJ70" s="49">
        <f>'資源化量内訳'!BH70</f>
        <v>0</v>
      </c>
      <c r="AK70" s="49" t="s">
        <v>11</v>
      </c>
      <c r="AL70" s="49">
        <f t="shared" si="15"/>
        <v>458</v>
      </c>
      <c r="AM70" s="50">
        <f t="shared" si="16"/>
        <v>34.520166898470094</v>
      </c>
      <c r="AN70" s="49">
        <f>'ごみ処理量内訳'!AC70</f>
        <v>285</v>
      </c>
      <c r="AO70" s="49">
        <f>'ごみ処理量内訳'!AD70</f>
        <v>62</v>
      </c>
      <c r="AP70" s="49">
        <f>'ごみ処理量内訳'!AE70</f>
        <v>67</v>
      </c>
      <c r="AQ70" s="49">
        <f t="shared" si="17"/>
        <v>414</v>
      </c>
    </row>
    <row r="71" spans="1:43" ht="13.5" customHeight="1">
      <c r="A71" s="24" t="s">
        <v>131</v>
      </c>
      <c r="B71" s="47" t="s">
        <v>252</v>
      </c>
      <c r="C71" s="48" t="s">
        <v>253</v>
      </c>
      <c r="D71" s="49">
        <v>11557</v>
      </c>
      <c r="E71" s="49">
        <v>11557</v>
      </c>
      <c r="F71" s="49">
        <f>'ごみ搬入量内訳'!H71</f>
        <v>1669</v>
      </c>
      <c r="G71" s="49">
        <f>'ごみ搬入量内訳'!AG71</f>
        <v>9</v>
      </c>
      <c r="H71" s="49">
        <f>'ごみ搬入量内訳'!AH71</f>
        <v>0</v>
      </c>
      <c r="I71" s="49">
        <f t="shared" si="9"/>
        <v>1678</v>
      </c>
      <c r="J71" s="49">
        <f t="shared" si="10"/>
        <v>397.79010763802046</v>
      </c>
      <c r="K71" s="49">
        <f>('ごみ搬入量内訳'!E71+'ごみ搬入量内訳'!AH71)/'ごみ処理概要'!D71/365*1000000</f>
        <v>326.6714948302695</v>
      </c>
      <c r="L71" s="49">
        <f>'ごみ搬入量内訳'!F71/'ごみ処理概要'!D71/365*1000000</f>
        <v>71.11861280775099</v>
      </c>
      <c r="M71" s="49">
        <f>'資源化量内訳'!BP71</f>
        <v>456</v>
      </c>
      <c r="N71" s="49">
        <f>'ごみ処理量内訳'!E71</f>
        <v>1368</v>
      </c>
      <c r="O71" s="49">
        <f>'ごみ処理量内訳'!L71</f>
        <v>0</v>
      </c>
      <c r="P71" s="49">
        <f t="shared" si="11"/>
        <v>309</v>
      </c>
      <c r="Q71" s="49">
        <f>'ごみ処理量内訳'!G71</f>
        <v>0</v>
      </c>
      <c r="R71" s="49">
        <f>'ごみ処理量内訳'!H71</f>
        <v>309</v>
      </c>
      <c r="S71" s="49">
        <f>'ごみ処理量内訳'!I71</f>
        <v>0</v>
      </c>
      <c r="T71" s="49">
        <f>'ごみ処理量内訳'!J71</f>
        <v>0</v>
      </c>
      <c r="U71" s="49">
        <f>'ごみ処理量内訳'!K71</f>
        <v>0</v>
      </c>
      <c r="V71" s="49">
        <f t="shared" si="12"/>
        <v>1</v>
      </c>
      <c r="W71" s="49">
        <f>'資源化量内訳'!M71</f>
        <v>1</v>
      </c>
      <c r="X71" s="49">
        <f>'資源化量内訳'!N71</f>
        <v>0</v>
      </c>
      <c r="Y71" s="49">
        <f>'資源化量内訳'!O71</f>
        <v>0</v>
      </c>
      <c r="Z71" s="49">
        <f>'資源化量内訳'!P71</f>
        <v>0</v>
      </c>
      <c r="AA71" s="49">
        <f>'資源化量内訳'!Q71</f>
        <v>0</v>
      </c>
      <c r="AB71" s="49">
        <f>'資源化量内訳'!R71</f>
        <v>0</v>
      </c>
      <c r="AC71" s="49">
        <f>'資源化量内訳'!S71</f>
        <v>0</v>
      </c>
      <c r="AD71" s="49">
        <f t="shared" si="13"/>
        <v>1678</v>
      </c>
      <c r="AE71" s="50">
        <f t="shared" si="14"/>
        <v>100</v>
      </c>
      <c r="AF71" s="49">
        <f>'資源化量内訳'!AB71</f>
        <v>131</v>
      </c>
      <c r="AG71" s="49">
        <f>'資源化量内訳'!AJ71</f>
        <v>0</v>
      </c>
      <c r="AH71" s="49">
        <f>'資源化量内訳'!AR71</f>
        <v>216</v>
      </c>
      <c r="AI71" s="49">
        <f>'資源化量内訳'!AZ71</f>
        <v>0</v>
      </c>
      <c r="AJ71" s="49">
        <f>'資源化量内訳'!BH71</f>
        <v>0</v>
      </c>
      <c r="AK71" s="49" t="s">
        <v>11</v>
      </c>
      <c r="AL71" s="49">
        <f t="shared" si="15"/>
        <v>347</v>
      </c>
      <c r="AM71" s="50">
        <f t="shared" si="16"/>
        <v>37.675726335520146</v>
      </c>
      <c r="AN71" s="49">
        <f>'ごみ処理量内訳'!AC71</f>
        <v>0</v>
      </c>
      <c r="AO71" s="49">
        <f>'ごみ処理量内訳'!AD71</f>
        <v>39</v>
      </c>
      <c r="AP71" s="49">
        <f>'ごみ処理量内訳'!AE71</f>
        <v>1</v>
      </c>
      <c r="AQ71" s="49">
        <f t="shared" si="17"/>
        <v>40</v>
      </c>
    </row>
    <row r="72" spans="1:43" ht="13.5" customHeight="1">
      <c r="A72" s="24" t="s">
        <v>131</v>
      </c>
      <c r="B72" s="47" t="s">
        <v>358</v>
      </c>
      <c r="C72" s="48" t="s">
        <v>359</v>
      </c>
      <c r="D72" s="49">
        <v>3098</v>
      </c>
      <c r="E72" s="49">
        <v>3098</v>
      </c>
      <c r="F72" s="49">
        <f>'ごみ搬入量内訳'!H72</f>
        <v>263</v>
      </c>
      <c r="G72" s="49">
        <f>'ごみ搬入量内訳'!AG72</f>
        <v>1</v>
      </c>
      <c r="H72" s="49">
        <f>'ごみ搬入量内訳'!AH72</f>
        <v>189</v>
      </c>
      <c r="I72" s="49">
        <f t="shared" si="9"/>
        <v>453</v>
      </c>
      <c r="J72" s="49">
        <f t="shared" si="10"/>
        <v>400.6119723728079</v>
      </c>
      <c r="K72" s="49">
        <f>('ごみ搬入量内訳'!E72+'ごみ搬入量内訳'!AH72)/'ごみ処理概要'!D72/365*1000000</f>
        <v>400.6119723728079</v>
      </c>
      <c r="L72" s="49">
        <f>'ごみ搬入量内訳'!F72/'ごみ処理概要'!D72/365*1000000</f>
        <v>0</v>
      </c>
      <c r="M72" s="49">
        <f>'資源化量内訳'!BP72</f>
        <v>164</v>
      </c>
      <c r="N72" s="49">
        <f>'ごみ処理量内訳'!E72</f>
        <v>156</v>
      </c>
      <c r="O72" s="49">
        <f>'ごみ処理量内訳'!L72</f>
        <v>3</v>
      </c>
      <c r="P72" s="49">
        <f t="shared" si="11"/>
        <v>105</v>
      </c>
      <c r="Q72" s="49">
        <f>'ごみ処理量内訳'!G72</f>
        <v>0</v>
      </c>
      <c r="R72" s="49">
        <f>'ごみ処理量内訳'!H72</f>
        <v>105</v>
      </c>
      <c r="S72" s="49">
        <f>'ごみ処理量内訳'!I72</f>
        <v>0</v>
      </c>
      <c r="T72" s="49">
        <f>'ごみ処理量内訳'!J72</f>
        <v>0</v>
      </c>
      <c r="U72" s="49">
        <f>'ごみ処理量内訳'!K72</f>
        <v>0</v>
      </c>
      <c r="V72" s="49">
        <f t="shared" si="12"/>
        <v>0</v>
      </c>
      <c r="W72" s="49">
        <f>'資源化量内訳'!M72</f>
        <v>0</v>
      </c>
      <c r="X72" s="49">
        <f>'資源化量内訳'!N72</f>
        <v>0</v>
      </c>
      <c r="Y72" s="49">
        <f>'資源化量内訳'!O72</f>
        <v>0</v>
      </c>
      <c r="Z72" s="49">
        <f>'資源化量内訳'!P72</f>
        <v>0</v>
      </c>
      <c r="AA72" s="49">
        <f>'資源化量内訳'!Q72</f>
        <v>0</v>
      </c>
      <c r="AB72" s="49">
        <f>'資源化量内訳'!R72</f>
        <v>0</v>
      </c>
      <c r="AC72" s="49">
        <f>'資源化量内訳'!S72</f>
        <v>0</v>
      </c>
      <c r="AD72" s="49">
        <f t="shared" si="13"/>
        <v>264</v>
      </c>
      <c r="AE72" s="50">
        <f t="shared" si="14"/>
        <v>98.86363636363636</v>
      </c>
      <c r="AF72" s="49">
        <f>'資源化量内訳'!AB72</f>
        <v>46</v>
      </c>
      <c r="AG72" s="49">
        <f>'資源化量内訳'!AJ72</f>
        <v>0</v>
      </c>
      <c r="AH72" s="49">
        <f>'資源化量内訳'!AR72</f>
        <v>66</v>
      </c>
      <c r="AI72" s="49">
        <f>'資源化量内訳'!AZ72</f>
        <v>0</v>
      </c>
      <c r="AJ72" s="49">
        <f>'資源化量内訳'!BH72</f>
        <v>0</v>
      </c>
      <c r="AK72" s="49" t="s">
        <v>11</v>
      </c>
      <c r="AL72" s="49">
        <f t="shared" si="15"/>
        <v>112</v>
      </c>
      <c r="AM72" s="50">
        <f t="shared" si="16"/>
        <v>64.48598130841121</v>
      </c>
      <c r="AN72" s="49">
        <f>'ごみ処理量内訳'!AC72</f>
        <v>3</v>
      </c>
      <c r="AO72" s="49">
        <f>'ごみ処理量内訳'!AD72</f>
        <v>4</v>
      </c>
      <c r="AP72" s="49">
        <f>'ごみ処理量内訳'!AE72</f>
        <v>0</v>
      </c>
      <c r="AQ72" s="49">
        <f t="shared" si="17"/>
        <v>7</v>
      </c>
    </row>
    <row r="73" spans="1:43" ht="13.5" customHeight="1">
      <c r="A73" s="24" t="s">
        <v>131</v>
      </c>
      <c r="B73" s="47" t="s">
        <v>360</v>
      </c>
      <c r="C73" s="48" t="s">
        <v>361</v>
      </c>
      <c r="D73" s="49">
        <v>19834</v>
      </c>
      <c r="E73" s="49">
        <v>19834</v>
      </c>
      <c r="F73" s="49">
        <f>'ごみ搬入量内訳'!H73</f>
        <v>5150</v>
      </c>
      <c r="G73" s="49">
        <f>'ごみ搬入量内訳'!AG73</f>
        <v>65</v>
      </c>
      <c r="H73" s="49">
        <f>'ごみ搬入量内訳'!AH73</f>
        <v>0</v>
      </c>
      <c r="I73" s="49">
        <f t="shared" si="9"/>
        <v>5215</v>
      </c>
      <c r="J73" s="49">
        <f t="shared" si="10"/>
        <v>720.3625709829945</v>
      </c>
      <c r="K73" s="49">
        <f>('ごみ搬入量内訳'!E73+'ごみ搬入量内訳'!AH73)/'ごみ処理概要'!D73/365*1000000</f>
        <v>535.4027469089332</v>
      </c>
      <c r="L73" s="49">
        <f>'ごみ搬入量内訳'!F73/'ごみ処理概要'!D73/365*1000000</f>
        <v>184.9598240740613</v>
      </c>
      <c r="M73" s="49">
        <f>'資源化量内訳'!BP73</f>
        <v>1152</v>
      </c>
      <c r="N73" s="49">
        <f>'ごみ処理量内訳'!E73</f>
        <v>4489</v>
      </c>
      <c r="O73" s="49">
        <f>'ごみ処理量内訳'!L73</f>
        <v>182</v>
      </c>
      <c r="P73" s="49">
        <f t="shared" si="11"/>
        <v>535</v>
      </c>
      <c r="Q73" s="49">
        <f>'ごみ処理量内訳'!G73</f>
        <v>0</v>
      </c>
      <c r="R73" s="49">
        <f>'ごみ処理量内訳'!H73</f>
        <v>535</v>
      </c>
      <c r="S73" s="49">
        <f>'ごみ処理量内訳'!I73</f>
        <v>0</v>
      </c>
      <c r="T73" s="49">
        <f>'ごみ処理量内訳'!J73</f>
        <v>0</v>
      </c>
      <c r="U73" s="49">
        <f>'ごみ処理量内訳'!K73</f>
        <v>0</v>
      </c>
      <c r="V73" s="49">
        <f t="shared" si="12"/>
        <v>9</v>
      </c>
      <c r="W73" s="49">
        <f>'資源化量内訳'!M73</f>
        <v>9</v>
      </c>
      <c r="X73" s="49">
        <f>'資源化量内訳'!N73</f>
        <v>0</v>
      </c>
      <c r="Y73" s="49">
        <f>'資源化量内訳'!O73</f>
        <v>0</v>
      </c>
      <c r="Z73" s="49">
        <f>'資源化量内訳'!P73</f>
        <v>0</v>
      </c>
      <c r="AA73" s="49">
        <f>'資源化量内訳'!Q73</f>
        <v>0</v>
      </c>
      <c r="AB73" s="49">
        <f>'資源化量内訳'!R73</f>
        <v>0</v>
      </c>
      <c r="AC73" s="49">
        <f>'資源化量内訳'!S73</f>
        <v>0</v>
      </c>
      <c r="AD73" s="49">
        <f t="shared" si="13"/>
        <v>5215</v>
      </c>
      <c r="AE73" s="50">
        <f t="shared" si="14"/>
        <v>96.51006711409396</v>
      </c>
      <c r="AF73" s="49">
        <f>'資源化量内訳'!AB73</f>
        <v>351</v>
      </c>
      <c r="AG73" s="49">
        <f>'資源化量内訳'!AJ73</f>
        <v>0</v>
      </c>
      <c r="AH73" s="49">
        <f>'資源化量内訳'!AR73</f>
        <v>334</v>
      </c>
      <c r="AI73" s="49">
        <f>'資源化量内訳'!AZ73</f>
        <v>0</v>
      </c>
      <c r="AJ73" s="49">
        <f>'資源化量内訳'!BH73</f>
        <v>0</v>
      </c>
      <c r="AK73" s="49" t="s">
        <v>11</v>
      </c>
      <c r="AL73" s="49">
        <f t="shared" si="15"/>
        <v>685</v>
      </c>
      <c r="AM73" s="50">
        <f t="shared" si="16"/>
        <v>28.993246426888646</v>
      </c>
      <c r="AN73" s="49">
        <f>'ごみ処理量内訳'!AC73</f>
        <v>182</v>
      </c>
      <c r="AO73" s="49">
        <f>'ごみ処理量内訳'!AD73</f>
        <v>0</v>
      </c>
      <c r="AP73" s="49">
        <f>'ごみ処理量内訳'!AE73</f>
        <v>0</v>
      </c>
      <c r="AQ73" s="49">
        <f t="shared" si="17"/>
        <v>182</v>
      </c>
    </row>
    <row r="74" spans="1:43" ht="13.5" customHeight="1">
      <c r="A74" s="24" t="s">
        <v>131</v>
      </c>
      <c r="B74" s="47" t="s">
        <v>362</v>
      </c>
      <c r="C74" s="48" t="s">
        <v>363</v>
      </c>
      <c r="D74" s="49">
        <v>1753</v>
      </c>
      <c r="E74" s="49">
        <v>1753</v>
      </c>
      <c r="F74" s="49">
        <f>'ごみ搬入量内訳'!H74</f>
        <v>400</v>
      </c>
      <c r="G74" s="49">
        <f>'ごみ搬入量内訳'!AG74</f>
        <v>11</v>
      </c>
      <c r="H74" s="49">
        <f>'ごみ搬入量内訳'!AH74</f>
        <v>0</v>
      </c>
      <c r="I74" s="49">
        <f t="shared" si="9"/>
        <v>411</v>
      </c>
      <c r="J74" s="49">
        <f t="shared" si="10"/>
        <v>642.3430674616509</v>
      </c>
      <c r="K74" s="49">
        <f>('ごみ搬入量内訳'!E74+'ごみ搬入量内訳'!AH74)/'ごみ処理概要'!D74/365*1000000</f>
        <v>545.4445998640296</v>
      </c>
      <c r="L74" s="49">
        <f>'ごみ搬入量内訳'!F74/'ごみ処理概要'!D74/365*1000000</f>
        <v>96.8984675976213</v>
      </c>
      <c r="M74" s="49">
        <f>'資源化量内訳'!BP74</f>
        <v>97</v>
      </c>
      <c r="N74" s="49">
        <f>'ごみ処理量内訳'!E74</f>
        <v>365</v>
      </c>
      <c r="O74" s="49">
        <f>'ごみ処理量内訳'!L74</f>
        <v>19</v>
      </c>
      <c r="P74" s="49">
        <f t="shared" si="11"/>
        <v>45</v>
      </c>
      <c r="Q74" s="49">
        <f>'ごみ処理量内訳'!G74</f>
        <v>0</v>
      </c>
      <c r="R74" s="49">
        <f>'ごみ処理量内訳'!H74</f>
        <v>45</v>
      </c>
      <c r="S74" s="49">
        <f>'ごみ処理量内訳'!I74</f>
        <v>0</v>
      </c>
      <c r="T74" s="49">
        <f>'ごみ処理量内訳'!J74</f>
        <v>0</v>
      </c>
      <c r="U74" s="49">
        <f>'ごみ処理量内訳'!K74</f>
        <v>0</v>
      </c>
      <c r="V74" s="49">
        <f t="shared" si="12"/>
        <v>0</v>
      </c>
      <c r="W74" s="49">
        <f>'資源化量内訳'!M74</f>
        <v>0</v>
      </c>
      <c r="X74" s="49">
        <f>'資源化量内訳'!N74</f>
        <v>0</v>
      </c>
      <c r="Y74" s="49">
        <f>'資源化量内訳'!O74</f>
        <v>0</v>
      </c>
      <c r="Z74" s="49">
        <f>'資源化量内訳'!P74</f>
        <v>0</v>
      </c>
      <c r="AA74" s="49">
        <f>'資源化量内訳'!Q74</f>
        <v>0</v>
      </c>
      <c r="AB74" s="49">
        <f>'資源化量内訳'!R74</f>
        <v>0</v>
      </c>
      <c r="AC74" s="49">
        <f>'資源化量内訳'!S74</f>
        <v>0</v>
      </c>
      <c r="AD74" s="49">
        <f t="shared" si="13"/>
        <v>429</v>
      </c>
      <c r="AE74" s="50">
        <f t="shared" si="14"/>
        <v>95.57109557109557</v>
      </c>
      <c r="AF74" s="49">
        <f>'資源化量内訳'!AB74</f>
        <v>32</v>
      </c>
      <c r="AG74" s="49">
        <f>'資源化量内訳'!AJ74</f>
        <v>0</v>
      </c>
      <c r="AH74" s="49">
        <f>'資源化量内訳'!AR74</f>
        <v>28</v>
      </c>
      <c r="AI74" s="49">
        <f>'資源化量内訳'!AZ74</f>
        <v>0</v>
      </c>
      <c r="AJ74" s="49">
        <f>'資源化量内訳'!BH74</f>
        <v>0</v>
      </c>
      <c r="AK74" s="49" t="s">
        <v>11</v>
      </c>
      <c r="AL74" s="49">
        <f t="shared" si="15"/>
        <v>60</v>
      </c>
      <c r="AM74" s="50">
        <f t="shared" si="16"/>
        <v>29.84790874524715</v>
      </c>
      <c r="AN74" s="49">
        <f>'ごみ処理量内訳'!AC74</f>
        <v>19</v>
      </c>
      <c r="AO74" s="49">
        <f>'ごみ処理量内訳'!AD74</f>
        <v>0</v>
      </c>
      <c r="AP74" s="49">
        <f>'ごみ処理量内訳'!AE74</f>
        <v>0</v>
      </c>
      <c r="AQ74" s="49">
        <f t="shared" si="17"/>
        <v>19</v>
      </c>
    </row>
    <row r="75" spans="1:43" ht="13.5" customHeight="1">
      <c r="A75" s="24" t="s">
        <v>131</v>
      </c>
      <c r="B75" s="47" t="s">
        <v>364</v>
      </c>
      <c r="C75" s="48" t="s">
        <v>365</v>
      </c>
      <c r="D75" s="49">
        <v>11589</v>
      </c>
      <c r="E75" s="49">
        <v>11589</v>
      </c>
      <c r="F75" s="49">
        <f>'ごみ搬入量内訳'!H75</f>
        <v>1928</v>
      </c>
      <c r="G75" s="49">
        <f>'ごみ搬入量内訳'!AG75</f>
        <v>2021</v>
      </c>
      <c r="H75" s="49">
        <f>'ごみ搬入量内訳'!AH75</f>
        <v>0</v>
      </c>
      <c r="I75" s="49">
        <f t="shared" si="9"/>
        <v>3949</v>
      </c>
      <c r="J75" s="49">
        <f t="shared" si="10"/>
        <v>933.573050495451</v>
      </c>
      <c r="K75" s="49">
        <f>('ごみ搬入量内訳'!E75+'ごみ搬入量内訳'!AH75)/'ごみ処理概要'!D75/365*1000000</f>
        <v>615.8414273336667</v>
      </c>
      <c r="L75" s="49">
        <f>'ごみ搬入量内訳'!F75/'ごみ処理概要'!D75/365*1000000</f>
        <v>317.7316231617842</v>
      </c>
      <c r="M75" s="49">
        <f>'資源化量内訳'!BP75</f>
        <v>510</v>
      </c>
      <c r="N75" s="49">
        <f>'ごみ処理量内訳'!E75</f>
        <v>2831</v>
      </c>
      <c r="O75" s="49">
        <f>'ごみ処理量内訳'!L75</f>
        <v>101</v>
      </c>
      <c r="P75" s="49">
        <f t="shared" si="11"/>
        <v>1017</v>
      </c>
      <c r="Q75" s="49">
        <f>'ごみ処理量内訳'!G75</f>
        <v>0</v>
      </c>
      <c r="R75" s="49">
        <f>'ごみ処理量内訳'!H75</f>
        <v>1017</v>
      </c>
      <c r="S75" s="49">
        <f>'ごみ処理量内訳'!I75</f>
        <v>0</v>
      </c>
      <c r="T75" s="49">
        <f>'ごみ処理量内訳'!J75</f>
        <v>0</v>
      </c>
      <c r="U75" s="49">
        <f>'ごみ処理量内訳'!K75</f>
        <v>0</v>
      </c>
      <c r="V75" s="49">
        <f t="shared" si="12"/>
        <v>0</v>
      </c>
      <c r="W75" s="49">
        <f>'資源化量内訳'!M75</f>
        <v>0</v>
      </c>
      <c r="X75" s="49">
        <f>'資源化量内訳'!N75</f>
        <v>0</v>
      </c>
      <c r="Y75" s="49">
        <f>'資源化量内訳'!O75</f>
        <v>0</v>
      </c>
      <c r="Z75" s="49">
        <f>'資源化量内訳'!P75</f>
        <v>0</v>
      </c>
      <c r="AA75" s="49">
        <f>'資源化量内訳'!Q75</f>
        <v>0</v>
      </c>
      <c r="AB75" s="49">
        <f>'資源化量内訳'!R75</f>
        <v>0</v>
      </c>
      <c r="AC75" s="49">
        <f>'資源化量内訳'!S75</f>
        <v>0</v>
      </c>
      <c r="AD75" s="49">
        <f t="shared" si="13"/>
        <v>3949</v>
      </c>
      <c r="AE75" s="50">
        <f t="shared" si="14"/>
        <v>97.44239047860218</v>
      </c>
      <c r="AF75" s="49">
        <f>'資源化量内訳'!AB75</f>
        <v>0</v>
      </c>
      <c r="AG75" s="49">
        <f>'資源化量内訳'!AJ75</f>
        <v>0</v>
      </c>
      <c r="AH75" s="49">
        <f>'資源化量内訳'!AR75</f>
        <v>499</v>
      </c>
      <c r="AI75" s="49">
        <f>'資源化量内訳'!AZ75</f>
        <v>0</v>
      </c>
      <c r="AJ75" s="49">
        <f>'資源化量内訳'!BH75</f>
        <v>0</v>
      </c>
      <c r="AK75" s="49" t="s">
        <v>11</v>
      </c>
      <c r="AL75" s="49">
        <f t="shared" si="15"/>
        <v>499</v>
      </c>
      <c r="AM75" s="50">
        <f t="shared" si="16"/>
        <v>22.628392016147117</v>
      </c>
      <c r="AN75" s="49">
        <f>'ごみ処理量内訳'!AC75</f>
        <v>101</v>
      </c>
      <c r="AO75" s="49">
        <f>'ごみ処理量内訳'!AD75</f>
        <v>327</v>
      </c>
      <c r="AP75" s="49">
        <f>'ごみ処理量内訳'!AE75</f>
        <v>259</v>
      </c>
      <c r="AQ75" s="49">
        <f t="shared" si="17"/>
        <v>687</v>
      </c>
    </row>
    <row r="76" spans="1:43" ht="13.5" customHeight="1">
      <c r="A76" s="24" t="s">
        <v>131</v>
      </c>
      <c r="B76" s="47" t="s">
        <v>366</v>
      </c>
      <c r="C76" s="48" t="s">
        <v>367</v>
      </c>
      <c r="D76" s="49">
        <v>5594</v>
      </c>
      <c r="E76" s="49">
        <v>5594</v>
      </c>
      <c r="F76" s="49">
        <f>'ごみ搬入量内訳'!H76</f>
        <v>1408</v>
      </c>
      <c r="G76" s="49">
        <f>'ごみ搬入量内訳'!AG76</f>
        <v>0</v>
      </c>
      <c r="H76" s="49">
        <f>'ごみ搬入量内訳'!AH76</f>
        <v>0</v>
      </c>
      <c r="I76" s="49">
        <f t="shared" si="9"/>
        <v>1408</v>
      </c>
      <c r="J76" s="49">
        <f t="shared" si="10"/>
        <v>689.5842414328463</v>
      </c>
      <c r="K76" s="49">
        <f>('ごみ搬入量内訳'!E76+'ごみ搬入量内訳'!AH76)/'ごみ処理概要'!D76/365*1000000</f>
        <v>689.5842414328463</v>
      </c>
      <c r="L76" s="49">
        <f>'ごみ搬入量内訳'!F76/'ごみ処理概要'!D76/365*1000000</f>
        <v>0</v>
      </c>
      <c r="M76" s="49">
        <f>'資源化量内訳'!BP76</f>
        <v>293</v>
      </c>
      <c r="N76" s="49">
        <f>'ごみ処理量内訳'!E76</f>
        <v>1203</v>
      </c>
      <c r="O76" s="49">
        <f>'ごみ処理量内訳'!L76</f>
        <v>152</v>
      </c>
      <c r="P76" s="49">
        <f t="shared" si="11"/>
        <v>53</v>
      </c>
      <c r="Q76" s="49">
        <f>'ごみ処理量内訳'!G76</f>
        <v>0</v>
      </c>
      <c r="R76" s="49">
        <f>'ごみ処理量内訳'!H76</f>
        <v>53</v>
      </c>
      <c r="S76" s="49">
        <f>'ごみ処理量内訳'!I76</f>
        <v>0</v>
      </c>
      <c r="T76" s="49">
        <f>'ごみ処理量内訳'!J76</f>
        <v>0</v>
      </c>
      <c r="U76" s="49">
        <f>'ごみ処理量内訳'!K76</f>
        <v>0</v>
      </c>
      <c r="V76" s="49">
        <f t="shared" si="12"/>
        <v>0</v>
      </c>
      <c r="W76" s="49">
        <f>'資源化量内訳'!M76</f>
        <v>0</v>
      </c>
      <c r="X76" s="49">
        <f>'資源化量内訳'!N76</f>
        <v>0</v>
      </c>
      <c r="Y76" s="49">
        <f>'資源化量内訳'!O76</f>
        <v>0</v>
      </c>
      <c r="Z76" s="49">
        <f>'資源化量内訳'!P76</f>
        <v>0</v>
      </c>
      <c r="AA76" s="49">
        <f>'資源化量内訳'!Q76</f>
        <v>0</v>
      </c>
      <c r="AB76" s="49">
        <f>'資源化量内訳'!R76</f>
        <v>0</v>
      </c>
      <c r="AC76" s="49">
        <f>'資源化量内訳'!S76</f>
        <v>0</v>
      </c>
      <c r="AD76" s="49">
        <f t="shared" si="13"/>
        <v>1408</v>
      </c>
      <c r="AE76" s="50">
        <f t="shared" si="14"/>
        <v>89.20454545454545</v>
      </c>
      <c r="AF76" s="49">
        <f>'資源化量内訳'!AB76</f>
        <v>0</v>
      </c>
      <c r="AG76" s="49">
        <f>'資源化量内訳'!AJ76</f>
        <v>0</v>
      </c>
      <c r="AH76" s="49">
        <f>'資源化量内訳'!AR76</f>
        <v>53</v>
      </c>
      <c r="AI76" s="49">
        <f>'資源化量内訳'!AZ76</f>
        <v>0</v>
      </c>
      <c r="AJ76" s="49">
        <f>'資源化量内訳'!BH76</f>
        <v>0</v>
      </c>
      <c r="AK76" s="49" t="s">
        <v>11</v>
      </c>
      <c r="AL76" s="49">
        <f t="shared" si="15"/>
        <v>53</v>
      </c>
      <c r="AM76" s="50">
        <f t="shared" si="16"/>
        <v>20.34097589653145</v>
      </c>
      <c r="AN76" s="49">
        <f>'ごみ処理量内訳'!AC76</f>
        <v>152</v>
      </c>
      <c r="AO76" s="49">
        <f>'ごみ処理量内訳'!AD76</f>
        <v>144</v>
      </c>
      <c r="AP76" s="49">
        <f>'ごみ処理量内訳'!AE76</f>
        <v>0</v>
      </c>
      <c r="AQ76" s="49">
        <f t="shared" si="17"/>
        <v>296</v>
      </c>
    </row>
    <row r="77" spans="1:43" ht="13.5" customHeight="1">
      <c r="A77" s="24" t="s">
        <v>131</v>
      </c>
      <c r="B77" s="47" t="s">
        <v>368</v>
      </c>
      <c r="C77" s="48" t="s">
        <v>357</v>
      </c>
      <c r="D77" s="49">
        <v>992</v>
      </c>
      <c r="E77" s="49">
        <v>992</v>
      </c>
      <c r="F77" s="49">
        <f>'ごみ搬入量内訳'!H77</f>
        <v>166</v>
      </c>
      <c r="G77" s="49">
        <f>'ごみ搬入量内訳'!AG77</f>
        <v>3</v>
      </c>
      <c r="H77" s="49">
        <f>'ごみ搬入量内訳'!AH77</f>
        <v>0</v>
      </c>
      <c r="I77" s="49">
        <f t="shared" si="9"/>
        <v>169</v>
      </c>
      <c r="J77" s="49">
        <f t="shared" si="10"/>
        <v>466.74768007070253</v>
      </c>
      <c r="K77" s="49">
        <f>('ごみ搬入量内訳'!E77+'ごみ搬入量内訳'!AH77)/'ごみ処理概要'!D77/365*1000000</f>
        <v>466.74768007070253</v>
      </c>
      <c r="L77" s="49">
        <f>'ごみ搬入量内訳'!F77/'ごみ処理概要'!D77/365*1000000</f>
        <v>0</v>
      </c>
      <c r="M77" s="49">
        <f>'資源化量内訳'!BP77</f>
        <v>38</v>
      </c>
      <c r="N77" s="49">
        <f>'ごみ処理量内訳'!E77</f>
        <v>127</v>
      </c>
      <c r="O77" s="49">
        <f>'ごみ処理量内訳'!L77</f>
        <v>29</v>
      </c>
      <c r="P77" s="49">
        <f t="shared" si="11"/>
        <v>13</v>
      </c>
      <c r="Q77" s="49">
        <f>'ごみ処理量内訳'!G77</f>
        <v>0</v>
      </c>
      <c r="R77" s="49">
        <f>'ごみ処理量内訳'!H77</f>
        <v>13</v>
      </c>
      <c r="S77" s="49">
        <f>'ごみ処理量内訳'!I77</f>
        <v>0</v>
      </c>
      <c r="T77" s="49">
        <f>'ごみ処理量内訳'!J77</f>
        <v>0</v>
      </c>
      <c r="U77" s="49">
        <f>'ごみ処理量内訳'!K77</f>
        <v>0</v>
      </c>
      <c r="V77" s="49">
        <f t="shared" si="12"/>
        <v>0</v>
      </c>
      <c r="W77" s="49">
        <f>'資源化量内訳'!M77</f>
        <v>0</v>
      </c>
      <c r="X77" s="49">
        <f>'資源化量内訳'!N77</f>
        <v>0</v>
      </c>
      <c r="Y77" s="49">
        <f>'資源化量内訳'!O77</f>
        <v>0</v>
      </c>
      <c r="Z77" s="49">
        <f>'資源化量内訳'!P77</f>
        <v>0</v>
      </c>
      <c r="AA77" s="49">
        <f>'資源化量内訳'!Q77</f>
        <v>0</v>
      </c>
      <c r="AB77" s="49">
        <f>'資源化量内訳'!R77</f>
        <v>0</v>
      </c>
      <c r="AC77" s="49">
        <f>'資源化量内訳'!S77</f>
        <v>0</v>
      </c>
      <c r="AD77" s="49">
        <f t="shared" si="13"/>
        <v>169</v>
      </c>
      <c r="AE77" s="50">
        <f t="shared" si="14"/>
        <v>82.84023668639054</v>
      </c>
      <c r="AF77" s="49">
        <f>'資源化量内訳'!AB77</f>
        <v>0</v>
      </c>
      <c r="AG77" s="49">
        <f>'資源化量内訳'!AJ77</f>
        <v>0</v>
      </c>
      <c r="AH77" s="49">
        <f>'資源化量内訳'!AR77</f>
        <v>13</v>
      </c>
      <c r="AI77" s="49">
        <f>'資源化量内訳'!AZ77</f>
        <v>0</v>
      </c>
      <c r="AJ77" s="49">
        <f>'資源化量内訳'!BH77</f>
        <v>0</v>
      </c>
      <c r="AK77" s="49" t="s">
        <v>11</v>
      </c>
      <c r="AL77" s="49">
        <f t="shared" si="15"/>
        <v>13</v>
      </c>
      <c r="AM77" s="50">
        <f t="shared" si="16"/>
        <v>24.637681159420293</v>
      </c>
      <c r="AN77" s="49">
        <f>'ごみ処理量内訳'!AC77</f>
        <v>29</v>
      </c>
      <c r="AO77" s="49">
        <f>'ごみ処理量内訳'!AD77</f>
        <v>15</v>
      </c>
      <c r="AP77" s="49">
        <f>'ごみ処理量内訳'!AE77</f>
        <v>0</v>
      </c>
      <c r="AQ77" s="49">
        <f t="shared" si="17"/>
        <v>44</v>
      </c>
    </row>
    <row r="78" spans="1:43" ht="13.5" customHeight="1">
      <c r="A78" s="24" t="s">
        <v>131</v>
      </c>
      <c r="B78" s="47" t="s">
        <v>369</v>
      </c>
      <c r="C78" s="48" t="s">
        <v>370</v>
      </c>
      <c r="D78" s="49">
        <v>3519</v>
      </c>
      <c r="E78" s="49">
        <v>3519</v>
      </c>
      <c r="F78" s="49">
        <f>'ごみ搬入量内訳'!H78</f>
        <v>625</v>
      </c>
      <c r="G78" s="49">
        <f>'ごみ搬入量内訳'!AG78</f>
        <v>141</v>
      </c>
      <c r="H78" s="49">
        <f>'ごみ搬入量内訳'!AH78</f>
        <v>0</v>
      </c>
      <c r="I78" s="49">
        <f t="shared" si="9"/>
        <v>766</v>
      </c>
      <c r="J78" s="49">
        <f t="shared" si="10"/>
        <v>596.3711670890314</v>
      </c>
      <c r="K78" s="49">
        <f>('ごみ搬入量内訳'!E78+'ごみ搬入量内訳'!AH78)/'ごみ処理概要'!D78/365*1000000</f>
        <v>486.5952734081522</v>
      </c>
      <c r="L78" s="49">
        <f>'ごみ搬入量内訳'!F78/'ごみ処理概要'!D78/365*1000000</f>
        <v>109.77589368087914</v>
      </c>
      <c r="M78" s="49">
        <f>'資源化量内訳'!BP78</f>
        <v>0</v>
      </c>
      <c r="N78" s="49">
        <f>'ごみ処理量内訳'!E78</f>
        <v>502</v>
      </c>
      <c r="O78" s="49">
        <f>'ごみ処理量内訳'!L78</f>
        <v>102</v>
      </c>
      <c r="P78" s="49">
        <f t="shared" si="11"/>
        <v>162</v>
      </c>
      <c r="Q78" s="49">
        <f>'ごみ処理量内訳'!G78</f>
        <v>0</v>
      </c>
      <c r="R78" s="49">
        <f>'ごみ処理量内訳'!H78</f>
        <v>162</v>
      </c>
      <c r="S78" s="49">
        <f>'ごみ処理量内訳'!I78</f>
        <v>0</v>
      </c>
      <c r="T78" s="49">
        <f>'ごみ処理量内訳'!J78</f>
        <v>0</v>
      </c>
      <c r="U78" s="49">
        <f>'ごみ処理量内訳'!K78</f>
        <v>0</v>
      </c>
      <c r="V78" s="49">
        <f t="shared" si="12"/>
        <v>0</v>
      </c>
      <c r="W78" s="49">
        <f>'資源化量内訳'!M78</f>
        <v>0</v>
      </c>
      <c r="X78" s="49">
        <f>'資源化量内訳'!N78</f>
        <v>0</v>
      </c>
      <c r="Y78" s="49">
        <f>'資源化量内訳'!O78</f>
        <v>0</v>
      </c>
      <c r="Z78" s="49">
        <f>'資源化量内訳'!P78</f>
        <v>0</v>
      </c>
      <c r="AA78" s="49">
        <f>'資源化量内訳'!Q78</f>
        <v>0</v>
      </c>
      <c r="AB78" s="49">
        <f>'資源化量内訳'!R78</f>
        <v>0</v>
      </c>
      <c r="AC78" s="49">
        <f>'資源化量内訳'!S78</f>
        <v>0</v>
      </c>
      <c r="AD78" s="49">
        <f t="shared" si="13"/>
        <v>766</v>
      </c>
      <c r="AE78" s="50">
        <f t="shared" si="14"/>
        <v>86.68407310704961</v>
      </c>
      <c r="AF78" s="49">
        <f>'資源化量内訳'!AB78</f>
        <v>0</v>
      </c>
      <c r="AG78" s="49">
        <f>'資源化量内訳'!AJ78</f>
        <v>0</v>
      </c>
      <c r="AH78" s="49">
        <f>'資源化量内訳'!AR78</f>
        <v>162</v>
      </c>
      <c r="AI78" s="49">
        <f>'資源化量内訳'!AZ78</f>
        <v>0</v>
      </c>
      <c r="AJ78" s="49">
        <f>'資源化量内訳'!BH78</f>
        <v>0</v>
      </c>
      <c r="AK78" s="49" t="s">
        <v>11</v>
      </c>
      <c r="AL78" s="49">
        <f t="shared" si="15"/>
        <v>162</v>
      </c>
      <c r="AM78" s="50">
        <f t="shared" si="16"/>
        <v>21.148825065274153</v>
      </c>
      <c r="AN78" s="49">
        <f>'ごみ処理量内訳'!AC78</f>
        <v>102</v>
      </c>
      <c r="AO78" s="49">
        <f>'ごみ処理量内訳'!AD78</f>
        <v>60</v>
      </c>
      <c r="AP78" s="49">
        <f>'ごみ処理量内訳'!AE78</f>
        <v>0</v>
      </c>
      <c r="AQ78" s="49">
        <f t="shared" si="17"/>
        <v>162</v>
      </c>
    </row>
    <row r="79" spans="1:43" ht="13.5" customHeight="1">
      <c r="A79" s="24" t="s">
        <v>131</v>
      </c>
      <c r="B79" s="47" t="s">
        <v>371</v>
      </c>
      <c r="C79" s="48" t="s">
        <v>372</v>
      </c>
      <c r="D79" s="49">
        <v>6934</v>
      </c>
      <c r="E79" s="49">
        <v>6934</v>
      </c>
      <c r="F79" s="49">
        <f>'ごみ搬入量内訳'!H79</f>
        <v>1596</v>
      </c>
      <c r="G79" s="49">
        <f>'ごみ搬入量内訳'!AG79</f>
        <v>243</v>
      </c>
      <c r="H79" s="49">
        <f>'ごみ搬入量内訳'!AH79</f>
        <v>145</v>
      </c>
      <c r="I79" s="49">
        <f t="shared" si="9"/>
        <v>1984</v>
      </c>
      <c r="J79" s="49">
        <f t="shared" si="10"/>
        <v>783.9077644009467</v>
      </c>
      <c r="K79" s="49">
        <f>('ごみ搬入量内訳'!E79+'ごみ搬入量内訳'!AH79)/'ごみ処理概要'!D79/365*1000000</f>
        <v>683.5486050471965</v>
      </c>
      <c r="L79" s="49">
        <f>'ごみ搬入量内訳'!F79/'ごみ処理概要'!D79/365*1000000</f>
        <v>100.35915935375023</v>
      </c>
      <c r="M79" s="49">
        <f>'資源化量内訳'!BP79</f>
        <v>198</v>
      </c>
      <c r="N79" s="49">
        <f>'ごみ処理量内訳'!E79</f>
        <v>1406</v>
      </c>
      <c r="O79" s="49">
        <f>'ごみ処理量内訳'!L79</f>
        <v>213</v>
      </c>
      <c r="P79" s="49">
        <f t="shared" si="11"/>
        <v>220</v>
      </c>
      <c r="Q79" s="49">
        <f>'ごみ処理量内訳'!G79</f>
        <v>0</v>
      </c>
      <c r="R79" s="49">
        <f>'ごみ処理量内訳'!H79</f>
        <v>217</v>
      </c>
      <c r="S79" s="49">
        <f>'ごみ処理量内訳'!I79</f>
        <v>0</v>
      </c>
      <c r="T79" s="49">
        <f>'ごみ処理量内訳'!J79</f>
        <v>0</v>
      </c>
      <c r="U79" s="49">
        <f>'ごみ処理量内訳'!K79</f>
        <v>3</v>
      </c>
      <c r="V79" s="49">
        <f t="shared" si="12"/>
        <v>0</v>
      </c>
      <c r="W79" s="49">
        <f>'資源化量内訳'!M79</f>
        <v>0</v>
      </c>
      <c r="X79" s="49">
        <f>'資源化量内訳'!N79</f>
        <v>0</v>
      </c>
      <c r="Y79" s="49">
        <f>'資源化量内訳'!O79</f>
        <v>0</v>
      </c>
      <c r="Z79" s="49">
        <f>'資源化量内訳'!P79</f>
        <v>0</v>
      </c>
      <c r="AA79" s="49">
        <f>'資源化量内訳'!Q79</f>
        <v>0</v>
      </c>
      <c r="AB79" s="49">
        <f>'資源化量内訳'!R79</f>
        <v>0</v>
      </c>
      <c r="AC79" s="49">
        <f>'資源化量内訳'!S79</f>
        <v>0</v>
      </c>
      <c r="AD79" s="49">
        <f t="shared" si="13"/>
        <v>1839</v>
      </c>
      <c r="AE79" s="50">
        <f t="shared" si="14"/>
        <v>88.41761827079935</v>
      </c>
      <c r="AF79" s="49">
        <f>'資源化量内訳'!AB79</f>
        <v>0</v>
      </c>
      <c r="AG79" s="49">
        <f>'資源化量内訳'!AJ79</f>
        <v>0</v>
      </c>
      <c r="AH79" s="49">
        <f>'資源化量内訳'!AR79</f>
        <v>217</v>
      </c>
      <c r="AI79" s="49">
        <f>'資源化量内訳'!AZ79</f>
        <v>0</v>
      </c>
      <c r="AJ79" s="49">
        <f>'資源化量内訳'!BH79</f>
        <v>0</v>
      </c>
      <c r="AK79" s="49" t="s">
        <v>11</v>
      </c>
      <c r="AL79" s="49">
        <f t="shared" si="15"/>
        <v>217</v>
      </c>
      <c r="AM79" s="50">
        <f t="shared" si="16"/>
        <v>20.37309769268532</v>
      </c>
      <c r="AN79" s="49">
        <f>'ごみ処理量内訳'!AC79</f>
        <v>213</v>
      </c>
      <c r="AO79" s="49">
        <f>'ごみ処理量内訳'!AD79</f>
        <v>168</v>
      </c>
      <c r="AP79" s="49">
        <f>'ごみ処理量内訳'!AE79</f>
        <v>3</v>
      </c>
      <c r="AQ79" s="49">
        <f t="shared" si="17"/>
        <v>384</v>
      </c>
    </row>
    <row r="80" spans="1:43" ht="13.5" customHeight="1">
      <c r="A80" s="24" t="s">
        <v>131</v>
      </c>
      <c r="B80" s="47" t="s">
        <v>373</v>
      </c>
      <c r="C80" s="48" t="s">
        <v>349</v>
      </c>
      <c r="D80" s="49">
        <v>7379</v>
      </c>
      <c r="E80" s="49">
        <v>7379</v>
      </c>
      <c r="F80" s="49">
        <f>'ごみ搬入量内訳'!H80</f>
        <v>1006</v>
      </c>
      <c r="G80" s="49">
        <f>'ごみ搬入量内訳'!AG80</f>
        <v>170</v>
      </c>
      <c r="H80" s="49">
        <f>'ごみ搬入量内訳'!AH80</f>
        <v>0</v>
      </c>
      <c r="I80" s="49">
        <f t="shared" si="9"/>
        <v>1176</v>
      </c>
      <c r="J80" s="49">
        <f t="shared" si="10"/>
        <v>436.6333931724052</v>
      </c>
      <c r="K80" s="49">
        <f>('ごみ搬入量内訳'!E80+'ごみ搬入量内訳'!AH80)/'ごみ処理概要'!D80/365*1000000</f>
        <v>373.5146203498636</v>
      </c>
      <c r="L80" s="49">
        <f>'ごみ搬入量内訳'!F80/'ごみ処理概要'!D80/365*1000000</f>
        <v>63.11877282254157</v>
      </c>
      <c r="M80" s="49">
        <f>'資源化量内訳'!BP80</f>
        <v>269</v>
      </c>
      <c r="N80" s="49">
        <f>'ごみ処理量内訳'!E80</f>
        <v>909</v>
      </c>
      <c r="O80" s="49">
        <f>'ごみ処理量内訳'!L80</f>
        <v>189</v>
      </c>
      <c r="P80" s="49">
        <f t="shared" si="11"/>
        <v>78</v>
      </c>
      <c r="Q80" s="49">
        <f>'ごみ処理量内訳'!G80</f>
        <v>0</v>
      </c>
      <c r="R80" s="49">
        <f>'ごみ処理量内訳'!H80</f>
        <v>78</v>
      </c>
      <c r="S80" s="49">
        <f>'ごみ処理量内訳'!I80</f>
        <v>0</v>
      </c>
      <c r="T80" s="49">
        <f>'ごみ処理量内訳'!J80</f>
        <v>0</v>
      </c>
      <c r="U80" s="49">
        <f>'ごみ処理量内訳'!K80</f>
        <v>0</v>
      </c>
      <c r="V80" s="49">
        <f t="shared" si="12"/>
        <v>0</v>
      </c>
      <c r="W80" s="49">
        <f>'資源化量内訳'!M80</f>
        <v>0</v>
      </c>
      <c r="X80" s="49">
        <f>'資源化量内訳'!N80</f>
        <v>0</v>
      </c>
      <c r="Y80" s="49">
        <f>'資源化量内訳'!O80</f>
        <v>0</v>
      </c>
      <c r="Z80" s="49">
        <f>'資源化量内訳'!P80</f>
        <v>0</v>
      </c>
      <c r="AA80" s="49">
        <f>'資源化量内訳'!Q80</f>
        <v>0</v>
      </c>
      <c r="AB80" s="49">
        <f>'資源化量内訳'!R80</f>
        <v>0</v>
      </c>
      <c r="AC80" s="49">
        <f>'資源化量内訳'!S80</f>
        <v>0</v>
      </c>
      <c r="AD80" s="49">
        <f t="shared" si="13"/>
        <v>1176</v>
      </c>
      <c r="AE80" s="50">
        <f t="shared" si="14"/>
        <v>83.92857142857143</v>
      </c>
      <c r="AF80" s="49">
        <f>'資源化量内訳'!AB80</f>
        <v>0</v>
      </c>
      <c r="AG80" s="49">
        <f>'資源化量内訳'!AJ80</f>
        <v>0</v>
      </c>
      <c r="AH80" s="49">
        <f>'資源化量内訳'!AR80</f>
        <v>78</v>
      </c>
      <c r="AI80" s="49">
        <f>'資源化量内訳'!AZ80</f>
        <v>0</v>
      </c>
      <c r="AJ80" s="49">
        <f>'資源化量内訳'!BH80</f>
        <v>0</v>
      </c>
      <c r="AK80" s="49" t="s">
        <v>11</v>
      </c>
      <c r="AL80" s="49">
        <f t="shared" si="15"/>
        <v>78</v>
      </c>
      <c r="AM80" s="50">
        <f t="shared" si="16"/>
        <v>24.013840830449826</v>
      </c>
      <c r="AN80" s="49">
        <f>'ごみ処理量内訳'!AC80</f>
        <v>189</v>
      </c>
      <c r="AO80" s="49">
        <f>'ごみ処理量内訳'!AD80</f>
        <v>108</v>
      </c>
      <c r="AP80" s="49">
        <f>'ごみ処理量内訳'!AE80</f>
        <v>0</v>
      </c>
      <c r="AQ80" s="49">
        <f t="shared" si="17"/>
        <v>297</v>
      </c>
    </row>
    <row r="81" spans="1:43" ht="13.5" customHeight="1">
      <c r="A81" s="24" t="s">
        <v>131</v>
      </c>
      <c r="B81" s="47" t="s">
        <v>374</v>
      </c>
      <c r="C81" s="48" t="s">
        <v>375</v>
      </c>
      <c r="D81" s="49">
        <v>3879</v>
      </c>
      <c r="E81" s="49">
        <v>3879</v>
      </c>
      <c r="F81" s="49">
        <f>'ごみ搬入量内訳'!H81</f>
        <v>626</v>
      </c>
      <c r="G81" s="49">
        <f>'ごみ搬入量内訳'!AG81</f>
        <v>21</v>
      </c>
      <c r="H81" s="49">
        <f>'ごみ搬入量内訳'!AH81</f>
        <v>0</v>
      </c>
      <c r="I81" s="49">
        <f t="shared" si="9"/>
        <v>647</v>
      </c>
      <c r="J81" s="49">
        <f t="shared" si="10"/>
        <v>456.9741530616208</v>
      </c>
      <c r="K81" s="49">
        <f>('ごみ搬入量内訳'!E81+'ごみ搬入量内訳'!AH81)/'ごみ処理概要'!D81/365*1000000</f>
        <v>442.1419162543658</v>
      </c>
      <c r="L81" s="49">
        <f>'ごみ搬入量内訳'!F81/'ごみ処理概要'!D81/365*1000000</f>
        <v>14.832236807255082</v>
      </c>
      <c r="M81" s="49">
        <f>'資源化量内訳'!BP81</f>
        <v>129</v>
      </c>
      <c r="N81" s="49">
        <f>'ごみ処理量内訳'!E81</f>
        <v>523</v>
      </c>
      <c r="O81" s="49">
        <f>'ごみ処理量内訳'!L81</f>
        <v>84</v>
      </c>
      <c r="P81" s="49">
        <f t="shared" si="11"/>
        <v>40</v>
      </c>
      <c r="Q81" s="49">
        <f>'ごみ処理量内訳'!G81</f>
        <v>0</v>
      </c>
      <c r="R81" s="49">
        <f>'ごみ処理量内訳'!H81</f>
        <v>40</v>
      </c>
      <c r="S81" s="49">
        <f>'ごみ処理量内訳'!I81</f>
        <v>0</v>
      </c>
      <c r="T81" s="49">
        <f>'ごみ処理量内訳'!J81</f>
        <v>0</v>
      </c>
      <c r="U81" s="49">
        <f>'ごみ処理量内訳'!K81</f>
        <v>0</v>
      </c>
      <c r="V81" s="49">
        <f t="shared" si="12"/>
        <v>0</v>
      </c>
      <c r="W81" s="49">
        <f>'資源化量内訳'!M81</f>
        <v>0</v>
      </c>
      <c r="X81" s="49">
        <f>'資源化量内訳'!N81</f>
        <v>0</v>
      </c>
      <c r="Y81" s="49">
        <f>'資源化量内訳'!O81</f>
        <v>0</v>
      </c>
      <c r="Z81" s="49">
        <f>'資源化量内訳'!P81</f>
        <v>0</v>
      </c>
      <c r="AA81" s="49">
        <f>'資源化量内訳'!Q81</f>
        <v>0</v>
      </c>
      <c r="AB81" s="49">
        <f>'資源化量内訳'!R81</f>
        <v>0</v>
      </c>
      <c r="AC81" s="49">
        <f>'資源化量内訳'!S81</f>
        <v>0</v>
      </c>
      <c r="AD81" s="49">
        <f t="shared" si="13"/>
        <v>647</v>
      </c>
      <c r="AE81" s="50">
        <f t="shared" si="14"/>
        <v>87.01700154559505</v>
      </c>
      <c r="AF81" s="49">
        <f>'資源化量内訳'!AB81</f>
        <v>0</v>
      </c>
      <c r="AG81" s="49">
        <f>'資源化量内訳'!AJ81</f>
        <v>0</v>
      </c>
      <c r="AH81" s="49">
        <f>'資源化量内訳'!AR81</f>
        <v>40</v>
      </c>
      <c r="AI81" s="49">
        <f>'資源化量内訳'!AZ81</f>
        <v>0</v>
      </c>
      <c r="AJ81" s="49">
        <f>'資源化量内訳'!BH81</f>
        <v>0</v>
      </c>
      <c r="AK81" s="49" t="s">
        <v>11</v>
      </c>
      <c r="AL81" s="49">
        <f t="shared" si="15"/>
        <v>40</v>
      </c>
      <c r="AM81" s="50">
        <f t="shared" si="16"/>
        <v>21.778350515463917</v>
      </c>
      <c r="AN81" s="49">
        <f>'ごみ処理量内訳'!AC81</f>
        <v>84</v>
      </c>
      <c r="AO81" s="49">
        <f>'ごみ処理量内訳'!AD81</f>
        <v>62</v>
      </c>
      <c r="AP81" s="49">
        <f>'ごみ処理量内訳'!AE81</f>
        <v>0</v>
      </c>
      <c r="AQ81" s="49">
        <f t="shared" si="17"/>
        <v>146</v>
      </c>
    </row>
    <row r="82" spans="1:43" ht="13.5" customHeight="1">
      <c r="A82" s="24" t="s">
        <v>131</v>
      </c>
      <c r="B82" s="47" t="s">
        <v>376</v>
      </c>
      <c r="C82" s="48" t="s">
        <v>377</v>
      </c>
      <c r="D82" s="49">
        <v>5640</v>
      </c>
      <c r="E82" s="49">
        <v>5640</v>
      </c>
      <c r="F82" s="49">
        <f>'ごみ搬入量内訳'!H82</f>
        <v>1344</v>
      </c>
      <c r="G82" s="49">
        <f>'ごみ搬入量内訳'!AG82</f>
        <v>83</v>
      </c>
      <c r="H82" s="49">
        <f>'ごみ搬入量内訳'!AH82</f>
        <v>1</v>
      </c>
      <c r="I82" s="49">
        <f t="shared" si="9"/>
        <v>1428</v>
      </c>
      <c r="J82" s="49">
        <f t="shared" si="10"/>
        <v>693.6753133197318</v>
      </c>
      <c r="K82" s="49">
        <f>('ごみ搬入量内訳'!E82+'ごみ搬入量内訳'!AH82)/'ごみ処理概要'!D82/365*1000000</f>
        <v>557.174778976003</v>
      </c>
      <c r="L82" s="49">
        <f>'ごみ搬入量内訳'!F82/'ごみ処理概要'!D82/365*1000000</f>
        <v>136.50053434372876</v>
      </c>
      <c r="M82" s="49">
        <f>'資源化量内訳'!BP82</f>
        <v>238</v>
      </c>
      <c r="N82" s="49">
        <f>'ごみ処理量内訳'!E82</f>
        <v>1248</v>
      </c>
      <c r="O82" s="49">
        <f>'ごみ処理量内訳'!L82</f>
        <v>3</v>
      </c>
      <c r="P82" s="49">
        <f t="shared" si="11"/>
        <v>176</v>
      </c>
      <c r="Q82" s="49">
        <f>'ごみ処理量内訳'!G82</f>
        <v>0</v>
      </c>
      <c r="R82" s="49">
        <f>'ごみ処理量内訳'!H82</f>
        <v>176</v>
      </c>
      <c r="S82" s="49">
        <f>'ごみ処理量内訳'!I82</f>
        <v>0</v>
      </c>
      <c r="T82" s="49">
        <f>'ごみ処理量内訳'!J82</f>
        <v>0</v>
      </c>
      <c r="U82" s="49">
        <f>'ごみ処理量内訳'!K82</f>
        <v>0</v>
      </c>
      <c r="V82" s="49">
        <f t="shared" si="12"/>
        <v>0</v>
      </c>
      <c r="W82" s="49">
        <f>'資源化量内訳'!M82</f>
        <v>0</v>
      </c>
      <c r="X82" s="49">
        <f>'資源化量内訳'!N82</f>
        <v>0</v>
      </c>
      <c r="Y82" s="49">
        <f>'資源化量内訳'!O82</f>
        <v>0</v>
      </c>
      <c r="Z82" s="49">
        <f>'資源化量内訳'!P82</f>
        <v>0</v>
      </c>
      <c r="AA82" s="49">
        <f>'資源化量内訳'!Q82</f>
        <v>0</v>
      </c>
      <c r="AB82" s="49">
        <f>'資源化量内訳'!R82</f>
        <v>0</v>
      </c>
      <c r="AC82" s="49">
        <f>'資源化量内訳'!S82</f>
        <v>0</v>
      </c>
      <c r="AD82" s="49">
        <f t="shared" si="13"/>
        <v>1427</v>
      </c>
      <c r="AE82" s="50">
        <f t="shared" si="14"/>
        <v>99.78976874562018</v>
      </c>
      <c r="AF82" s="49">
        <f>'資源化量内訳'!AB82</f>
        <v>0</v>
      </c>
      <c r="AG82" s="49">
        <f>'資源化量内訳'!AJ82</f>
        <v>0</v>
      </c>
      <c r="AH82" s="49">
        <f>'資源化量内訳'!AR82</f>
        <v>77</v>
      </c>
      <c r="AI82" s="49">
        <f>'資源化量内訳'!AZ82</f>
        <v>0</v>
      </c>
      <c r="AJ82" s="49">
        <f>'資源化量内訳'!BH82</f>
        <v>0</v>
      </c>
      <c r="AK82" s="49" t="s">
        <v>11</v>
      </c>
      <c r="AL82" s="49">
        <f t="shared" si="15"/>
        <v>77</v>
      </c>
      <c r="AM82" s="50">
        <f t="shared" si="16"/>
        <v>18.91891891891892</v>
      </c>
      <c r="AN82" s="49">
        <f>'ごみ処理量内訳'!AC82</f>
        <v>3</v>
      </c>
      <c r="AO82" s="49">
        <f>'ごみ処理量内訳'!AD82</f>
        <v>77</v>
      </c>
      <c r="AP82" s="49">
        <f>'ごみ処理量内訳'!AE82</f>
        <v>0</v>
      </c>
      <c r="AQ82" s="49">
        <f t="shared" si="17"/>
        <v>80</v>
      </c>
    </row>
    <row r="83" spans="1:43" ht="13.5" customHeight="1">
      <c r="A83" s="24" t="s">
        <v>131</v>
      </c>
      <c r="B83" s="47" t="s">
        <v>378</v>
      </c>
      <c r="C83" s="48" t="s">
        <v>379</v>
      </c>
      <c r="D83" s="49">
        <v>5487</v>
      </c>
      <c r="E83" s="49">
        <v>5487</v>
      </c>
      <c r="F83" s="49">
        <f>'ごみ搬入量内訳'!H83</f>
        <v>777</v>
      </c>
      <c r="G83" s="49">
        <f>'ごみ搬入量内訳'!AG83</f>
        <v>114</v>
      </c>
      <c r="H83" s="49">
        <f>'ごみ搬入量内訳'!AH83</f>
        <v>0</v>
      </c>
      <c r="I83" s="49">
        <f t="shared" si="9"/>
        <v>891</v>
      </c>
      <c r="J83" s="49">
        <f t="shared" si="10"/>
        <v>444.8871679261817</v>
      </c>
      <c r="K83" s="49">
        <f>('ごみ搬入量内訳'!E83+'ごみ搬入量内訳'!AH83)/'ごみ処理概要'!D83/365*1000000</f>
        <v>408.93668970992456</v>
      </c>
      <c r="L83" s="49">
        <f>'ごみ搬入量内訳'!F83/'ごみ処理概要'!D83/365*1000000</f>
        <v>35.95047821625711</v>
      </c>
      <c r="M83" s="49">
        <f>'資源化量内訳'!BP83</f>
        <v>229</v>
      </c>
      <c r="N83" s="49">
        <f>'ごみ処理量内訳'!E83</f>
        <v>659</v>
      </c>
      <c r="O83" s="49">
        <f>'ごみ処理量内訳'!L83</f>
        <v>0</v>
      </c>
      <c r="P83" s="49">
        <f t="shared" si="11"/>
        <v>147</v>
      </c>
      <c r="Q83" s="49">
        <f>'ごみ処理量内訳'!G83</f>
        <v>20</v>
      </c>
      <c r="R83" s="49">
        <f>'ごみ処理量内訳'!H83</f>
        <v>127</v>
      </c>
      <c r="S83" s="49">
        <f>'ごみ処理量内訳'!I83</f>
        <v>0</v>
      </c>
      <c r="T83" s="49">
        <f>'ごみ処理量内訳'!J83</f>
        <v>0</v>
      </c>
      <c r="U83" s="49">
        <f>'ごみ処理量内訳'!K83</f>
        <v>0</v>
      </c>
      <c r="V83" s="49">
        <f t="shared" si="12"/>
        <v>85</v>
      </c>
      <c r="W83" s="49">
        <f>'資源化量内訳'!M83</f>
        <v>0</v>
      </c>
      <c r="X83" s="49">
        <f>'資源化量内訳'!N83</f>
        <v>22</v>
      </c>
      <c r="Y83" s="49">
        <f>'資源化量内訳'!O83</f>
        <v>57</v>
      </c>
      <c r="Z83" s="49">
        <f>'資源化量内訳'!P83</f>
        <v>6</v>
      </c>
      <c r="AA83" s="49">
        <f>'資源化量内訳'!Q83</f>
        <v>0</v>
      </c>
      <c r="AB83" s="49">
        <f>'資源化量内訳'!R83</f>
        <v>0</v>
      </c>
      <c r="AC83" s="49">
        <f>'資源化量内訳'!S83</f>
        <v>0</v>
      </c>
      <c r="AD83" s="49">
        <f t="shared" si="13"/>
        <v>891</v>
      </c>
      <c r="AE83" s="50">
        <f t="shared" si="14"/>
        <v>100</v>
      </c>
      <c r="AF83" s="49">
        <f>'資源化量内訳'!AB83</f>
        <v>0</v>
      </c>
      <c r="AG83" s="49">
        <f>'資源化量内訳'!AJ83</f>
        <v>17</v>
      </c>
      <c r="AH83" s="49">
        <f>'資源化量内訳'!AR83</f>
        <v>0</v>
      </c>
      <c r="AI83" s="49">
        <f>'資源化量内訳'!AZ83</f>
        <v>0</v>
      </c>
      <c r="AJ83" s="49">
        <f>'資源化量内訳'!BH83</f>
        <v>0</v>
      </c>
      <c r="AK83" s="49" t="s">
        <v>11</v>
      </c>
      <c r="AL83" s="49">
        <f t="shared" si="15"/>
        <v>17</v>
      </c>
      <c r="AM83" s="50">
        <f t="shared" si="16"/>
        <v>29.55357142857143</v>
      </c>
      <c r="AN83" s="49">
        <f>'ごみ処理量内訳'!AC83</f>
        <v>0</v>
      </c>
      <c r="AO83" s="49">
        <f>'ごみ処理量内訳'!AD83</f>
        <v>29</v>
      </c>
      <c r="AP83" s="49">
        <f>'ごみ処理量内訳'!AE83</f>
        <v>25</v>
      </c>
      <c r="AQ83" s="49">
        <f t="shared" si="17"/>
        <v>54</v>
      </c>
    </row>
    <row r="84" spans="1:43" ht="13.5" customHeight="1">
      <c r="A84" s="24" t="s">
        <v>131</v>
      </c>
      <c r="B84" s="47" t="s">
        <v>380</v>
      </c>
      <c r="C84" s="48" t="s">
        <v>381</v>
      </c>
      <c r="D84" s="49">
        <v>6933</v>
      </c>
      <c r="E84" s="49">
        <v>6933</v>
      </c>
      <c r="F84" s="49">
        <f>'ごみ搬入量内訳'!H84</f>
        <v>1457</v>
      </c>
      <c r="G84" s="49">
        <f>'ごみ搬入量内訳'!AG84</f>
        <v>653</v>
      </c>
      <c r="H84" s="49">
        <f>'ごみ搬入量内訳'!AH84</f>
        <v>0</v>
      </c>
      <c r="I84" s="49">
        <f t="shared" si="9"/>
        <v>2110</v>
      </c>
      <c r="J84" s="49">
        <f t="shared" si="10"/>
        <v>833.8124791299899</v>
      </c>
      <c r="K84" s="49">
        <f>('ごみ搬入量内訳'!E84+'ごみ搬入量内訳'!AH84)/'ごみ処理概要'!D84/365*1000000</f>
        <v>771.3753361430047</v>
      </c>
      <c r="L84" s="49">
        <f>'ごみ搬入量内訳'!F84/'ごみ処理概要'!D84/365*1000000</f>
        <v>62.437142986985016</v>
      </c>
      <c r="M84" s="49">
        <f>'資源化量内訳'!BP84</f>
        <v>0</v>
      </c>
      <c r="N84" s="49">
        <f>'ごみ処理量内訳'!E84</f>
        <v>1876</v>
      </c>
      <c r="O84" s="49">
        <f>'ごみ処理量内訳'!L84</f>
        <v>0</v>
      </c>
      <c r="P84" s="49">
        <f t="shared" si="11"/>
        <v>234</v>
      </c>
      <c r="Q84" s="49">
        <f>'ごみ処理量内訳'!G84</f>
        <v>37</v>
      </c>
      <c r="R84" s="49">
        <f>'ごみ処理量内訳'!H84</f>
        <v>196</v>
      </c>
      <c r="S84" s="49">
        <f>'ごみ処理量内訳'!I84</f>
        <v>0</v>
      </c>
      <c r="T84" s="49">
        <f>'ごみ処理量内訳'!J84</f>
        <v>0</v>
      </c>
      <c r="U84" s="49">
        <f>'ごみ処理量内訳'!K84</f>
        <v>1</v>
      </c>
      <c r="V84" s="49">
        <f t="shared" si="12"/>
        <v>0</v>
      </c>
      <c r="W84" s="49">
        <f>'資源化量内訳'!M84</f>
        <v>0</v>
      </c>
      <c r="X84" s="49">
        <f>'資源化量内訳'!N84</f>
        <v>0</v>
      </c>
      <c r="Y84" s="49">
        <f>'資源化量内訳'!O84</f>
        <v>0</v>
      </c>
      <c r="Z84" s="49">
        <f>'資源化量内訳'!P84</f>
        <v>0</v>
      </c>
      <c r="AA84" s="49">
        <f>'資源化量内訳'!Q84</f>
        <v>0</v>
      </c>
      <c r="AB84" s="49">
        <f>'資源化量内訳'!R84</f>
        <v>0</v>
      </c>
      <c r="AC84" s="49">
        <f>'資源化量内訳'!S84</f>
        <v>0</v>
      </c>
      <c r="AD84" s="49">
        <f t="shared" si="13"/>
        <v>2110</v>
      </c>
      <c r="AE84" s="50">
        <f t="shared" si="14"/>
        <v>100</v>
      </c>
      <c r="AF84" s="49">
        <f>'資源化量内訳'!AB84</f>
        <v>0</v>
      </c>
      <c r="AG84" s="49">
        <f>'資源化量内訳'!AJ84</f>
        <v>0</v>
      </c>
      <c r="AH84" s="49">
        <f>'資源化量内訳'!AR84</f>
        <v>102</v>
      </c>
      <c r="AI84" s="49">
        <f>'資源化量内訳'!AZ84</f>
        <v>0</v>
      </c>
      <c r="AJ84" s="49">
        <f>'資源化量内訳'!BH84</f>
        <v>0</v>
      </c>
      <c r="AK84" s="49" t="s">
        <v>11</v>
      </c>
      <c r="AL84" s="49">
        <f t="shared" si="15"/>
        <v>102</v>
      </c>
      <c r="AM84" s="50">
        <f t="shared" si="16"/>
        <v>4.834123222748815</v>
      </c>
      <c r="AN84" s="49">
        <f>'ごみ処理量内訳'!AC84</f>
        <v>0</v>
      </c>
      <c r="AO84" s="49">
        <f>'ごみ処理量内訳'!AD84</f>
        <v>72</v>
      </c>
      <c r="AP84" s="49">
        <f>'ごみ処理量内訳'!AE84</f>
        <v>6</v>
      </c>
      <c r="AQ84" s="49">
        <f t="shared" si="17"/>
        <v>78</v>
      </c>
    </row>
    <row r="85" spans="1:43" ht="13.5" customHeight="1">
      <c r="A85" s="24" t="s">
        <v>131</v>
      </c>
      <c r="B85" s="47" t="s">
        <v>382</v>
      </c>
      <c r="C85" s="48" t="s">
        <v>383</v>
      </c>
      <c r="D85" s="49">
        <v>1012</v>
      </c>
      <c r="E85" s="49">
        <v>1012</v>
      </c>
      <c r="F85" s="49">
        <f>'ごみ搬入量内訳'!H85</f>
        <v>105</v>
      </c>
      <c r="G85" s="49">
        <f>'ごみ搬入量内訳'!AG85</f>
        <v>12</v>
      </c>
      <c r="H85" s="49">
        <f>'ごみ搬入量内訳'!AH85</f>
        <v>369</v>
      </c>
      <c r="I85" s="49">
        <f t="shared" si="9"/>
        <v>486</v>
      </c>
      <c r="J85" s="49">
        <f t="shared" si="10"/>
        <v>1315.7182305484866</v>
      </c>
      <c r="K85" s="49">
        <f>('ごみ搬入量内訳'!E85+'ごみ搬入量内訳'!AH85)/'ごみ処理概要'!D85/365*1000000</f>
        <v>1275.1096431858791</v>
      </c>
      <c r="L85" s="49">
        <f>'ごみ搬入量内訳'!F85/'ごみ処理概要'!D85/365*1000000</f>
        <v>40.60858736260761</v>
      </c>
      <c r="M85" s="49">
        <f>'資源化量内訳'!BP85</f>
        <v>42</v>
      </c>
      <c r="N85" s="49">
        <f>'ごみ処理量内訳'!E85</f>
        <v>81</v>
      </c>
      <c r="O85" s="49">
        <f>'ごみ処理量内訳'!L85</f>
        <v>0</v>
      </c>
      <c r="P85" s="49">
        <f t="shared" si="11"/>
        <v>36</v>
      </c>
      <c r="Q85" s="49">
        <f>'ごみ処理量内訳'!G85</f>
        <v>9</v>
      </c>
      <c r="R85" s="49">
        <f>'ごみ処理量内訳'!H85</f>
        <v>27</v>
      </c>
      <c r="S85" s="49">
        <f>'ごみ処理量内訳'!I85</f>
        <v>0</v>
      </c>
      <c r="T85" s="49">
        <f>'ごみ処理量内訳'!J85</f>
        <v>0</v>
      </c>
      <c r="U85" s="49">
        <f>'ごみ処理量内訳'!K85</f>
        <v>0</v>
      </c>
      <c r="V85" s="49">
        <f t="shared" si="12"/>
        <v>0</v>
      </c>
      <c r="W85" s="49">
        <f>'資源化量内訳'!M85</f>
        <v>0</v>
      </c>
      <c r="X85" s="49">
        <f>'資源化量内訳'!N85</f>
        <v>0</v>
      </c>
      <c r="Y85" s="49">
        <f>'資源化量内訳'!O85</f>
        <v>0</v>
      </c>
      <c r="Z85" s="49">
        <f>'資源化量内訳'!P85</f>
        <v>0</v>
      </c>
      <c r="AA85" s="49">
        <f>'資源化量内訳'!Q85</f>
        <v>0</v>
      </c>
      <c r="AB85" s="49">
        <f>'資源化量内訳'!R85</f>
        <v>0</v>
      </c>
      <c r="AC85" s="49">
        <f>'資源化量内訳'!S85</f>
        <v>0</v>
      </c>
      <c r="AD85" s="49">
        <f t="shared" si="13"/>
        <v>117</v>
      </c>
      <c r="AE85" s="50">
        <f t="shared" si="14"/>
        <v>100</v>
      </c>
      <c r="AF85" s="49">
        <f>'資源化量内訳'!AB85</f>
        <v>1</v>
      </c>
      <c r="AG85" s="49">
        <f>'資源化量内訳'!AJ85</f>
        <v>7</v>
      </c>
      <c r="AH85" s="49">
        <f>'資源化量内訳'!AR85</f>
        <v>22</v>
      </c>
      <c r="AI85" s="49">
        <f>'資源化量内訳'!AZ85</f>
        <v>0</v>
      </c>
      <c r="AJ85" s="49">
        <f>'資源化量内訳'!BH85</f>
        <v>0</v>
      </c>
      <c r="AK85" s="49" t="s">
        <v>11</v>
      </c>
      <c r="AL85" s="49">
        <f t="shared" si="15"/>
        <v>30</v>
      </c>
      <c r="AM85" s="50">
        <f t="shared" si="16"/>
        <v>45.28301886792453</v>
      </c>
      <c r="AN85" s="49">
        <f>'ごみ処理量内訳'!AC85</f>
        <v>0</v>
      </c>
      <c r="AO85" s="49">
        <f>'ごみ処理量内訳'!AD85</f>
        <v>3</v>
      </c>
      <c r="AP85" s="49">
        <f>'ごみ処理量内訳'!AE85</f>
        <v>5</v>
      </c>
      <c r="AQ85" s="49">
        <f t="shared" si="17"/>
        <v>8</v>
      </c>
    </row>
    <row r="86" spans="1:43" ht="13.5" customHeight="1">
      <c r="A86" s="24" t="s">
        <v>131</v>
      </c>
      <c r="B86" s="47" t="s">
        <v>384</v>
      </c>
      <c r="C86" s="48" t="s">
        <v>385</v>
      </c>
      <c r="D86" s="49">
        <v>2774</v>
      </c>
      <c r="E86" s="49">
        <v>2774</v>
      </c>
      <c r="F86" s="49">
        <f>'ごみ搬入量内訳'!H86</f>
        <v>522</v>
      </c>
      <c r="G86" s="49">
        <f>'ごみ搬入量内訳'!AG86</f>
        <v>11</v>
      </c>
      <c r="H86" s="49">
        <f>'ごみ搬入量内訳'!AH86</f>
        <v>0</v>
      </c>
      <c r="I86" s="49">
        <f t="shared" si="9"/>
        <v>533</v>
      </c>
      <c r="J86" s="49">
        <f t="shared" si="10"/>
        <v>526.4145539303315</v>
      </c>
      <c r="K86" s="49">
        <f>('ごみ搬入量内訳'!E86+'ごみ搬入量内訳'!AH86)/'ごみ処理概要'!D86/365*1000000</f>
        <v>526.4145539303315</v>
      </c>
      <c r="L86" s="49">
        <f>'ごみ搬入量内訳'!F86/'ごみ処理概要'!D86/365*1000000</f>
        <v>0</v>
      </c>
      <c r="M86" s="49">
        <f>'資源化量内訳'!BP86</f>
        <v>144</v>
      </c>
      <c r="N86" s="49">
        <f>'ごみ処理量内訳'!E86</f>
        <v>423</v>
      </c>
      <c r="O86" s="49">
        <f>'ごみ処理量内訳'!L86</f>
        <v>0</v>
      </c>
      <c r="P86" s="49">
        <f t="shared" si="11"/>
        <v>110</v>
      </c>
      <c r="Q86" s="49">
        <f>'ごみ処理量内訳'!G86</f>
        <v>0</v>
      </c>
      <c r="R86" s="49">
        <f>'ごみ処理量内訳'!H86</f>
        <v>110</v>
      </c>
      <c r="S86" s="49">
        <f>'ごみ処理量内訳'!I86</f>
        <v>0</v>
      </c>
      <c r="T86" s="49">
        <f>'ごみ処理量内訳'!J86</f>
        <v>0</v>
      </c>
      <c r="U86" s="49">
        <f>'ごみ処理量内訳'!K86</f>
        <v>0</v>
      </c>
      <c r="V86" s="49">
        <f t="shared" si="12"/>
        <v>0</v>
      </c>
      <c r="W86" s="49">
        <f>'資源化量内訳'!M86</f>
        <v>0</v>
      </c>
      <c r="X86" s="49">
        <f>'資源化量内訳'!N86</f>
        <v>0</v>
      </c>
      <c r="Y86" s="49">
        <f>'資源化量内訳'!O86</f>
        <v>0</v>
      </c>
      <c r="Z86" s="49">
        <f>'資源化量内訳'!P86</f>
        <v>0</v>
      </c>
      <c r="AA86" s="49">
        <f>'資源化量内訳'!Q86</f>
        <v>0</v>
      </c>
      <c r="AB86" s="49">
        <f>'資源化量内訳'!R86</f>
        <v>0</v>
      </c>
      <c r="AC86" s="49">
        <f>'資源化量内訳'!S86</f>
        <v>0</v>
      </c>
      <c r="AD86" s="49">
        <f t="shared" si="13"/>
        <v>533</v>
      </c>
      <c r="AE86" s="50">
        <f t="shared" si="14"/>
        <v>100</v>
      </c>
      <c r="AF86" s="49">
        <f>'資源化量内訳'!AB86</f>
        <v>0</v>
      </c>
      <c r="AG86" s="49">
        <f>'資源化量内訳'!AJ86</f>
        <v>0</v>
      </c>
      <c r="AH86" s="49">
        <f>'資源化量内訳'!AR86</f>
        <v>48</v>
      </c>
      <c r="AI86" s="49">
        <f>'資源化量内訳'!AZ86</f>
        <v>0</v>
      </c>
      <c r="AJ86" s="49">
        <f>'資源化量内訳'!BH86</f>
        <v>0</v>
      </c>
      <c r="AK86" s="49" t="s">
        <v>11</v>
      </c>
      <c r="AL86" s="49">
        <f t="shared" si="15"/>
        <v>48</v>
      </c>
      <c r="AM86" s="50">
        <f t="shared" si="16"/>
        <v>28.360413589364846</v>
      </c>
      <c r="AN86" s="49">
        <f>'ごみ処理量内訳'!AC86</f>
        <v>0</v>
      </c>
      <c r="AO86" s="49">
        <f>'ごみ処理量内訳'!AD86</f>
        <v>34</v>
      </c>
      <c r="AP86" s="49">
        <f>'ごみ処理量内訳'!AE86</f>
        <v>0</v>
      </c>
      <c r="AQ86" s="49">
        <f t="shared" si="17"/>
        <v>34</v>
      </c>
    </row>
    <row r="87" spans="1:43" ht="13.5" customHeight="1">
      <c r="A87" s="24" t="s">
        <v>131</v>
      </c>
      <c r="B87" s="47" t="s">
        <v>386</v>
      </c>
      <c r="C87" s="48" t="s">
        <v>387</v>
      </c>
      <c r="D87" s="49">
        <v>11842</v>
      </c>
      <c r="E87" s="49">
        <v>11842</v>
      </c>
      <c r="F87" s="49">
        <f>'ごみ搬入量内訳'!H87</f>
        <v>1911</v>
      </c>
      <c r="G87" s="49">
        <f>'ごみ搬入量内訳'!AG87</f>
        <v>1147</v>
      </c>
      <c r="H87" s="49">
        <f>'ごみ搬入量内訳'!AH87</f>
        <v>0</v>
      </c>
      <c r="I87" s="49">
        <f t="shared" si="9"/>
        <v>3058</v>
      </c>
      <c r="J87" s="49">
        <f t="shared" si="10"/>
        <v>707.4887849840247</v>
      </c>
      <c r="K87" s="49">
        <f>('ごみ搬入量内訳'!E87+'ごみ搬入量内訳'!AH87)/'ごみ処理概要'!D87/365*1000000</f>
        <v>492.3270550837164</v>
      </c>
      <c r="L87" s="49">
        <f>'ごみ搬入量内訳'!F87/'ごみ処理概要'!D87/365*1000000</f>
        <v>215.1617299003084</v>
      </c>
      <c r="M87" s="49">
        <f>'資源化量内訳'!BP87</f>
        <v>348</v>
      </c>
      <c r="N87" s="49">
        <f>'ごみ処理量内訳'!E87</f>
        <v>2651</v>
      </c>
      <c r="O87" s="49">
        <f>'ごみ処理量内訳'!L87</f>
        <v>0</v>
      </c>
      <c r="P87" s="49">
        <f t="shared" si="11"/>
        <v>316</v>
      </c>
      <c r="Q87" s="49">
        <f>'ごみ処理量内訳'!G87</f>
        <v>0</v>
      </c>
      <c r="R87" s="49">
        <f>'ごみ処理量内訳'!H87</f>
        <v>257</v>
      </c>
      <c r="S87" s="49">
        <f>'ごみ処理量内訳'!I87</f>
        <v>0</v>
      </c>
      <c r="T87" s="49">
        <f>'ごみ処理量内訳'!J87</f>
        <v>0</v>
      </c>
      <c r="U87" s="49">
        <f>'ごみ処理量内訳'!K87</f>
        <v>59</v>
      </c>
      <c r="V87" s="49">
        <f t="shared" si="12"/>
        <v>91</v>
      </c>
      <c r="W87" s="49">
        <f>'資源化量内訳'!M87</f>
        <v>91</v>
      </c>
      <c r="X87" s="49">
        <f>'資源化量内訳'!N87</f>
        <v>0</v>
      </c>
      <c r="Y87" s="49">
        <f>'資源化量内訳'!O87</f>
        <v>0</v>
      </c>
      <c r="Z87" s="49">
        <f>'資源化量内訳'!P87</f>
        <v>0</v>
      </c>
      <c r="AA87" s="49">
        <f>'資源化量内訳'!Q87</f>
        <v>0</v>
      </c>
      <c r="AB87" s="49">
        <f>'資源化量内訳'!R87</f>
        <v>0</v>
      </c>
      <c r="AC87" s="49">
        <f>'資源化量内訳'!S87</f>
        <v>0</v>
      </c>
      <c r="AD87" s="49">
        <f t="shared" si="13"/>
        <v>3058</v>
      </c>
      <c r="AE87" s="50">
        <f t="shared" si="14"/>
        <v>100</v>
      </c>
      <c r="AF87" s="49">
        <f>'資源化量内訳'!AB87</f>
        <v>0</v>
      </c>
      <c r="AG87" s="49">
        <f>'資源化量内訳'!AJ87</f>
        <v>0</v>
      </c>
      <c r="AH87" s="49">
        <f>'資源化量内訳'!AR87</f>
        <v>257</v>
      </c>
      <c r="AI87" s="49">
        <f>'資源化量内訳'!AZ87</f>
        <v>0</v>
      </c>
      <c r="AJ87" s="49">
        <f>'資源化量内訳'!BH87</f>
        <v>0</v>
      </c>
      <c r="AK87" s="49" t="s">
        <v>11</v>
      </c>
      <c r="AL87" s="49">
        <f t="shared" si="15"/>
        <v>257</v>
      </c>
      <c r="AM87" s="50">
        <f t="shared" si="16"/>
        <v>20.434527304756312</v>
      </c>
      <c r="AN87" s="49">
        <f>'ごみ処理量内訳'!AC87</f>
        <v>0</v>
      </c>
      <c r="AO87" s="49">
        <f>'ごみ処理量内訳'!AD87</f>
        <v>262</v>
      </c>
      <c r="AP87" s="49">
        <f>'ごみ処理量内訳'!AE87</f>
        <v>59</v>
      </c>
      <c r="AQ87" s="49">
        <f t="shared" si="17"/>
        <v>321</v>
      </c>
    </row>
    <row r="88" spans="1:43" ht="13.5" customHeight="1">
      <c r="A88" s="24" t="s">
        <v>131</v>
      </c>
      <c r="B88" s="47" t="s">
        <v>388</v>
      </c>
      <c r="C88" s="48" t="s">
        <v>265</v>
      </c>
      <c r="D88" s="49">
        <v>4055</v>
      </c>
      <c r="E88" s="49">
        <v>4055</v>
      </c>
      <c r="F88" s="49">
        <f>'ごみ搬入量内訳'!H88</f>
        <v>696</v>
      </c>
      <c r="G88" s="49">
        <f>'ごみ搬入量内訳'!AG88</f>
        <v>271</v>
      </c>
      <c r="H88" s="49">
        <f>'ごみ搬入量内訳'!AH88</f>
        <v>0</v>
      </c>
      <c r="I88" s="49">
        <f t="shared" si="9"/>
        <v>967</v>
      </c>
      <c r="J88" s="49">
        <f t="shared" si="10"/>
        <v>653.3452696653886</v>
      </c>
      <c r="K88" s="49">
        <f>('ごみ搬入量内訳'!E88+'ごみ搬入量内訳'!AH88)/'ごみ処理概要'!D88/365*1000000</f>
        <v>533.0810938634867</v>
      </c>
      <c r="L88" s="49">
        <f>'ごみ搬入量内訳'!F88/'ごみ処理概要'!D88/365*1000000</f>
        <v>120.26417580190193</v>
      </c>
      <c r="M88" s="49">
        <f>'資源化量内訳'!BP88</f>
        <v>220</v>
      </c>
      <c r="N88" s="49">
        <f>'ごみ処理量内訳'!E88</f>
        <v>824</v>
      </c>
      <c r="O88" s="49">
        <f>'ごみ処理量内訳'!L88</f>
        <v>0</v>
      </c>
      <c r="P88" s="49">
        <f t="shared" si="11"/>
        <v>114</v>
      </c>
      <c r="Q88" s="49">
        <f>'ごみ処理量内訳'!G88</f>
        <v>0</v>
      </c>
      <c r="R88" s="49">
        <f>'ごみ処理量内訳'!H88</f>
        <v>93</v>
      </c>
      <c r="S88" s="49">
        <f>'ごみ処理量内訳'!I88</f>
        <v>0</v>
      </c>
      <c r="T88" s="49">
        <f>'ごみ処理量内訳'!J88</f>
        <v>0</v>
      </c>
      <c r="U88" s="49">
        <f>'ごみ処理量内訳'!K88</f>
        <v>21</v>
      </c>
      <c r="V88" s="49">
        <f t="shared" si="12"/>
        <v>29</v>
      </c>
      <c r="W88" s="49">
        <f>'資源化量内訳'!M88</f>
        <v>29</v>
      </c>
      <c r="X88" s="49">
        <f>'資源化量内訳'!N88</f>
        <v>0</v>
      </c>
      <c r="Y88" s="49">
        <f>'資源化量内訳'!O88</f>
        <v>0</v>
      </c>
      <c r="Z88" s="49">
        <f>'資源化量内訳'!P88</f>
        <v>0</v>
      </c>
      <c r="AA88" s="49">
        <f>'資源化量内訳'!Q88</f>
        <v>0</v>
      </c>
      <c r="AB88" s="49">
        <f>'資源化量内訳'!R88</f>
        <v>0</v>
      </c>
      <c r="AC88" s="49">
        <f>'資源化量内訳'!S88</f>
        <v>0</v>
      </c>
      <c r="AD88" s="49">
        <f t="shared" si="13"/>
        <v>967</v>
      </c>
      <c r="AE88" s="50">
        <f t="shared" si="14"/>
        <v>100</v>
      </c>
      <c r="AF88" s="49">
        <f>'資源化量内訳'!AB88</f>
        <v>0</v>
      </c>
      <c r="AG88" s="49">
        <f>'資源化量内訳'!AJ88</f>
        <v>0</v>
      </c>
      <c r="AH88" s="49">
        <f>'資源化量内訳'!AR88</f>
        <v>68</v>
      </c>
      <c r="AI88" s="49">
        <f>'資源化量内訳'!AZ88</f>
        <v>0</v>
      </c>
      <c r="AJ88" s="49">
        <f>'資源化量内訳'!BH88</f>
        <v>0</v>
      </c>
      <c r="AK88" s="49" t="s">
        <v>11</v>
      </c>
      <c r="AL88" s="49">
        <f t="shared" si="15"/>
        <v>68</v>
      </c>
      <c r="AM88" s="50">
        <f t="shared" si="16"/>
        <v>26.70598146588037</v>
      </c>
      <c r="AN88" s="49">
        <f>'ごみ処理量内訳'!AC88</f>
        <v>0</v>
      </c>
      <c r="AO88" s="49">
        <f>'ごみ処理量内訳'!AD88</f>
        <v>81</v>
      </c>
      <c r="AP88" s="49">
        <f>'ごみ処理量内訳'!AE88</f>
        <v>21</v>
      </c>
      <c r="AQ88" s="49">
        <f t="shared" si="17"/>
        <v>102</v>
      </c>
    </row>
    <row r="89" spans="1:43" ht="13.5" customHeight="1">
      <c r="A89" s="24" t="s">
        <v>131</v>
      </c>
      <c r="B89" s="47" t="s">
        <v>389</v>
      </c>
      <c r="C89" s="48" t="s">
        <v>390</v>
      </c>
      <c r="D89" s="49">
        <v>14744</v>
      </c>
      <c r="E89" s="49">
        <v>14744</v>
      </c>
      <c r="F89" s="49">
        <f>'ごみ搬入量内訳'!H89</f>
        <v>3808</v>
      </c>
      <c r="G89" s="49">
        <f>'ごみ搬入量内訳'!AG89</f>
        <v>3024</v>
      </c>
      <c r="H89" s="49">
        <f>'ごみ搬入量内訳'!AH89</f>
        <v>245</v>
      </c>
      <c r="I89" s="49">
        <f t="shared" si="9"/>
        <v>7077</v>
      </c>
      <c r="J89" s="49">
        <f t="shared" si="10"/>
        <v>1315.0461947836686</v>
      </c>
      <c r="K89" s="49">
        <f>('ごみ搬入量内訳'!E89+'ごみ搬入量内訳'!AH89)/'ごみ処理概要'!D89/365*1000000</f>
        <v>590.906725930771</v>
      </c>
      <c r="L89" s="49">
        <f>'ごみ搬入量内訳'!F89/'ごみ処理概要'!D89/365*1000000</f>
        <v>724.1394688528976</v>
      </c>
      <c r="M89" s="49">
        <f>'資源化量内訳'!BP89</f>
        <v>530</v>
      </c>
      <c r="N89" s="49">
        <f>'ごみ処理量内訳'!E89</f>
        <v>5984</v>
      </c>
      <c r="O89" s="49">
        <f>'ごみ処理量内訳'!L89</f>
        <v>0</v>
      </c>
      <c r="P89" s="49">
        <f t="shared" si="11"/>
        <v>679</v>
      </c>
      <c r="Q89" s="49">
        <f>'ごみ処理量内訳'!G89</f>
        <v>0</v>
      </c>
      <c r="R89" s="49">
        <f>'ごみ処理量内訳'!H89</f>
        <v>501</v>
      </c>
      <c r="S89" s="49">
        <f>'ごみ処理量内訳'!I89</f>
        <v>0</v>
      </c>
      <c r="T89" s="49">
        <f>'ごみ処理量内訳'!J89</f>
        <v>0</v>
      </c>
      <c r="U89" s="49">
        <f>'ごみ処理量内訳'!K89</f>
        <v>178</v>
      </c>
      <c r="V89" s="49">
        <f t="shared" si="12"/>
        <v>169</v>
      </c>
      <c r="W89" s="49">
        <f>'資源化量内訳'!M89</f>
        <v>169</v>
      </c>
      <c r="X89" s="49">
        <f>'資源化量内訳'!N89</f>
        <v>0</v>
      </c>
      <c r="Y89" s="49">
        <f>'資源化量内訳'!O89</f>
        <v>0</v>
      </c>
      <c r="Z89" s="49">
        <f>'資源化量内訳'!P89</f>
        <v>0</v>
      </c>
      <c r="AA89" s="49">
        <f>'資源化量内訳'!Q89</f>
        <v>0</v>
      </c>
      <c r="AB89" s="49">
        <f>'資源化量内訳'!R89</f>
        <v>0</v>
      </c>
      <c r="AC89" s="49">
        <f>'資源化量内訳'!S89</f>
        <v>0</v>
      </c>
      <c r="AD89" s="49">
        <f t="shared" si="13"/>
        <v>6832</v>
      </c>
      <c r="AE89" s="50">
        <f t="shared" si="14"/>
        <v>100</v>
      </c>
      <c r="AF89" s="49">
        <f>'資源化量内訳'!AB89</f>
        <v>0</v>
      </c>
      <c r="AG89" s="49">
        <f>'資源化量内訳'!AJ89</f>
        <v>0</v>
      </c>
      <c r="AH89" s="49">
        <f>'資源化量内訳'!AR89</f>
        <v>501</v>
      </c>
      <c r="AI89" s="49">
        <f>'資源化量内訳'!AZ89</f>
        <v>0</v>
      </c>
      <c r="AJ89" s="49">
        <f>'資源化量内訳'!BH89</f>
        <v>0</v>
      </c>
      <c r="AK89" s="49" t="s">
        <v>11</v>
      </c>
      <c r="AL89" s="49">
        <f t="shared" si="15"/>
        <v>501</v>
      </c>
      <c r="AM89" s="50">
        <f t="shared" si="16"/>
        <v>16.299918500407497</v>
      </c>
      <c r="AN89" s="49">
        <f>'ごみ処理量内訳'!AC89</f>
        <v>0</v>
      </c>
      <c r="AO89" s="49">
        <f>'ごみ処理量内訳'!AD89</f>
        <v>591</v>
      </c>
      <c r="AP89" s="49">
        <f>'ごみ処理量内訳'!AE89</f>
        <v>178</v>
      </c>
      <c r="AQ89" s="49">
        <f t="shared" si="17"/>
        <v>769</v>
      </c>
    </row>
    <row r="90" spans="1:43" ht="13.5" customHeight="1">
      <c r="A90" s="24" t="s">
        <v>131</v>
      </c>
      <c r="B90" s="47" t="s">
        <v>391</v>
      </c>
      <c r="C90" s="48" t="s">
        <v>424</v>
      </c>
      <c r="D90" s="49">
        <v>7806</v>
      </c>
      <c r="E90" s="49">
        <v>7806</v>
      </c>
      <c r="F90" s="49">
        <f>'ごみ搬入量内訳'!H90</f>
        <v>1208</v>
      </c>
      <c r="G90" s="49">
        <f>'ごみ搬入量内訳'!AG90</f>
        <v>699</v>
      </c>
      <c r="H90" s="49">
        <f>'ごみ搬入量内訳'!AH90</f>
        <v>160</v>
      </c>
      <c r="I90" s="49">
        <f t="shared" si="9"/>
        <v>2067</v>
      </c>
      <c r="J90" s="49">
        <f t="shared" si="10"/>
        <v>725.4693439187979</v>
      </c>
      <c r="K90" s="49">
        <f>('ごみ搬入量内訳'!E90+'ごみ搬入量内訳'!AH90)/'ごみ処理概要'!D90/365*1000000</f>
        <v>537.6966787051758</v>
      </c>
      <c r="L90" s="49">
        <f>'ごみ搬入量内訳'!F90/'ごみ処理概要'!D90/365*1000000</f>
        <v>187.7726652136221</v>
      </c>
      <c r="M90" s="49">
        <f>'資源化量内訳'!BP90</f>
        <v>9</v>
      </c>
      <c r="N90" s="49">
        <f>'ごみ処理量内訳'!E90</f>
        <v>1516</v>
      </c>
      <c r="O90" s="49">
        <f>'ごみ処理量内訳'!L90</f>
        <v>67</v>
      </c>
      <c r="P90" s="49">
        <f t="shared" si="11"/>
        <v>271</v>
      </c>
      <c r="Q90" s="49">
        <f>'ごみ処理量内訳'!G90</f>
        <v>0</v>
      </c>
      <c r="R90" s="49">
        <f>'ごみ処理量内訳'!H90</f>
        <v>209</v>
      </c>
      <c r="S90" s="49">
        <f>'ごみ処理量内訳'!I90</f>
        <v>0</v>
      </c>
      <c r="T90" s="49">
        <f>'ごみ処理量内訳'!J90</f>
        <v>0</v>
      </c>
      <c r="U90" s="49">
        <f>'ごみ処理量内訳'!K90</f>
        <v>62</v>
      </c>
      <c r="V90" s="49">
        <f t="shared" si="12"/>
        <v>53</v>
      </c>
      <c r="W90" s="49">
        <f>'資源化量内訳'!M90</f>
        <v>53</v>
      </c>
      <c r="X90" s="49">
        <f>'資源化量内訳'!N90</f>
        <v>0</v>
      </c>
      <c r="Y90" s="49">
        <f>'資源化量内訳'!O90</f>
        <v>0</v>
      </c>
      <c r="Z90" s="49">
        <f>'資源化量内訳'!P90</f>
        <v>0</v>
      </c>
      <c r="AA90" s="49">
        <f>'資源化量内訳'!Q90</f>
        <v>0</v>
      </c>
      <c r="AB90" s="49">
        <f>'資源化量内訳'!R90</f>
        <v>0</v>
      </c>
      <c r="AC90" s="49">
        <f>'資源化量内訳'!S90</f>
        <v>0</v>
      </c>
      <c r="AD90" s="49">
        <f t="shared" si="13"/>
        <v>1907</v>
      </c>
      <c r="AE90" s="50">
        <f t="shared" si="14"/>
        <v>96.48662821185108</v>
      </c>
      <c r="AF90" s="49">
        <f>'資源化量内訳'!AB90</f>
        <v>0</v>
      </c>
      <c r="AG90" s="49">
        <f>'資源化量内訳'!AJ90</f>
        <v>0</v>
      </c>
      <c r="AH90" s="49">
        <f>'資源化量内訳'!AR90</f>
        <v>209</v>
      </c>
      <c r="AI90" s="49">
        <f>'資源化量内訳'!AZ90</f>
        <v>0</v>
      </c>
      <c r="AJ90" s="49">
        <f>'資源化量内訳'!BH90</f>
        <v>0</v>
      </c>
      <c r="AK90" s="49" t="s">
        <v>11</v>
      </c>
      <c r="AL90" s="49">
        <f t="shared" si="15"/>
        <v>209</v>
      </c>
      <c r="AM90" s="50">
        <f t="shared" si="16"/>
        <v>14.144050104384135</v>
      </c>
      <c r="AN90" s="49">
        <f>'ごみ処理量内訳'!AC90</f>
        <v>67</v>
      </c>
      <c r="AO90" s="49">
        <f>'ごみ処理量内訳'!AD90</f>
        <v>161</v>
      </c>
      <c r="AP90" s="49">
        <f>'ごみ処理量内訳'!AE90</f>
        <v>62</v>
      </c>
      <c r="AQ90" s="49">
        <f t="shared" si="17"/>
        <v>290</v>
      </c>
    </row>
    <row r="91" spans="1:43" ht="13.5" customHeight="1">
      <c r="A91" s="24" t="s">
        <v>131</v>
      </c>
      <c r="B91" s="47" t="s">
        <v>392</v>
      </c>
      <c r="C91" s="48" t="s">
        <v>393</v>
      </c>
      <c r="D91" s="49">
        <v>1619</v>
      </c>
      <c r="E91" s="49">
        <v>1619</v>
      </c>
      <c r="F91" s="49">
        <f>'ごみ搬入量内訳'!H91</f>
        <v>240</v>
      </c>
      <c r="G91" s="49">
        <f>'ごみ搬入量内訳'!AG91</f>
        <v>31</v>
      </c>
      <c r="H91" s="49">
        <f>'ごみ搬入量内訳'!AH91</f>
        <v>11</v>
      </c>
      <c r="I91" s="49">
        <f t="shared" si="9"/>
        <v>282</v>
      </c>
      <c r="J91" s="49">
        <f t="shared" si="10"/>
        <v>477.2098454144703</v>
      </c>
      <c r="K91" s="49">
        <f>('ごみ搬入量内訳'!E91+'ごみ搬入量内訳'!AH91)/'ごみ処理概要'!D91/365*1000000</f>
        <v>448.4418760100519</v>
      </c>
      <c r="L91" s="49">
        <f>'ごみ搬入量内訳'!F91/'ごみ処理概要'!D91/365*1000000</f>
        <v>28.76796940441842</v>
      </c>
      <c r="M91" s="49">
        <f>'資源化量内訳'!BP91</f>
        <v>37</v>
      </c>
      <c r="N91" s="49">
        <f>'ごみ処理量内訳'!E91</f>
        <v>215</v>
      </c>
      <c r="O91" s="49">
        <f>'ごみ処理量内訳'!L91</f>
        <v>0</v>
      </c>
      <c r="P91" s="49">
        <f t="shared" si="11"/>
        <v>49</v>
      </c>
      <c r="Q91" s="49">
        <f>'ごみ処理量内訳'!G91</f>
        <v>0</v>
      </c>
      <c r="R91" s="49">
        <f>'ごみ処理量内訳'!H91</f>
        <v>38</v>
      </c>
      <c r="S91" s="49">
        <f>'ごみ処理量内訳'!I91</f>
        <v>0</v>
      </c>
      <c r="T91" s="49">
        <f>'ごみ処理量内訳'!J91</f>
        <v>0</v>
      </c>
      <c r="U91" s="49">
        <f>'ごみ処理量内訳'!K91</f>
        <v>11</v>
      </c>
      <c r="V91" s="49">
        <f t="shared" si="12"/>
        <v>7</v>
      </c>
      <c r="W91" s="49">
        <f>'資源化量内訳'!M91</f>
        <v>7</v>
      </c>
      <c r="X91" s="49">
        <f>'資源化量内訳'!N91</f>
        <v>0</v>
      </c>
      <c r="Y91" s="49">
        <f>'資源化量内訳'!O91</f>
        <v>0</v>
      </c>
      <c r="Z91" s="49">
        <f>'資源化量内訳'!P91</f>
        <v>0</v>
      </c>
      <c r="AA91" s="49">
        <f>'資源化量内訳'!Q91</f>
        <v>0</v>
      </c>
      <c r="AB91" s="49">
        <f>'資源化量内訳'!R91</f>
        <v>0</v>
      </c>
      <c r="AC91" s="49">
        <f>'資源化量内訳'!S91</f>
        <v>0</v>
      </c>
      <c r="AD91" s="49">
        <f t="shared" si="13"/>
        <v>271</v>
      </c>
      <c r="AE91" s="50">
        <f t="shared" si="14"/>
        <v>100</v>
      </c>
      <c r="AF91" s="49">
        <f>'資源化量内訳'!AB91</f>
        <v>0</v>
      </c>
      <c r="AG91" s="49">
        <f>'資源化量内訳'!AJ91</f>
        <v>0</v>
      </c>
      <c r="AH91" s="49">
        <f>'資源化量内訳'!AR91</f>
        <v>37</v>
      </c>
      <c r="AI91" s="49">
        <f>'資源化量内訳'!AZ91</f>
        <v>0</v>
      </c>
      <c r="AJ91" s="49">
        <f>'資源化量内訳'!BH91</f>
        <v>0</v>
      </c>
      <c r="AK91" s="49" t="s">
        <v>11</v>
      </c>
      <c r="AL91" s="49">
        <f t="shared" si="15"/>
        <v>37</v>
      </c>
      <c r="AM91" s="50">
        <f t="shared" si="16"/>
        <v>26.2987012987013</v>
      </c>
      <c r="AN91" s="49">
        <f>'ごみ処理量内訳'!AC91</f>
        <v>0</v>
      </c>
      <c r="AO91" s="49">
        <f>'ごみ処理量内訳'!AD91</f>
        <v>21</v>
      </c>
      <c r="AP91" s="49">
        <f>'ごみ処理量内訳'!AE91</f>
        <v>11</v>
      </c>
      <c r="AQ91" s="49">
        <f t="shared" si="17"/>
        <v>32</v>
      </c>
    </row>
    <row r="92" spans="1:43" ht="13.5" customHeight="1">
      <c r="A92" s="24" t="s">
        <v>131</v>
      </c>
      <c r="B92" s="47" t="s">
        <v>394</v>
      </c>
      <c r="C92" s="48" t="s">
        <v>395</v>
      </c>
      <c r="D92" s="49">
        <v>4831</v>
      </c>
      <c r="E92" s="49">
        <v>4831</v>
      </c>
      <c r="F92" s="49">
        <f>'ごみ搬入量内訳'!H92</f>
        <v>713</v>
      </c>
      <c r="G92" s="49">
        <f>'ごみ搬入量内訳'!AG92</f>
        <v>0</v>
      </c>
      <c r="H92" s="49">
        <f>'ごみ搬入量内訳'!AH92</f>
        <v>0</v>
      </c>
      <c r="I92" s="49">
        <f t="shared" si="9"/>
        <v>713</v>
      </c>
      <c r="J92" s="49">
        <f t="shared" si="10"/>
        <v>404.3520301250769</v>
      </c>
      <c r="K92" s="49">
        <f>('ごみ搬入量内訳'!E92+'ごみ搬入量内訳'!AH92)/'ごみ処理概要'!D92/365*1000000</f>
        <v>222.87566316852067</v>
      </c>
      <c r="L92" s="49">
        <f>'ごみ搬入量内訳'!F92/'ごみ処理概要'!D92/365*1000000</f>
        <v>181.47636695655626</v>
      </c>
      <c r="M92" s="49">
        <f>'資源化量内訳'!BP92</f>
        <v>219</v>
      </c>
      <c r="N92" s="49">
        <f>'ごみ処理量内訳'!E92</f>
        <v>578</v>
      </c>
      <c r="O92" s="49">
        <f>'ごみ処理量内訳'!L92</f>
        <v>0</v>
      </c>
      <c r="P92" s="49">
        <f t="shared" si="11"/>
        <v>135</v>
      </c>
      <c r="Q92" s="49">
        <f>'ごみ処理量内訳'!G92</f>
        <v>0</v>
      </c>
      <c r="R92" s="49">
        <f>'ごみ処理量内訳'!H92</f>
        <v>135</v>
      </c>
      <c r="S92" s="49">
        <f>'ごみ処理量内訳'!I92</f>
        <v>0</v>
      </c>
      <c r="T92" s="49">
        <f>'ごみ処理量内訳'!J92</f>
        <v>0</v>
      </c>
      <c r="U92" s="49">
        <f>'ごみ処理量内訳'!K92</f>
        <v>0</v>
      </c>
      <c r="V92" s="49">
        <f t="shared" si="12"/>
        <v>0</v>
      </c>
      <c r="W92" s="49">
        <f>'資源化量内訳'!M92</f>
        <v>0</v>
      </c>
      <c r="X92" s="49">
        <f>'資源化量内訳'!N92</f>
        <v>0</v>
      </c>
      <c r="Y92" s="49">
        <f>'資源化量内訳'!O92</f>
        <v>0</v>
      </c>
      <c r="Z92" s="49">
        <f>'資源化量内訳'!P92</f>
        <v>0</v>
      </c>
      <c r="AA92" s="49">
        <f>'資源化量内訳'!Q92</f>
        <v>0</v>
      </c>
      <c r="AB92" s="49">
        <f>'資源化量内訳'!R92</f>
        <v>0</v>
      </c>
      <c r="AC92" s="49">
        <f>'資源化量内訳'!S92</f>
        <v>0</v>
      </c>
      <c r="AD92" s="49">
        <f t="shared" si="13"/>
        <v>713</v>
      </c>
      <c r="AE92" s="50">
        <f t="shared" si="14"/>
        <v>100</v>
      </c>
      <c r="AF92" s="49">
        <f>'資源化量内訳'!AB92</f>
        <v>0</v>
      </c>
      <c r="AG92" s="49">
        <f>'資源化量内訳'!AJ92</f>
        <v>0</v>
      </c>
      <c r="AH92" s="49">
        <f>'資源化量内訳'!AR92</f>
        <v>104</v>
      </c>
      <c r="AI92" s="49">
        <f>'資源化量内訳'!AZ92</f>
        <v>0</v>
      </c>
      <c r="AJ92" s="49">
        <f>'資源化量内訳'!BH92</f>
        <v>0</v>
      </c>
      <c r="AK92" s="49" t="s">
        <v>11</v>
      </c>
      <c r="AL92" s="49">
        <f t="shared" si="15"/>
        <v>104</v>
      </c>
      <c r="AM92" s="50">
        <f t="shared" si="16"/>
        <v>34.656652360515025</v>
      </c>
      <c r="AN92" s="49">
        <f>'ごみ処理量内訳'!AC92</f>
        <v>0</v>
      </c>
      <c r="AO92" s="49">
        <f>'ごみ処理量内訳'!AD92</f>
        <v>58</v>
      </c>
      <c r="AP92" s="49">
        <f>'ごみ処理量内訳'!AE92</f>
        <v>31</v>
      </c>
      <c r="AQ92" s="49">
        <f t="shared" si="17"/>
        <v>89</v>
      </c>
    </row>
    <row r="93" spans="1:43" ht="13.5" customHeight="1">
      <c r="A93" s="24" t="s">
        <v>131</v>
      </c>
      <c r="B93" s="47" t="s">
        <v>396</v>
      </c>
      <c r="C93" s="48" t="s">
        <v>397</v>
      </c>
      <c r="D93" s="49">
        <v>2615</v>
      </c>
      <c r="E93" s="49">
        <v>2615</v>
      </c>
      <c r="F93" s="49">
        <f>'ごみ搬入量内訳'!H93</f>
        <v>590</v>
      </c>
      <c r="G93" s="49">
        <f>'ごみ搬入量内訳'!AG93</f>
        <v>0</v>
      </c>
      <c r="H93" s="49">
        <f>'ごみ搬入量内訳'!AH93</f>
        <v>364</v>
      </c>
      <c r="I93" s="49">
        <f t="shared" si="9"/>
        <v>954</v>
      </c>
      <c r="J93" s="49">
        <f t="shared" si="10"/>
        <v>999.5023442206448</v>
      </c>
      <c r="K93" s="49">
        <f>('ごみ搬入量内訳'!E93+'ごみ搬入量内訳'!AH93)/'ごみ処理概要'!D93/365*1000000</f>
        <v>937.6882579428482</v>
      </c>
      <c r="L93" s="49">
        <f>'ごみ搬入量内訳'!F93/'ごみ処理概要'!D93/365*1000000</f>
        <v>61.81408627779669</v>
      </c>
      <c r="M93" s="49">
        <f>'資源化量内訳'!BP93</f>
        <v>114</v>
      </c>
      <c r="N93" s="49">
        <f>'ごみ処理量内訳'!E93</f>
        <v>477</v>
      </c>
      <c r="O93" s="49">
        <f>'ごみ処理量内訳'!L93</f>
        <v>0</v>
      </c>
      <c r="P93" s="49">
        <f t="shared" si="11"/>
        <v>112</v>
      </c>
      <c r="Q93" s="49">
        <f>'ごみ処理量内訳'!G93</f>
        <v>0</v>
      </c>
      <c r="R93" s="49">
        <f>'ごみ処理量内訳'!H93</f>
        <v>112</v>
      </c>
      <c r="S93" s="49">
        <f>'ごみ処理量内訳'!I93</f>
        <v>0</v>
      </c>
      <c r="T93" s="49">
        <f>'ごみ処理量内訳'!J93</f>
        <v>0</v>
      </c>
      <c r="U93" s="49">
        <f>'ごみ処理量内訳'!K93</f>
        <v>0</v>
      </c>
      <c r="V93" s="49">
        <f t="shared" si="12"/>
        <v>1</v>
      </c>
      <c r="W93" s="49">
        <f>'資源化量内訳'!M93</f>
        <v>0</v>
      </c>
      <c r="X93" s="49">
        <f>'資源化量内訳'!N93</f>
        <v>0</v>
      </c>
      <c r="Y93" s="49">
        <f>'資源化量内訳'!O93</f>
        <v>0</v>
      </c>
      <c r="Z93" s="49">
        <f>'資源化量内訳'!P93</f>
        <v>0</v>
      </c>
      <c r="AA93" s="49">
        <f>'資源化量内訳'!Q93</f>
        <v>0</v>
      </c>
      <c r="AB93" s="49">
        <f>'資源化量内訳'!R93</f>
        <v>0</v>
      </c>
      <c r="AC93" s="49">
        <f>'資源化量内訳'!S93</f>
        <v>1</v>
      </c>
      <c r="AD93" s="49">
        <f t="shared" si="13"/>
        <v>590</v>
      </c>
      <c r="AE93" s="50">
        <f t="shared" si="14"/>
        <v>100</v>
      </c>
      <c r="AF93" s="49">
        <f>'資源化量内訳'!AB93</f>
        <v>0</v>
      </c>
      <c r="AG93" s="49">
        <f>'資源化量内訳'!AJ93</f>
        <v>0</v>
      </c>
      <c r="AH93" s="49">
        <f>'資源化量内訳'!AR93</f>
        <v>81</v>
      </c>
      <c r="AI93" s="49">
        <f>'資源化量内訳'!AZ93</f>
        <v>0</v>
      </c>
      <c r="AJ93" s="49">
        <f>'資源化量内訳'!BH93</f>
        <v>0</v>
      </c>
      <c r="AK93" s="49" t="s">
        <v>11</v>
      </c>
      <c r="AL93" s="49">
        <f t="shared" si="15"/>
        <v>81</v>
      </c>
      <c r="AM93" s="50">
        <f t="shared" si="16"/>
        <v>27.84090909090909</v>
      </c>
      <c r="AN93" s="49">
        <f>'ごみ処理量内訳'!AC93</f>
        <v>0</v>
      </c>
      <c r="AO93" s="49">
        <f>'ごみ処理量内訳'!AD93</f>
        <v>48</v>
      </c>
      <c r="AP93" s="49">
        <f>'ごみ処理量内訳'!AE93</f>
        <v>17</v>
      </c>
      <c r="AQ93" s="49">
        <f t="shared" si="17"/>
        <v>65</v>
      </c>
    </row>
    <row r="94" spans="1:43" ht="13.5" customHeight="1">
      <c r="A94" s="24" t="s">
        <v>131</v>
      </c>
      <c r="B94" s="47" t="s">
        <v>398</v>
      </c>
      <c r="C94" s="48" t="s">
        <v>399</v>
      </c>
      <c r="D94" s="49">
        <v>1393</v>
      </c>
      <c r="E94" s="49">
        <v>1393</v>
      </c>
      <c r="F94" s="49">
        <f>'ごみ搬入量内訳'!H94</f>
        <v>222</v>
      </c>
      <c r="G94" s="49">
        <f>'ごみ搬入量内訳'!AG94</f>
        <v>22</v>
      </c>
      <c r="H94" s="49">
        <f>'ごみ搬入量内訳'!AH94</f>
        <v>26</v>
      </c>
      <c r="I94" s="49">
        <f t="shared" si="9"/>
        <v>270</v>
      </c>
      <c r="J94" s="49">
        <f t="shared" si="10"/>
        <v>531.0308882966692</v>
      </c>
      <c r="K94" s="49">
        <f>('ごみ搬入量内訳'!E94+'ごみ搬入量内訳'!AH94)/'ごみ処理概要'!D94/365*1000000</f>
        <v>531.0308882966692</v>
      </c>
      <c r="L94" s="49">
        <f>'ごみ搬入量内訳'!F94/'ごみ処理概要'!D94/365*1000000</f>
        <v>0</v>
      </c>
      <c r="M94" s="49">
        <f>'資源化量内訳'!BP94</f>
        <v>0</v>
      </c>
      <c r="N94" s="49">
        <f>'ごみ処理量内訳'!E94</f>
        <v>0</v>
      </c>
      <c r="O94" s="49">
        <f>'ごみ処理量内訳'!L94</f>
        <v>26</v>
      </c>
      <c r="P94" s="49">
        <f t="shared" si="11"/>
        <v>218</v>
      </c>
      <c r="Q94" s="49">
        <f>'ごみ処理量内訳'!G94</f>
        <v>0</v>
      </c>
      <c r="R94" s="49">
        <f>'ごみ処理量内訳'!H94</f>
        <v>27</v>
      </c>
      <c r="S94" s="49">
        <f>'ごみ処理量内訳'!I94</f>
        <v>0</v>
      </c>
      <c r="T94" s="49">
        <f>'ごみ処理量内訳'!J94</f>
        <v>187</v>
      </c>
      <c r="U94" s="49">
        <f>'ごみ処理量内訳'!K94</f>
        <v>4</v>
      </c>
      <c r="V94" s="49">
        <f t="shared" si="12"/>
        <v>0</v>
      </c>
      <c r="W94" s="49">
        <f>'資源化量内訳'!M94</f>
        <v>0</v>
      </c>
      <c r="X94" s="49">
        <f>'資源化量内訳'!N94</f>
        <v>0</v>
      </c>
      <c r="Y94" s="49">
        <f>'資源化量内訳'!O94</f>
        <v>0</v>
      </c>
      <c r="Z94" s="49">
        <f>'資源化量内訳'!P94</f>
        <v>0</v>
      </c>
      <c r="AA94" s="49">
        <f>'資源化量内訳'!Q94</f>
        <v>0</v>
      </c>
      <c r="AB94" s="49">
        <f>'資源化量内訳'!R94</f>
        <v>0</v>
      </c>
      <c r="AC94" s="49">
        <f>'資源化量内訳'!S94</f>
        <v>0</v>
      </c>
      <c r="AD94" s="49">
        <f t="shared" si="13"/>
        <v>244</v>
      </c>
      <c r="AE94" s="50">
        <f t="shared" si="14"/>
        <v>89.34426229508196</v>
      </c>
      <c r="AF94" s="49">
        <f>'資源化量内訳'!AB94</f>
        <v>0</v>
      </c>
      <c r="AG94" s="49">
        <f>'資源化量内訳'!AJ94</f>
        <v>0</v>
      </c>
      <c r="AH94" s="49">
        <f>'資源化量内訳'!AR94</f>
        <v>27</v>
      </c>
      <c r="AI94" s="49">
        <f>'資源化量内訳'!AZ94</f>
        <v>0</v>
      </c>
      <c r="AJ94" s="49">
        <f>'資源化量内訳'!BH94</f>
        <v>0</v>
      </c>
      <c r="AK94" s="49" t="s">
        <v>11</v>
      </c>
      <c r="AL94" s="49">
        <f t="shared" si="15"/>
        <v>27</v>
      </c>
      <c r="AM94" s="50">
        <f t="shared" si="16"/>
        <v>11.065573770491802</v>
      </c>
      <c r="AN94" s="49">
        <f>'ごみ処理量内訳'!AC94</f>
        <v>26</v>
      </c>
      <c r="AO94" s="49">
        <f>'ごみ処理量内訳'!AD94</f>
        <v>1</v>
      </c>
      <c r="AP94" s="49">
        <f>'ごみ処理量内訳'!AE94</f>
        <v>1</v>
      </c>
      <c r="AQ94" s="49">
        <f t="shared" si="17"/>
        <v>28</v>
      </c>
    </row>
    <row r="95" spans="1:43" ht="13.5" customHeight="1">
      <c r="A95" s="24" t="s">
        <v>131</v>
      </c>
      <c r="B95" s="47" t="s">
        <v>400</v>
      </c>
      <c r="C95" s="48" t="s">
        <v>401</v>
      </c>
      <c r="D95" s="49">
        <v>1962</v>
      </c>
      <c r="E95" s="49">
        <v>1962</v>
      </c>
      <c r="F95" s="49">
        <f>'ごみ搬入量内訳'!H95</f>
        <v>459</v>
      </c>
      <c r="G95" s="49">
        <f>'ごみ搬入量内訳'!AG95</f>
        <v>1</v>
      </c>
      <c r="H95" s="49">
        <f>'ごみ搬入量内訳'!AH95</f>
        <v>0</v>
      </c>
      <c r="I95" s="49">
        <f t="shared" si="9"/>
        <v>460</v>
      </c>
      <c r="J95" s="49">
        <f t="shared" si="10"/>
        <v>642.341474313323</v>
      </c>
      <c r="K95" s="49">
        <f>('ごみ搬入量内訳'!E95+'ごみ搬入量内訳'!AH95)/'ごみ処理概要'!D95/365*1000000</f>
        <v>640.9450798039463</v>
      </c>
      <c r="L95" s="49">
        <f>'ごみ搬入量内訳'!F95/'ごみ処理概要'!D95/365*1000000</f>
        <v>1.3963945093767893</v>
      </c>
      <c r="M95" s="49">
        <f>'資源化量内訳'!BP95</f>
        <v>55</v>
      </c>
      <c r="N95" s="49">
        <f>'ごみ処理量内訳'!E95</f>
        <v>74</v>
      </c>
      <c r="O95" s="49">
        <f>'ごみ処理量内訳'!L95</f>
        <v>9</v>
      </c>
      <c r="P95" s="49">
        <f t="shared" si="11"/>
        <v>377</v>
      </c>
      <c r="Q95" s="49">
        <f>'ごみ処理量内訳'!G95</f>
        <v>0</v>
      </c>
      <c r="R95" s="49">
        <f>'ごみ処理量内訳'!H95</f>
        <v>377</v>
      </c>
      <c r="S95" s="49">
        <f>'ごみ処理量内訳'!I95</f>
        <v>0</v>
      </c>
      <c r="T95" s="49">
        <f>'ごみ処理量内訳'!J95</f>
        <v>0</v>
      </c>
      <c r="U95" s="49">
        <f>'ごみ処理量内訳'!K95</f>
        <v>0</v>
      </c>
      <c r="V95" s="49">
        <f t="shared" si="12"/>
        <v>0</v>
      </c>
      <c r="W95" s="49">
        <f>'資源化量内訳'!M95</f>
        <v>0</v>
      </c>
      <c r="X95" s="49">
        <f>'資源化量内訳'!N95</f>
        <v>0</v>
      </c>
      <c r="Y95" s="49">
        <f>'資源化量内訳'!O95</f>
        <v>0</v>
      </c>
      <c r="Z95" s="49">
        <f>'資源化量内訳'!P95</f>
        <v>0</v>
      </c>
      <c r="AA95" s="49">
        <f>'資源化量内訳'!Q95</f>
        <v>0</v>
      </c>
      <c r="AB95" s="49">
        <f>'資源化量内訳'!R95</f>
        <v>0</v>
      </c>
      <c r="AC95" s="49">
        <f>'資源化量内訳'!S95</f>
        <v>0</v>
      </c>
      <c r="AD95" s="49">
        <f t="shared" si="13"/>
        <v>460</v>
      </c>
      <c r="AE95" s="50">
        <f t="shared" si="14"/>
        <v>98.04347826086956</v>
      </c>
      <c r="AF95" s="49">
        <f>'資源化量内訳'!AB95</f>
        <v>0</v>
      </c>
      <c r="AG95" s="49">
        <f>'資源化量内訳'!AJ95</f>
        <v>0</v>
      </c>
      <c r="AH95" s="49">
        <f>'資源化量内訳'!AR95</f>
        <v>33</v>
      </c>
      <c r="AI95" s="49">
        <f>'資源化量内訳'!AZ95</f>
        <v>0</v>
      </c>
      <c r="AJ95" s="49">
        <f>'資源化量内訳'!BH95</f>
        <v>0</v>
      </c>
      <c r="AK95" s="49" t="s">
        <v>11</v>
      </c>
      <c r="AL95" s="49">
        <f t="shared" si="15"/>
        <v>33</v>
      </c>
      <c r="AM95" s="50">
        <f t="shared" si="16"/>
        <v>17.0873786407767</v>
      </c>
      <c r="AN95" s="49">
        <f>'ごみ処理量内訳'!AC95</f>
        <v>9</v>
      </c>
      <c r="AO95" s="49">
        <f>'ごみ処理量内訳'!AD95</f>
        <v>9</v>
      </c>
      <c r="AP95" s="49">
        <f>'ごみ処理量内訳'!AE95</f>
        <v>0</v>
      </c>
      <c r="AQ95" s="49">
        <f t="shared" si="17"/>
        <v>18</v>
      </c>
    </row>
    <row r="96" spans="1:43" ht="13.5" customHeight="1">
      <c r="A96" s="24" t="s">
        <v>131</v>
      </c>
      <c r="B96" s="47" t="s">
        <v>402</v>
      </c>
      <c r="C96" s="48" t="s">
        <v>403</v>
      </c>
      <c r="D96" s="49">
        <v>2684</v>
      </c>
      <c r="E96" s="49">
        <v>2684</v>
      </c>
      <c r="F96" s="49">
        <f>'ごみ搬入量内訳'!H96</f>
        <v>573</v>
      </c>
      <c r="G96" s="49">
        <f>'ごみ搬入量内訳'!AG96</f>
        <v>97</v>
      </c>
      <c r="H96" s="49">
        <f>'ごみ搬入量内訳'!AH96</f>
        <v>0</v>
      </c>
      <c r="I96" s="49">
        <f t="shared" si="9"/>
        <v>670</v>
      </c>
      <c r="J96" s="49">
        <f t="shared" si="10"/>
        <v>683.9107445440255</v>
      </c>
      <c r="K96" s="49">
        <f>('ごみ搬入量内訳'!E96+'ごみ搬入量内訳'!AH96)/'ごみ処理概要'!D96/365*1000000</f>
        <v>614.4989077843334</v>
      </c>
      <c r="L96" s="49">
        <f>'ごみ搬入量内訳'!F96/'ごみ処理概要'!D96/365*1000000</f>
        <v>69.41183675969214</v>
      </c>
      <c r="M96" s="49">
        <f>'資源化量内訳'!BP96</f>
        <v>139</v>
      </c>
      <c r="N96" s="49">
        <f>'ごみ処理量内訳'!E96</f>
        <v>553</v>
      </c>
      <c r="O96" s="49">
        <f>'ごみ処理量内訳'!L96</f>
        <v>1</v>
      </c>
      <c r="P96" s="49">
        <f t="shared" si="11"/>
        <v>116</v>
      </c>
      <c r="Q96" s="49">
        <f>'ごみ処理量内訳'!G96</f>
        <v>0</v>
      </c>
      <c r="R96" s="49">
        <f>'ごみ処理量内訳'!H96</f>
        <v>116</v>
      </c>
      <c r="S96" s="49">
        <f>'ごみ処理量内訳'!I96</f>
        <v>0</v>
      </c>
      <c r="T96" s="49">
        <f>'ごみ処理量内訳'!J96</f>
        <v>0</v>
      </c>
      <c r="U96" s="49">
        <f>'ごみ処理量内訳'!K96</f>
        <v>0</v>
      </c>
      <c r="V96" s="49">
        <f t="shared" si="12"/>
        <v>0</v>
      </c>
      <c r="W96" s="49">
        <f>'資源化量内訳'!M96</f>
        <v>0</v>
      </c>
      <c r="X96" s="49">
        <f>'資源化量内訳'!N96</f>
        <v>0</v>
      </c>
      <c r="Y96" s="49">
        <f>'資源化量内訳'!O96</f>
        <v>0</v>
      </c>
      <c r="Z96" s="49">
        <f>'資源化量内訳'!P96</f>
        <v>0</v>
      </c>
      <c r="AA96" s="49">
        <f>'資源化量内訳'!Q96</f>
        <v>0</v>
      </c>
      <c r="AB96" s="49">
        <f>'資源化量内訳'!R96</f>
        <v>0</v>
      </c>
      <c r="AC96" s="49">
        <f>'資源化量内訳'!S96</f>
        <v>0</v>
      </c>
      <c r="AD96" s="49">
        <f t="shared" si="13"/>
        <v>670</v>
      </c>
      <c r="AE96" s="50">
        <f t="shared" si="14"/>
        <v>99.85074626865672</v>
      </c>
      <c r="AF96" s="49">
        <f>'資源化量内訳'!AB96</f>
        <v>0</v>
      </c>
      <c r="AG96" s="49">
        <f>'資源化量内訳'!AJ96</f>
        <v>0</v>
      </c>
      <c r="AH96" s="49">
        <f>'資源化量内訳'!AR96</f>
        <v>112</v>
      </c>
      <c r="AI96" s="49">
        <f>'資源化量内訳'!AZ96</f>
        <v>0</v>
      </c>
      <c r="AJ96" s="49">
        <f>'資源化量内訳'!BH96</f>
        <v>0</v>
      </c>
      <c r="AK96" s="49" t="s">
        <v>11</v>
      </c>
      <c r="AL96" s="49">
        <f t="shared" si="15"/>
        <v>112</v>
      </c>
      <c r="AM96" s="50">
        <f t="shared" si="16"/>
        <v>31.025957972805934</v>
      </c>
      <c r="AN96" s="49">
        <f>'ごみ処理量内訳'!AC96</f>
        <v>1</v>
      </c>
      <c r="AO96" s="49">
        <f>'ごみ処理量内訳'!AD96</f>
        <v>59</v>
      </c>
      <c r="AP96" s="49">
        <f>'ごみ処理量内訳'!AE96</f>
        <v>0</v>
      </c>
      <c r="AQ96" s="49">
        <f t="shared" si="17"/>
        <v>60</v>
      </c>
    </row>
    <row r="97" spans="1:43" ht="13.5" customHeight="1">
      <c r="A97" s="24" t="s">
        <v>131</v>
      </c>
      <c r="B97" s="47" t="s">
        <v>404</v>
      </c>
      <c r="C97" s="48" t="s">
        <v>405</v>
      </c>
      <c r="D97" s="49">
        <v>4163</v>
      </c>
      <c r="E97" s="49">
        <v>4163</v>
      </c>
      <c r="F97" s="49">
        <f>'ごみ搬入量内訳'!H97</f>
        <v>871</v>
      </c>
      <c r="G97" s="49">
        <f>'ごみ搬入量内訳'!AG97</f>
        <v>216</v>
      </c>
      <c r="H97" s="49">
        <f>'ごみ搬入量内訳'!AH97</f>
        <v>0</v>
      </c>
      <c r="I97" s="49">
        <f t="shared" si="9"/>
        <v>1087</v>
      </c>
      <c r="J97" s="49">
        <f t="shared" si="10"/>
        <v>715.3692509682493</v>
      </c>
      <c r="K97" s="49">
        <f>('ごみ搬入量内訳'!E97+'ごみ搬入量内訳'!AH97)/'ごみ処理概要'!D97/365*1000000</f>
        <v>615.9941296285937</v>
      </c>
      <c r="L97" s="49">
        <f>'ごみ搬入量内訳'!F97/'ごみ処理概要'!D97/365*1000000</f>
        <v>99.37512133965559</v>
      </c>
      <c r="M97" s="49">
        <f>'資源化量内訳'!BP97</f>
        <v>193</v>
      </c>
      <c r="N97" s="49">
        <f>'ごみ処理量内訳'!E97</f>
        <v>894</v>
      </c>
      <c r="O97" s="49">
        <f>'ごみ処理量内訳'!L97</f>
        <v>2</v>
      </c>
      <c r="P97" s="49">
        <f t="shared" si="11"/>
        <v>191</v>
      </c>
      <c r="Q97" s="49">
        <f>'ごみ処理量内訳'!G97</f>
        <v>0</v>
      </c>
      <c r="R97" s="49">
        <f>'ごみ処理量内訳'!H97</f>
        <v>191</v>
      </c>
      <c r="S97" s="49">
        <f>'ごみ処理量内訳'!I97</f>
        <v>0</v>
      </c>
      <c r="T97" s="49">
        <f>'ごみ処理量内訳'!J97</f>
        <v>0</v>
      </c>
      <c r="U97" s="49">
        <f>'ごみ処理量内訳'!K97</f>
        <v>0</v>
      </c>
      <c r="V97" s="49">
        <f t="shared" si="12"/>
        <v>0</v>
      </c>
      <c r="W97" s="49">
        <f>'資源化量内訳'!M97</f>
        <v>0</v>
      </c>
      <c r="X97" s="49">
        <f>'資源化量内訳'!N97</f>
        <v>0</v>
      </c>
      <c r="Y97" s="49">
        <f>'資源化量内訳'!O97</f>
        <v>0</v>
      </c>
      <c r="Z97" s="49">
        <f>'資源化量内訳'!P97</f>
        <v>0</v>
      </c>
      <c r="AA97" s="49">
        <f>'資源化量内訳'!Q97</f>
        <v>0</v>
      </c>
      <c r="AB97" s="49">
        <f>'資源化量内訳'!R97</f>
        <v>0</v>
      </c>
      <c r="AC97" s="49">
        <f>'資源化量内訳'!S97</f>
        <v>0</v>
      </c>
      <c r="AD97" s="49">
        <f t="shared" si="13"/>
        <v>1087</v>
      </c>
      <c r="AE97" s="50">
        <f t="shared" si="14"/>
        <v>99.81600735970562</v>
      </c>
      <c r="AF97" s="49">
        <f>'資源化量内訳'!AB97</f>
        <v>0</v>
      </c>
      <c r="AG97" s="49">
        <f>'資源化量内訳'!AJ97</f>
        <v>0</v>
      </c>
      <c r="AH97" s="49">
        <f>'資源化量内訳'!AR97</f>
        <v>184</v>
      </c>
      <c r="AI97" s="49">
        <f>'資源化量内訳'!AZ97</f>
        <v>0</v>
      </c>
      <c r="AJ97" s="49">
        <f>'資源化量内訳'!BH97</f>
        <v>0</v>
      </c>
      <c r="AK97" s="49" t="s">
        <v>11</v>
      </c>
      <c r="AL97" s="49">
        <f t="shared" si="15"/>
        <v>184</v>
      </c>
      <c r="AM97" s="50">
        <f t="shared" si="16"/>
        <v>29.453125000000004</v>
      </c>
      <c r="AN97" s="49">
        <f>'ごみ処理量内訳'!AC97</f>
        <v>2</v>
      </c>
      <c r="AO97" s="49">
        <f>'ごみ処理量内訳'!AD97</f>
        <v>97</v>
      </c>
      <c r="AP97" s="49">
        <f>'ごみ処理量内訳'!AE97</f>
        <v>0</v>
      </c>
      <c r="AQ97" s="49">
        <f t="shared" si="17"/>
        <v>99</v>
      </c>
    </row>
    <row r="98" spans="1:43" ht="13.5" customHeight="1">
      <c r="A98" s="24" t="s">
        <v>131</v>
      </c>
      <c r="B98" s="47" t="s">
        <v>406</v>
      </c>
      <c r="C98" s="48" t="s">
        <v>425</v>
      </c>
      <c r="D98" s="49">
        <v>2149</v>
      </c>
      <c r="E98" s="49">
        <v>2149</v>
      </c>
      <c r="F98" s="49">
        <f>'ごみ搬入量内訳'!H98</f>
        <v>388</v>
      </c>
      <c r="G98" s="49">
        <f>'ごみ搬入量内訳'!AG98</f>
        <v>105</v>
      </c>
      <c r="H98" s="49">
        <f>'ごみ搬入量内訳'!AH98</f>
        <v>0</v>
      </c>
      <c r="I98" s="49">
        <f aca="true" t="shared" si="18" ref="I98:I105">SUM(F98:H98)</f>
        <v>493</v>
      </c>
      <c r="J98" s="49">
        <f aca="true" t="shared" si="19" ref="J98:J105">I98/D98/365*1000000</f>
        <v>628.5178834373427</v>
      </c>
      <c r="K98" s="49">
        <f>('ごみ搬入量内訳'!E98+'ごみ搬入量内訳'!AH98)/'ごみ処理概要'!D98/365*1000000</f>
        <v>534.176456714496</v>
      </c>
      <c r="L98" s="49">
        <f>'ごみ搬入量内訳'!F98/'ごみ処理概要'!D98/365*1000000</f>
        <v>94.34142672284656</v>
      </c>
      <c r="M98" s="49">
        <f>'資源化量内訳'!BP98</f>
        <v>0</v>
      </c>
      <c r="N98" s="49">
        <f>'ごみ処理量内訳'!E98</f>
        <v>410</v>
      </c>
      <c r="O98" s="49">
        <f>'ごみ処理量内訳'!L98</f>
        <v>1</v>
      </c>
      <c r="P98" s="49">
        <f aca="true" t="shared" si="20" ref="P98:P105">SUM(Q98:U98)</f>
        <v>82</v>
      </c>
      <c r="Q98" s="49">
        <f>'ごみ処理量内訳'!G98</f>
        <v>0</v>
      </c>
      <c r="R98" s="49">
        <f>'ごみ処理量内訳'!H98</f>
        <v>82</v>
      </c>
      <c r="S98" s="49">
        <f>'ごみ処理量内訳'!I98</f>
        <v>0</v>
      </c>
      <c r="T98" s="49">
        <f>'ごみ処理量内訳'!J98</f>
        <v>0</v>
      </c>
      <c r="U98" s="49">
        <f>'ごみ処理量内訳'!K98</f>
        <v>0</v>
      </c>
      <c r="V98" s="49">
        <f aca="true" t="shared" si="21" ref="V98:V105">SUM(W98:AC98)</f>
        <v>0</v>
      </c>
      <c r="W98" s="49">
        <f>'資源化量内訳'!M98</f>
        <v>0</v>
      </c>
      <c r="X98" s="49">
        <f>'資源化量内訳'!N98</f>
        <v>0</v>
      </c>
      <c r="Y98" s="49">
        <f>'資源化量内訳'!O98</f>
        <v>0</v>
      </c>
      <c r="Z98" s="49">
        <f>'資源化量内訳'!P98</f>
        <v>0</v>
      </c>
      <c r="AA98" s="49">
        <f>'資源化量内訳'!Q98</f>
        <v>0</v>
      </c>
      <c r="AB98" s="49">
        <f>'資源化量内訳'!R98</f>
        <v>0</v>
      </c>
      <c r="AC98" s="49">
        <f>'資源化量内訳'!S98</f>
        <v>0</v>
      </c>
      <c r="AD98" s="49">
        <f aca="true" t="shared" si="22" ref="AD98:AD105">N98+O98+P98+V98</f>
        <v>493</v>
      </c>
      <c r="AE98" s="50">
        <f aca="true" t="shared" si="23" ref="AE98:AE106">(N98+P98+V98)/AD98*100</f>
        <v>99.79716024340772</v>
      </c>
      <c r="AF98" s="49">
        <f>'資源化量内訳'!AB98</f>
        <v>0</v>
      </c>
      <c r="AG98" s="49">
        <f>'資源化量内訳'!AJ98</f>
        <v>0</v>
      </c>
      <c r="AH98" s="49">
        <f>'資源化量内訳'!AR98</f>
        <v>79</v>
      </c>
      <c r="AI98" s="49">
        <f>'資源化量内訳'!AZ98</f>
        <v>0</v>
      </c>
      <c r="AJ98" s="49">
        <f>'資源化量内訳'!BH98</f>
        <v>0</v>
      </c>
      <c r="AK98" s="49" t="s">
        <v>11</v>
      </c>
      <c r="AL98" s="49">
        <f aca="true" t="shared" si="24" ref="AL98:AL105">SUM(AF98:AJ98)</f>
        <v>79</v>
      </c>
      <c r="AM98" s="50">
        <f aca="true" t="shared" si="25" ref="AM98:AM105">(V98+AL98+M98)/(M98+AD98)*100</f>
        <v>16.024340770791078</v>
      </c>
      <c r="AN98" s="49">
        <f>'ごみ処理量内訳'!AC98</f>
        <v>1</v>
      </c>
      <c r="AO98" s="49">
        <f>'ごみ処理量内訳'!AD98</f>
        <v>44</v>
      </c>
      <c r="AP98" s="49">
        <f>'ごみ処理量内訳'!AE98</f>
        <v>0</v>
      </c>
      <c r="AQ98" s="49">
        <f aca="true" t="shared" si="26" ref="AQ98:AQ105">SUM(AN98:AP98)</f>
        <v>45</v>
      </c>
    </row>
    <row r="99" spans="1:43" ht="13.5" customHeight="1">
      <c r="A99" s="24" t="s">
        <v>131</v>
      </c>
      <c r="B99" s="47" t="s">
        <v>407</v>
      </c>
      <c r="C99" s="48" t="s">
        <v>408</v>
      </c>
      <c r="D99" s="49">
        <v>750</v>
      </c>
      <c r="E99" s="49">
        <v>750</v>
      </c>
      <c r="F99" s="49">
        <f>'ごみ搬入量内訳'!H99</f>
        <v>167</v>
      </c>
      <c r="G99" s="49">
        <f>'ごみ搬入量内訳'!AG99</f>
        <v>89</v>
      </c>
      <c r="H99" s="49">
        <f>'ごみ搬入量内訳'!AH99</f>
        <v>0</v>
      </c>
      <c r="I99" s="49">
        <f t="shared" si="18"/>
        <v>256</v>
      </c>
      <c r="J99" s="49">
        <f t="shared" si="19"/>
        <v>935.1598173515981</v>
      </c>
      <c r="K99" s="49">
        <f>('ごみ搬入量内訳'!E99+'ごみ搬入量内訳'!AH99)/'ごみ処理概要'!D99/365*1000000</f>
        <v>708.675799086758</v>
      </c>
      <c r="L99" s="49">
        <f>'ごみ搬入量内訳'!F99/'ごみ処理概要'!D99/365*1000000</f>
        <v>226.4840182648402</v>
      </c>
      <c r="M99" s="49">
        <f>'資源化量内訳'!BP99</f>
        <v>0</v>
      </c>
      <c r="N99" s="49">
        <f>'ごみ処理量内訳'!E99</f>
        <v>217</v>
      </c>
      <c r="O99" s="49">
        <f>'ごみ処理量内訳'!L99</f>
        <v>1</v>
      </c>
      <c r="P99" s="49">
        <f t="shared" si="20"/>
        <v>38</v>
      </c>
      <c r="Q99" s="49">
        <f>'ごみ処理量内訳'!G99</f>
        <v>0</v>
      </c>
      <c r="R99" s="49">
        <f>'ごみ処理量内訳'!H99</f>
        <v>38</v>
      </c>
      <c r="S99" s="49">
        <f>'ごみ処理量内訳'!I99</f>
        <v>0</v>
      </c>
      <c r="T99" s="49">
        <f>'ごみ処理量内訳'!J99</f>
        <v>0</v>
      </c>
      <c r="U99" s="49">
        <f>'ごみ処理量内訳'!K99</f>
        <v>0</v>
      </c>
      <c r="V99" s="49">
        <f t="shared" si="21"/>
        <v>0</v>
      </c>
      <c r="W99" s="49">
        <f>'資源化量内訳'!M99</f>
        <v>0</v>
      </c>
      <c r="X99" s="49">
        <f>'資源化量内訳'!N99</f>
        <v>0</v>
      </c>
      <c r="Y99" s="49">
        <f>'資源化量内訳'!O99</f>
        <v>0</v>
      </c>
      <c r="Z99" s="49">
        <f>'資源化量内訳'!P99</f>
        <v>0</v>
      </c>
      <c r="AA99" s="49">
        <f>'資源化量内訳'!Q99</f>
        <v>0</v>
      </c>
      <c r="AB99" s="49">
        <f>'資源化量内訳'!R99</f>
        <v>0</v>
      </c>
      <c r="AC99" s="49">
        <f>'資源化量内訳'!S99</f>
        <v>0</v>
      </c>
      <c r="AD99" s="49">
        <f t="shared" si="22"/>
        <v>256</v>
      </c>
      <c r="AE99" s="50">
        <f t="shared" si="23"/>
        <v>99.609375</v>
      </c>
      <c r="AF99" s="49">
        <f>'資源化量内訳'!AB99</f>
        <v>0</v>
      </c>
      <c r="AG99" s="49">
        <f>'資源化量内訳'!AJ99</f>
        <v>0</v>
      </c>
      <c r="AH99" s="49">
        <f>'資源化量内訳'!AR99</f>
        <v>37</v>
      </c>
      <c r="AI99" s="49">
        <f>'資源化量内訳'!AZ99</f>
        <v>0</v>
      </c>
      <c r="AJ99" s="49">
        <f>'資源化量内訳'!BH99</f>
        <v>0</v>
      </c>
      <c r="AK99" s="49" t="s">
        <v>11</v>
      </c>
      <c r="AL99" s="49">
        <f t="shared" si="24"/>
        <v>37</v>
      </c>
      <c r="AM99" s="50">
        <f t="shared" si="25"/>
        <v>14.453125</v>
      </c>
      <c r="AN99" s="49">
        <f>'ごみ処理量内訳'!AC99</f>
        <v>1</v>
      </c>
      <c r="AO99" s="49">
        <f>'ごみ処理量内訳'!AD99</f>
        <v>23</v>
      </c>
      <c r="AP99" s="49">
        <f>'ごみ処理量内訳'!AE99</f>
        <v>0</v>
      </c>
      <c r="AQ99" s="49">
        <f t="shared" si="26"/>
        <v>24</v>
      </c>
    </row>
    <row r="100" spans="1:43" ht="13.5" customHeight="1">
      <c r="A100" s="24" t="s">
        <v>131</v>
      </c>
      <c r="B100" s="47" t="s">
        <v>409</v>
      </c>
      <c r="C100" s="48" t="s">
        <v>410</v>
      </c>
      <c r="D100" s="49">
        <v>16514</v>
      </c>
      <c r="E100" s="49">
        <v>16514</v>
      </c>
      <c r="F100" s="49">
        <f>'ごみ搬入量内訳'!H100</f>
        <v>3445</v>
      </c>
      <c r="G100" s="49">
        <f>'ごみ搬入量内訳'!AG100</f>
        <v>911</v>
      </c>
      <c r="H100" s="49">
        <f>'ごみ搬入量内訳'!AH100</f>
        <v>0</v>
      </c>
      <c r="I100" s="49">
        <f t="shared" si="18"/>
        <v>4356</v>
      </c>
      <c r="J100" s="49">
        <f t="shared" si="19"/>
        <v>722.6744928752855</v>
      </c>
      <c r="K100" s="49">
        <f>('ごみ搬入量内訳'!E100+'ごみ搬入量内訳'!AH100)/'ごみ処理概要'!D100/365*1000000</f>
        <v>550.7987411262507</v>
      </c>
      <c r="L100" s="49">
        <f>'ごみ搬入量内訳'!F100/'ごみ処理概要'!D100/365*1000000</f>
        <v>171.87575174903483</v>
      </c>
      <c r="M100" s="49">
        <f>'資源化量内訳'!BP100</f>
        <v>780</v>
      </c>
      <c r="N100" s="49">
        <f>'ごみ処理量内訳'!E100</f>
        <v>3835</v>
      </c>
      <c r="O100" s="49">
        <f>'ごみ処理量内訳'!L100</f>
        <v>0</v>
      </c>
      <c r="P100" s="49">
        <f t="shared" si="20"/>
        <v>518</v>
      </c>
      <c r="Q100" s="49">
        <f>'ごみ処理量内訳'!G100</f>
        <v>0</v>
      </c>
      <c r="R100" s="49">
        <f>'ごみ処理量内訳'!H100</f>
        <v>518</v>
      </c>
      <c r="S100" s="49">
        <f>'ごみ処理量内訳'!I100</f>
        <v>0</v>
      </c>
      <c r="T100" s="49">
        <f>'ごみ処理量内訳'!J100</f>
        <v>0</v>
      </c>
      <c r="U100" s="49">
        <f>'ごみ処理量内訳'!K100</f>
        <v>0</v>
      </c>
      <c r="V100" s="49">
        <f t="shared" si="21"/>
        <v>3</v>
      </c>
      <c r="W100" s="49">
        <f>'資源化量内訳'!M100</f>
        <v>3</v>
      </c>
      <c r="X100" s="49">
        <f>'資源化量内訳'!N100</f>
        <v>0</v>
      </c>
      <c r="Y100" s="49">
        <f>'資源化量内訳'!O100</f>
        <v>0</v>
      </c>
      <c r="Z100" s="49">
        <f>'資源化量内訳'!P100</f>
        <v>0</v>
      </c>
      <c r="AA100" s="49">
        <f>'資源化量内訳'!Q100</f>
        <v>0</v>
      </c>
      <c r="AB100" s="49">
        <f>'資源化量内訳'!R100</f>
        <v>0</v>
      </c>
      <c r="AC100" s="49">
        <f>'資源化量内訳'!S100</f>
        <v>0</v>
      </c>
      <c r="AD100" s="49">
        <f t="shared" si="22"/>
        <v>4356</v>
      </c>
      <c r="AE100" s="50">
        <f t="shared" si="23"/>
        <v>100</v>
      </c>
      <c r="AF100" s="49">
        <f>'資源化量内訳'!AB100</f>
        <v>0</v>
      </c>
      <c r="AG100" s="49">
        <f>'資源化量内訳'!AJ100</f>
        <v>0</v>
      </c>
      <c r="AH100" s="49">
        <f>'資源化量内訳'!AR100</f>
        <v>257</v>
      </c>
      <c r="AI100" s="49">
        <f>'資源化量内訳'!AZ100</f>
        <v>0</v>
      </c>
      <c r="AJ100" s="49">
        <f>'資源化量内訳'!BH100</f>
        <v>0</v>
      </c>
      <c r="AK100" s="49" t="s">
        <v>11</v>
      </c>
      <c r="AL100" s="49">
        <f t="shared" si="24"/>
        <v>257</v>
      </c>
      <c r="AM100" s="50">
        <f t="shared" si="25"/>
        <v>20.24922118380062</v>
      </c>
      <c r="AN100" s="49">
        <f>'ごみ処理量内訳'!AC100</f>
        <v>0</v>
      </c>
      <c r="AO100" s="49">
        <f>'ごみ処理量内訳'!AD100</f>
        <v>415</v>
      </c>
      <c r="AP100" s="49">
        <f>'ごみ処理量内訳'!AE100</f>
        <v>250</v>
      </c>
      <c r="AQ100" s="49">
        <f t="shared" si="26"/>
        <v>665</v>
      </c>
    </row>
    <row r="101" spans="1:43" ht="13.5" customHeight="1">
      <c r="A101" s="24" t="s">
        <v>131</v>
      </c>
      <c r="B101" s="47" t="s">
        <v>411</v>
      </c>
      <c r="C101" s="48" t="s">
        <v>412</v>
      </c>
      <c r="D101" s="49">
        <v>7937</v>
      </c>
      <c r="E101" s="49">
        <v>7937</v>
      </c>
      <c r="F101" s="49">
        <f>'ごみ搬入量内訳'!H101</f>
        <v>1763</v>
      </c>
      <c r="G101" s="49">
        <f>'ごみ搬入量内訳'!AG101</f>
        <v>338</v>
      </c>
      <c r="H101" s="49">
        <f>'ごみ搬入量内訳'!AH101</f>
        <v>0</v>
      </c>
      <c r="I101" s="49">
        <f t="shared" si="18"/>
        <v>2101</v>
      </c>
      <c r="J101" s="49">
        <f t="shared" si="19"/>
        <v>725.2317479603936</v>
      </c>
      <c r="K101" s="49">
        <f>('ごみ搬入量内訳'!E101+'ごみ搬入量内訳'!AH101)/'ごみ処理概要'!D101/365*1000000</f>
        <v>649.6364348698052</v>
      </c>
      <c r="L101" s="49">
        <f>'ごみ搬入量内訳'!F101/'ごみ処理概要'!D101/365*1000000</f>
        <v>75.59531309058839</v>
      </c>
      <c r="M101" s="49">
        <f>'資源化量内訳'!BP101</f>
        <v>0</v>
      </c>
      <c r="N101" s="49">
        <f>'ごみ処理量内訳'!E101</f>
        <v>1539</v>
      </c>
      <c r="O101" s="49">
        <f>'ごみ処理量内訳'!L101</f>
        <v>29</v>
      </c>
      <c r="P101" s="49">
        <f t="shared" si="20"/>
        <v>201</v>
      </c>
      <c r="Q101" s="49">
        <f>'ごみ処理量内訳'!G101</f>
        <v>0</v>
      </c>
      <c r="R101" s="49">
        <f>'ごみ処理量内訳'!H101</f>
        <v>201</v>
      </c>
      <c r="S101" s="49">
        <f>'ごみ処理量内訳'!I101</f>
        <v>0</v>
      </c>
      <c r="T101" s="49">
        <f>'ごみ処理量内訳'!J101</f>
        <v>0</v>
      </c>
      <c r="U101" s="49">
        <f>'ごみ処理量内訳'!K101</f>
        <v>0</v>
      </c>
      <c r="V101" s="49">
        <f t="shared" si="21"/>
        <v>332</v>
      </c>
      <c r="W101" s="49">
        <f>'資源化量内訳'!M101</f>
        <v>322</v>
      </c>
      <c r="X101" s="49">
        <f>'資源化量内訳'!N101</f>
        <v>0</v>
      </c>
      <c r="Y101" s="49">
        <f>'資源化量内訳'!O101</f>
        <v>0</v>
      </c>
      <c r="Z101" s="49">
        <f>'資源化量内訳'!P101</f>
        <v>0</v>
      </c>
      <c r="AA101" s="49">
        <f>'資源化量内訳'!Q101</f>
        <v>0</v>
      </c>
      <c r="AB101" s="49">
        <f>'資源化量内訳'!R101</f>
        <v>10</v>
      </c>
      <c r="AC101" s="49">
        <f>'資源化量内訳'!S101</f>
        <v>0</v>
      </c>
      <c r="AD101" s="49">
        <f t="shared" si="22"/>
        <v>2101</v>
      </c>
      <c r="AE101" s="50">
        <f t="shared" si="23"/>
        <v>98.61970490242742</v>
      </c>
      <c r="AF101" s="49">
        <f>'資源化量内訳'!AB101</f>
        <v>0</v>
      </c>
      <c r="AG101" s="49">
        <f>'資源化量内訳'!AJ101</f>
        <v>0</v>
      </c>
      <c r="AH101" s="49">
        <f>'資源化量内訳'!AR101</f>
        <v>188</v>
      </c>
      <c r="AI101" s="49">
        <f>'資源化量内訳'!AZ101</f>
        <v>0</v>
      </c>
      <c r="AJ101" s="49">
        <f>'資源化量内訳'!BH101</f>
        <v>0</v>
      </c>
      <c r="AK101" s="49" t="s">
        <v>11</v>
      </c>
      <c r="AL101" s="49">
        <f t="shared" si="24"/>
        <v>188</v>
      </c>
      <c r="AM101" s="50">
        <f t="shared" si="25"/>
        <v>24.750118990956686</v>
      </c>
      <c r="AN101" s="49">
        <f>'ごみ処理量内訳'!AC101</f>
        <v>29</v>
      </c>
      <c r="AO101" s="49">
        <f>'ごみ処理量内訳'!AD101</f>
        <v>163</v>
      </c>
      <c r="AP101" s="49">
        <f>'ごみ処理量内訳'!AE101</f>
        <v>13</v>
      </c>
      <c r="AQ101" s="49">
        <f t="shared" si="26"/>
        <v>205</v>
      </c>
    </row>
    <row r="102" spans="1:43" ht="13.5" customHeight="1">
      <c r="A102" s="24" t="s">
        <v>131</v>
      </c>
      <c r="B102" s="47" t="s">
        <v>413</v>
      </c>
      <c r="C102" s="48" t="s">
        <v>414</v>
      </c>
      <c r="D102" s="49">
        <v>1359</v>
      </c>
      <c r="E102" s="49">
        <v>1359</v>
      </c>
      <c r="F102" s="49">
        <f>'ごみ搬入量内訳'!H102</f>
        <v>231</v>
      </c>
      <c r="G102" s="49">
        <f>'ごみ搬入量内訳'!AG102</f>
        <v>67</v>
      </c>
      <c r="H102" s="49">
        <f>'ごみ搬入量内訳'!AH102</f>
        <v>0</v>
      </c>
      <c r="I102" s="49">
        <f t="shared" si="18"/>
        <v>298</v>
      </c>
      <c r="J102" s="49">
        <f t="shared" si="19"/>
        <v>600.7640589877731</v>
      </c>
      <c r="K102" s="49">
        <f>('ごみ搬入量内訳'!E102+'ごみ搬入量内訳'!AH102)/'ごみ処理概要'!D102/365*1000000</f>
        <v>479.8048524801677</v>
      </c>
      <c r="L102" s="49">
        <f>'ごみ搬入量内訳'!F102/'ごみ処理概要'!D102/365*1000000</f>
        <v>120.95920650760532</v>
      </c>
      <c r="M102" s="49">
        <f>'資源化量内訳'!BP102</f>
        <v>75</v>
      </c>
      <c r="N102" s="49">
        <f>'ごみ処理量内訳'!E102</f>
        <v>242</v>
      </c>
      <c r="O102" s="49">
        <f>'ごみ処理量内訳'!L102</f>
        <v>9</v>
      </c>
      <c r="P102" s="49">
        <f t="shared" si="20"/>
        <v>47</v>
      </c>
      <c r="Q102" s="49">
        <f>'ごみ処理量内訳'!G102</f>
        <v>0</v>
      </c>
      <c r="R102" s="49">
        <f>'ごみ処理量内訳'!H102</f>
        <v>46</v>
      </c>
      <c r="S102" s="49">
        <f>'ごみ処理量内訳'!I102</f>
        <v>0</v>
      </c>
      <c r="T102" s="49">
        <f>'ごみ処理量内訳'!J102</f>
        <v>0</v>
      </c>
      <c r="U102" s="49">
        <f>'ごみ処理量内訳'!K102</f>
        <v>1</v>
      </c>
      <c r="V102" s="49">
        <f t="shared" si="21"/>
        <v>0</v>
      </c>
      <c r="W102" s="49">
        <f>'資源化量内訳'!M102</f>
        <v>0</v>
      </c>
      <c r="X102" s="49">
        <f>'資源化量内訳'!N102</f>
        <v>0</v>
      </c>
      <c r="Y102" s="49">
        <f>'資源化量内訳'!O102</f>
        <v>0</v>
      </c>
      <c r="Z102" s="49">
        <f>'資源化量内訳'!P102</f>
        <v>0</v>
      </c>
      <c r="AA102" s="49">
        <f>'資源化量内訳'!Q102</f>
        <v>0</v>
      </c>
      <c r="AB102" s="49">
        <f>'資源化量内訳'!R102</f>
        <v>0</v>
      </c>
      <c r="AC102" s="49">
        <f>'資源化量内訳'!S102</f>
        <v>0</v>
      </c>
      <c r="AD102" s="49">
        <f t="shared" si="22"/>
        <v>298</v>
      </c>
      <c r="AE102" s="50">
        <f t="shared" si="23"/>
        <v>96.97986577181209</v>
      </c>
      <c r="AF102" s="49">
        <f>'資源化量内訳'!AB102</f>
        <v>0</v>
      </c>
      <c r="AG102" s="49">
        <f>'資源化量内訳'!AJ102</f>
        <v>0</v>
      </c>
      <c r="AH102" s="49">
        <f>'資源化量内訳'!AR102</f>
        <v>39</v>
      </c>
      <c r="AI102" s="49">
        <f>'資源化量内訳'!AZ102</f>
        <v>0</v>
      </c>
      <c r="AJ102" s="49">
        <f>'資源化量内訳'!BH102</f>
        <v>0</v>
      </c>
      <c r="AK102" s="49" t="s">
        <v>11</v>
      </c>
      <c r="AL102" s="49">
        <f t="shared" si="24"/>
        <v>39</v>
      </c>
      <c r="AM102" s="50">
        <f t="shared" si="25"/>
        <v>30.563002680965145</v>
      </c>
      <c r="AN102" s="49">
        <f>'ごみ処理量内訳'!AC102</f>
        <v>9</v>
      </c>
      <c r="AO102" s="49">
        <f>'ごみ処理量内訳'!AD102</f>
        <v>27</v>
      </c>
      <c r="AP102" s="49">
        <f>'ごみ処理量内訳'!AE102</f>
        <v>1</v>
      </c>
      <c r="AQ102" s="49">
        <f t="shared" si="26"/>
        <v>37</v>
      </c>
    </row>
    <row r="103" spans="1:43" ht="13.5" customHeight="1">
      <c r="A103" s="24" t="s">
        <v>131</v>
      </c>
      <c r="B103" s="47" t="s">
        <v>415</v>
      </c>
      <c r="C103" s="48" t="s">
        <v>416</v>
      </c>
      <c r="D103" s="49">
        <v>1067</v>
      </c>
      <c r="E103" s="49">
        <v>1067</v>
      </c>
      <c r="F103" s="49">
        <f>'ごみ搬入量内訳'!H103</f>
        <v>151</v>
      </c>
      <c r="G103" s="49">
        <f>'ごみ搬入量内訳'!AG103</f>
        <v>22</v>
      </c>
      <c r="H103" s="49">
        <f>'ごみ搬入量内訳'!AH103</f>
        <v>0</v>
      </c>
      <c r="I103" s="49">
        <f t="shared" si="18"/>
        <v>173</v>
      </c>
      <c r="J103" s="49">
        <f t="shared" si="19"/>
        <v>444.2104992874659</v>
      </c>
      <c r="K103" s="49">
        <f>('ごみ搬入量内訳'!E103+'ごみ搬入量内訳'!AH103)/'ごみ処理概要'!D103/365*1000000</f>
        <v>387.7213028462852</v>
      </c>
      <c r="L103" s="49">
        <f>'ごみ搬入量内訳'!F103/'ごみ処理概要'!D103/365*1000000</f>
        <v>56.489196441180624</v>
      </c>
      <c r="M103" s="49">
        <f>'資源化量内訳'!BP103</f>
        <v>8</v>
      </c>
      <c r="N103" s="49">
        <f>'ごみ処理量内訳'!E103</f>
        <v>143</v>
      </c>
      <c r="O103" s="49">
        <f>'ごみ処理量内訳'!L103</f>
        <v>4</v>
      </c>
      <c r="P103" s="49">
        <f t="shared" si="20"/>
        <v>26</v>
      </c>
      <c r="Q103" s="49">
        <f>'ごみ処理量内訳'!G103</f>
        <v>4</v>
      </c>
      <c r="R103" s="49">
        <f>'ごみ処理量内訳'!H103</f>
        <v>22</v>
      </c>
      <c r="S103" s="49">
        <f>'ごみ処理量内訳'!I103</f>
        <v>0</v>
      </c>
      <c r="T103" s="49">
        <f>'ごみ処理量内訳'!J103</f>
        <v>0</v>
      </c>
      <c r="U103" s="49">
        <f>'ごみ処理量内訳'!K103</f>
        <v>0</v>
      </c>
      <c r="V103" s="49">
        <f t="shared" si="21"/>
        <v>0</v>
      </c>
      <c r="W103" s="49">
        <f>'資源化量内訳'!M103</f>
        <v>0</v>
      </c>
      <c r="X103" s="49">
        <f>'資源化量内訳'!N103</f>
        <v>0</v>
      </c>
      <c r="Y103" s="49">
        <f>'資源化量内訳'!O103</f>
        <v>0</v>
      </c>
      <c r="Z103" s="49">
        <f>'資源化量内訳'!P103</f>
        <v>0</v>
      </c>
      <c r="AA103" s="49">
        <f>'資源化量内訳'!Q103</f>
        <v>0</v>
      </c>
      <c r="AB103" s="49">
        <f>'資源化量内訳'!R103</f>
        <v>0</v>
      </c>
      <c r="AC103" s="49">
        <f>'資源化量内訳'!S103</f>
        <v>0</v>
      </c>
      <c r="AD103" s="49">
        <f t="shared" si="22"/>
        <v>173</v>
      </c>
      <c r="AE103" s="50">
        <f t="shared" si="23"/>
        <v>97.6878612716763</v>
      </c>
      <c r="AF103" s="49">
        <f>'資源化量内訳'!AB103</f>
        <v>0</v>
      </c>
      <c r="AG103" s="49">
        <f>'資源化量内訳'!AJ103</f>
        <v>0</v>
      </c>
      <c r="AH103" s="49">
        <f>'資源化量内訳'!AR103</f>
        <v>0</v>
      </c>
      <c r="AI103" s="49">
        <f>'資源化量内訳'!AZ103</f>
        <v>0</v>
      </c>
      <c r="AJ103" s="49">
        <f>'資源化量内訳'!BH103</f>
        <v>0</v>
      </c>
      <c r="AK103" s="49" t="s">
        <v>11</v>
      </c>
      <c r="AL103" s="49">
        <f t="shared" si="24"/>
        <v>0</v>
      </c>
      <c r="AM103" s="50">
        <f t="shared" si="25"/>
        <v>4.41988950276243</v>
      </c>
      <c r="AN103" s="49">
        <f>'ごみ処理量内訳'!AC103</f>
        <v>4</v>
      </c>
      <c r="AO103" s="49">
        <f>'ごみ処理量内訳'!AD103</f>
        <v>18</v>
      </c>
      <c r="AP103" s="49">
        <f>'ごみ処理量内訳'!AE103</f>
        <v>1</v>
      </c>
      <c r="AQ103" s="49">
        <f t="shared" si="26"/>
        <v>23</v>
      </c>
    </row>
    <row r="104" spans="1:43" ht="13.5" customHeight="1">
      <c r="A104" s="24" t="s">
        <v>131</v>
      </c>
      <c r="B104" s="47" t="s">
        <v>417</v>
      </c>
      <c r="C104" s="48" t="s">
        <v>423</v>
      </c>
      <c r="D104" s="49">
        <v>11423</v>
      </c>
      <c r="E104" s="49">
        <v>11423</v>
      </c>
      <c r="F104" s="49">
        <f>'ごみ搬入量内訳'!H104</f>
        <v>2720</v>
      </c>
      <c r="G104" s="49">
        <f>'ごみ搬入量内訳'!AG104</f>
        <v>1955</v>
      </c>
      <c r="H104" s="49">
        <f>'ごみ搬入量内訳'!AH104</f>
        <v>42</v>
      </c>
      <c r="I104" s="49">
        <f t="shared" si="18"/>
        <v>4717</v>
      </c>
      <c r="J104" s="49">
        <f t="shared" si="19"/>
        <v>1131.3391990924342</v>
      </c>
      <c r="K104" s="49">
        <f>('ごみ搬入量内訳'!E104+'ごみ搬入量内訳'!AH104)/'ごみ処理概要'!D104/365*1000000</f>
        <v>632.4658613539855</v>
      </c>
      <c r="L104" s="49">
        <f>'ごみ搬入量内訳'!F104/'ごみ処理概要'!D104/365*1000000</f>
        <v>498.8733377384488</v>
      </c>
      <c r="M104" s="49">
        <f>'資源化量内訳'!BP104</f>
        <v>654</v>
      </c>
      <c r="N104" s="49">
        <f>'ごみ処理量内訳'!E104</f>
        <v>3077</v>
      </c>
      <c r="O104" s="49">
        <f>'ごみ処理量内訳'!L104</f>
        <v>709</v>
      </c>
      <c r="P104" s="49">
        <f t="shared" si="20"/>
        <v>38</v>
      </c>
      <c r="Q104" s="49">
        <f>'ごみ処理量内訳'!G104</f>
        <v>0</v>
      </c>
      <c r="R104" s="49">
        <f>'ごみ処理量内訳'!H104</f>
        <v>29</v>
      </c>
      <c r="S104" s="49">
        <f>'ごみ処理量内訳'!I104</f>
        <v>0</v>
      </c>
      <c r="T104" s="49">
        <f>'ごみ処理量内訳'!J104</f>
        <v>0</v>
      </c>
      <c r="U104" s="49">
        <f>'ごみ処理量内訳'!K104</f>
        <v>9</v>
      </c>
      <c r="V104" s="49">
        <f t="shared" si="21"/>
        <v>851</v>
      </c>
      <c r="W104" s="49">
        <f>'資源化量内訳'!M104</f>
        <v>227</v>
      </c>
      <c r="X104" s="49">
        <f>'資源化量内訳'!N104</f>
        <v>398</v>
      </c>
      <c r="Y104" s="49">
        <f>'資源化量内訳'!O104</f>
        <v>168</v>
      </c>
      <c r="Z104" s="49">
        <f>'資源化量内訳'!P104</f>
        <v>0</v>
      </c>
      <c r="AA104" s="49">
        <f>'資源化量内訳'!Q104</f>
        <v>0</v>
      </c>
      <c r="AB104" s="49">
        <f>'資源化量内訳'!R104</f>
        <v>0</v>
      </c>
      <c r="AC104" s="49">
        <f>'資源化量内訳'!S104</f>
        <v>58</v>
      </c>
      <c r="AD104" s="49">
        <f t="shared" si="22"/>
        <v>4675</v>
      </c>
      <c r="AE104" s="50">
        <f t="shared" si="23"/>
        <v>84.83422459893049</v>
      </c>
      <c r="AF104" s="49">
        <f>'資源化量内訳'!AB104</f>
        <v>0</v>
      </c>
      <c r="AG104" s="49">
        <f>'資源化量内訳'!AJ104</f>
        <v>0</v>
      </c>
      <c r="AH104" s="49">
        <f>'資源化量内訳'!AR104</f>
        <v>29</v>
      </c>
      <c r="AI104" s="49">
        <f>'資源化量内訳'!AZ104</f>
        <v>0</v>
      </c>
      <c r="AJ104" s="49">
        <f>'資源化量内訳'!BH104</f>
        <v>0</v>
      </c>
      <c r="AK104" s="49" t="s">
        <v>11</v>
      </c>
      <c r="AL104" s="49">
        <f t="shared" si="24"/>
        <v>29</v>
      </c>
      <c r="AM104" s="50">
        <f t="shared" si="25"/>
        <v>28.78588853443423</v>
      </c>
      <c r="AN104" s="49">
        <f>'ごみ処理量内訳'!AC104</f>
        <v>709</v>
      </c>
      <c r="AO104" s="49">
        <f>'ごみ処理量内訳'!AD104</f>
        <v>354</v>
      </c>
      <c r="AP104" s="49">
        <f>'ごみ処理量内訳'!AE104</f>
        <v>9</v>
      </c>
      <c r="AQ104" s="49">
        <f t="shared" si="26"/>
        <v>1072</v>
      </c>
    </row>
    <row r="105" spans="1:43" ht="13.5" customHeight="1">
      <c r="A105" s="24" t="s">
        <v>131</v>
      </c>
      <c r="B105" s="47" t="s">
        <v>418</v>
      </c>
      <c r="C105" s="48" t="s">
        <v>419</v>
      </c>
      <c r="D105" s="49">
        <v>4044</v>
      </c>
      <c r="E105" s="49">
        <v>4037</v>
      </c>
      <c r="F105" s="49">
        <f>'ごみ搬入量内訳'!H105</f>
        <v>2250</v>
      </c>
      <c r="G105" s="49">
        <f>'ごみ搬入量内訳'!AG105</f>
        <v>427</v>
      </c>
      <c r="H105" s="49">
        <f>'ごみ搬入量内訳'!AH105</f>
        <v>2</v>
      </c>
      <c r="I105" s="49">
        <f t="shared" si="18"/>
        <v>2679</v>
      </c>
      <c r="J105" s="49">
        <f t="shared" si="19"/>
        <v>1814.9668712653959</v>
      </c>
      <c r="K105" s="49">
        <f>('ごみ搬入量内訳'!E105+'ごみ搬入量内訳'!AH105)/'ごみ処理概要'!D105/365*1000000</f>
        <v>972.1827026001653</v>
      </c>
      <c r="L105" s="49">
        <f>'ごみ搬入量内訳'!F105/'ごみ処理概要'!D105/365*1000000</f>
        <v>842.7841686652304</v>
      </c>
      <c r="M105" s="49">
        <f>'資源化量内訳'!BP105</f>
        <v>70</v>
      </c>
      <c r="N105" s="49">
        <f>'ごみ処理量内訳'!E105</f>
        <v>1791</v>
      </c>
      <c r="O105" s="49">
        <f>'ごみ処理量内訳'!L105</f>
        <v>181</v>
      </c>
      <c r="P105" s="49">
        <f t="shared" si="20"/>
        <v>42</v>
      </c>
      <c r="Q105" s="49">
        <f>'ごみ処理量内訳'!G105</f>
        <v>0</v>
      </c>
      <c r="R105" s="49">
        <f>'ごみ処理量内訳'!H105</f>
        <v>42</v>
      </c>
      <c r="S105" s="49">
        <f>'ごみ処理量内訳'!I105</f>
        <v>0</v>
      </c>
      <c r="T105" s="49">
        <f>'ごみ処理量内訳'!J105</f>
        <v>0</v>
      </c>
      <c r="U105" s="49">
        <f>'ごみ処理量内訳'!K105</f>
        <v>0</v>
      </c>
      <c r="V105" s="49">
        <f t="shared" si="21"/>
        <v>663</v>
      </c>
      <c r="W105" s="49">
        <f>'資源化量内訳'!M105</f>
        <v>315</v>
      </c>
      <c r="X105" s="49">
        <f>'資源化量内訳'!N105</f>
        <v>194</v>
      </c>
      <c r="Y105" s="49">
        <f>'資源化量内訳'!O105</f>
        <v>131</v>
      </c>
      <c r="Z105" s="49">
        <f>'資源化量内訳'!P105</f>
        <v>0</v>
      </c>
      <c r="AA105" s="49">
        <f>'資源化量内訳'!Q105</f>
        <v>0</v>
      </c>
      <c r="AB105" s="49">
        <f>'資源化量内訳'!R105</f>
        <v>0</v>
      </c>
      <c r="AC105" s="49">
        <f>'資源化量内訳'!S105</f>
        <v>23</v>
      </c>
      <c r="AD105" s="49">
        <f t="shared" si="22"/>
        <v>2677</v>
      </c>
      <c r="AE105" s="50">
        <f t="shared" si="23"/>
        <v>93.23870003735524</v>
      </c>
      <c r="AF105" s="49">
        <f>'資源化量内訳'!AB105</f>
        <v>0</v>
      </c>
      <c r="AG105" s="49">
        <f>'資源化量内訳'!AJ105</f>
        <v>0</v>
      </c>
      <c r="AH105" s="49">
        <f>'資源化量内訳'!AR105</f>
        <v>42</v>
      </c>
      <c r="AI105" s="49">
        <f>'資源化量内訳'!AZ105</f>
        <v>0</v>
      </c>
      <c r="AJ105" s="49">
        <f>'資源化量内訳'!BH105</f>
        <v>0</v>
      </c>
      <c r="AK105" s="49" t="s">
        <v>11</v>
      </c>
      <c r="AL105" s="49">
        <f t="shared" si="24"/>
        <v>42</v>
      </c>
      <c r="AM105" s="50">
        <f t="shared" si="25"/>
        <v>28.21259555879141</v>
      </c>
      <c r="AN105" s="49">
        <f>'ごみ処理量内訳'!AC105</f>
        <v>181</v>
      </c>
      <c r="AO105" s="49">
        <f>'ごみ処理量内訳'!AD105</f>
        <v>156</v>
      </c>
      <c r="AP105" s="49">
        <f>'ごみ処理量内訳'!AE105</f>
        <v>0</v>
      </c>
      <c r="AQ105" s="49">
        <f t="shared" si="26"/>
        <v>337</v>
      </c>
    </row>
    <row r="106" spans="1:43" ht="13.5">
      <c r="A106" s="193" t="s">
        <v>323</v>
      </c>
      <c r="B106" s="188"/>
      <c r="C106" s="189"/>
      <c r="D106" s="49">
        <f>SUM(D7:D105)</f>
        <v>2114342</v>
      </c>
      <c r="E106" s="49">
        <f>SUM(E7:E105)</f>
        <v>2105279</v>
      </c>
      <c r="F106" s="49">
        <f>'ごみ搬入量内訳'!H106</f>
        <v>639068</v>
      </c>
      <c r="G106" s="49">
        <f>'ごみ搬入量内訳'!AG106</f>
        <v>81732</v>
      </c>
      <c r="H106" s="49">
        <f>'ごみ搬入量内訳'!AH106</f>
        <v>11358</v>
      </c>
      <c r="I106" s="49">
        <f>SUM(F106:H106)</f>
        <v>732158</v>
      </c>
      <c r="J106" s="49">
        <f>I106/D106/365*1000000</f>
        <v>948.7170612734946</v>
      </c>
      <c r="K106" s="49">
        <f>('ごみ搬入量内訳'!E106+'ごみ搬入量内訳'!AH106)/'ごみ処理概要'!D106/365*1000000</f>
        <v>667.9949899371525</v>
      </c>
      <c r="L106" s="49">
        <f>'ごみ搬入量内訳'!F106/'ごみ処理概要'!D106/365*1000000</f>
        <v>280.7220713363423</v>
      </c>
      <c r="M106" s="49">
        <f>'資源化量内訳'!BP106</f>
        <v>87730</v>
      </c>
      <c r="N106" s="49">
        <f>'ごみ処理量内訳'!E106</f>
        <v>572486</v>
      </c>
      <c r="O106" s="49">
        <f>'ごみ処理量内訳'!L106</f>
        <v>40153</v>
      </c>
      <c r="P106" s="49">
        <f>SUM(Q106:U106)</f>
        <v>70264</v>
      </c>
      <c r="Q106" s="49">
        <f>'ごみ処理量内訳'!G106</f>
        <v>28482</v>
      </c>
      <c r="R106" s="49">
        <f>'ごみ処理量内訳'!H106</f>
        <v>39177</v>
      </c>
      <c r="S106" s="49">
        <f>'ごみ処理量内訳'!I106</f>
        <v>86</v>
      </c>
      <c r="T106" s="49">
        <f>'ごみ処理量内訳'!J106</f>
        <v>230</v>
      </c>
      <c r="U106" s="49">
        <f>'ごみ処理量内訳'!K106</f>
        <v>2289</v>
      </c>
      <c r="V106" s="49">
        <f>SUM(W106:AC106)</f>
        <v>39411</v>
      </c>
      <c r="W106" s="49">
        <f>'資源化量内訳'!M106</f>
        <v>17555</v>
      </c>
      <c r="X106" s="49">
        <f>'資源化量内訳'!N106</f>
        <v>8865</v>
      </c>
      <c r="Y106" s="49">
        <f>'資源化量内訳'!O106</f>
        <v>7545</v>
      </c>
      <c r="Z106" s="49">
        <f>'資源化量内訳'!P106</f>
        <v>983</v>
      </c>
      <c r="AA106" s="49">
        <f>'資源化量内訳'!Q106</f>
        <v>1340</v>
      </c>
      <c r="AB106" s="49">
        <f>'資源化量内訳'!R106</f>
        <v>304</v>
      </c>
      <c r="AC106" s="49">
        <f>'資源化量内訳'!S106</f>
        <v>2819</v>
      </c>
      <c r="AD106" s="49">
        <f>N106+O106+P106+V106</f>
        <v>722314</v>
      </c>
      <c r="AE106" s="50">
        <f t="shared" si="23"/>
        <v>94.44106025911168</v>
      </c>
      <c r="AF106" s="49">
        <f>'資源化量内訳'!AB106</f>
        <v>6946</v>
      </c>
      <c r="AG106" s="49">
        <f>'資源化量内訳'!AJ106</f>
        <v>6851</v>
      </c>
      <c r="AH106" s="49">
        <f>'資源化量内訳'!AR106</f>
        <v>32770</v>
      </c>
      <c r="AI106" s="49">
        <f>'資源化量内訳'!AZ106</f>
        <v>85</v>
      </c>
      <c r="AJ106" s="49">
        <f>'資源化量内訳'!BH106</f>
        <v>43</v>
      </c>
      <c r="AK106" s="49" t="s">
        <v>11</v>
      </c>
      <c r="AL106" s="49">
        <f>SUM(AF106:AJ106)</f>
        <v>46695</v>
      </c>
      <c r="AM106" s="50">
        <f>(V106+AL106+M106)/(M106+AD106)*100</f>
        <v>21.460068835766947</v>
      </c>
      <c r="AN106" s="49">
        <f>'ごみ処理量内訳'!AC106</f>
        <v>40153</v>
      </c>
      <c r="AO106" s="49">
        <f>'ごみ処理量内訳'!AD106</f>
        <v>57480</v>
      </c>
      <c r="AP106" s="49">
        <f>'ごみ処理量内訳'!AE106</f>
        <v>7662</v>
      </c>
      <c r="AQ106" s="49">
        <f>SUM(AN106:AP106)</f>
        <v>105295</v>
      </c>
    </row>
  </sheetData>
  <mergeCells count="31">
    <mergeCell ref="A106:C106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10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261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107</v>
      </c>
      <c r="B2" s="196" t="s">
        <v>283</v>
      </c>
      <c r="C2" s="201" t="s">
        <v>286</v>
      </c>
      <c r="D2" s="204" t="s">
        <v>9</v>
      </c>
      <c r="E2" s="191"/>
      <c r="F2" s="220"/>
      <c r="G2" s="27" t="s">
        <v>282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108</v>
      </c>
    </row>
    <row r="3" spans="1:34" s="28" customFormat="1" ht="22.5" customHeight="1">
      <c r="A3" s="197"/>
      <c r="B3" s="197"/>
      <c r="C3" s="218"/>
      <c r="D3" s="36"/>
      <c r="E3" s="45"/>
      <c r="F3" s="46" t="s">
        <v>109</v>
      </c>
      <c r="G3" s="10" t="s">
        <v>122</v>
      </c>
      <c r="H3" s="14" t="s">
        <v>293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294</v>
      </c>
      <c r="AH3" s="218"/>
    </row>
    <row r="4" spans="1:34" s="28" customFormat="1" ht="22.5" customHeight="1">
      <c r="A4" s="197"/>
      <c r="B4" s="197"/>
      <c r="C4" s="218"/>
      <c r="D4" s="10" t="s">
        <v>122</v>
      </c>
      <c r="E4" s="201" t="s">
        <v>295</v>
      </c>
      <c r="F4" s="201" t="s">
        <v>296</v>
      </c>
      <c r="G4" s="13"/>
      <c r="H4" s="10" t="s">
        <v>122</v>
      </c>
      <c r="I4" s="194" t="s">
        <v>297</v>
      </c>
      <c r="J4" s="222"/>
      <c r="K4" s="222"/>
      <c r="L4" s="223"/>
      <c r="M4" s="194" t="s">
        <v>110</v>
      </c>
      <c r="N4" s="222"/>
      <c r="O4" s="222"/>
      <c r="P4" s="223"/>
      <c r="Q4" s="194" t="s">
        <v>111</v>
      </c>
      <c r="R4" s="222"/>
      <c r="S4" s="222"/>
      <c r="T4" s="223"/>
      <c r="U4" s="194" t="s">
        <v>112</v>
      </c>
      <c r="V4" s="222"/>
      <c r="W4" s="222"/>
      <c r="X4" s="223"/>
      <c r="Y4" s="194" t="s">
        <v>113</v>
      </c>
      <c r="Z4" s="222"/>
      <c r="AA4" s="222"/>
      <c r="AB4" s="223"/>
      <c r="AC4" s="194" t="s">
        <v>114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122</v>
      </c>
      <c r="J5" s="6" t="s">
        <v>298</v>
      </c>
      <c r="K5" s="6" t="s">
        <v>299</v>
      </c>
      <c r="L5" s="6" t="s">
        <v>300</v>
      </c>
      <c r="M5" s="10" t="s">
        <v>122</v>
      </c>
      <c r="N5" s="6" t="s">
        <v>298</v>
      </c>
      <c r="O5" s="6" t="s">
        <v>299</v>
      </c>
      <c r="P5" s="6" t="s">
        <v>300</v>
      </c>
      <c r="Q5" s="10" t="s">
        <v>122</v>
      </c>
      <c r="R5" s="6" t="s">
        <v>298</v>
      </c>
      <c r="S5" s="6" t="s">
        <v>299</v>
      </c>
      <c r="T5" s="6" t="s">
        <v>300</v>
      </c>
      <c r="U5" s="10" t="s">
        <v>122</v>
      </c>
      <c r="V5" s="6" t="s">
        <v>298</v>
      </c>
      <c r="W5" s="6" t="s">
        <v>299</v>
      </c>
      <c r="X5" s="6" t="s">
        <v>300</v>
      </c>
      <c r="Y5" s="10" t="s">
        <v>122</v>
      </c>
      <c r="Z5" s="6" t="s">
        <v>298</v>
      </c>
      <c r="AA5" s="6" t="s">
        <v>299</v>
      </c>
      <c r="AB5" s="6" t="s">
        <v>300</v>
      </c>
      <c r="AC5" s="10" t="s">
        <v>122</v>
      </c>
      <c r="AD5" s="6" t="s">
        <v>298</v>
      </c>
      <c r="AE5" s="6" t="s">
        <v>299</v>
      </c>
      <c r="AF5" s="6" t="s">
        <v>300</v>
      </c>
      <c r="AG5" s="13"/>
      <c r="AH5" s="206"/>
    </row>
    <row r="6" spans="1:34" s="28" customFormat="1" ht="22.5" customHeight="1">
      <c r="A6" s="198"/>
      <c r="B6" s="217"/>
      <c r="C6" s="219"/>
      <c r="D6" s="21" t="s">
        <v>292</v>
      </c>
      <c r="E6" s="22" t="s">
        <v>115</v>
      </c>
      <c r="F6" s="22" t="s">
        <v>115</v>
      </c>
      <c r="G6" s="22" t="s">
        <v>115</v>
      </c>
      <c r="H6" s="21" t="s">
        <v>115</v>
      </c>
      <c r="I6" s="21" t="s">
        <v>115</v>
      </c>
      <c r="J6" s="23" t="s">
        <v>115</v>
      </c>
      <c r="K6" s="23" t="s">
        <v>115</v>
      </c>
      <c r="L6" s="23" t="s">
        <v>115</v>
      </c>
      <c r="M6" s="21" t="s">
        <v>115</v>
      </c>
      <c r="N6" s="23" t="s">
        <v>115</v>
      </c>
      <c r="O6" s="23" t="s">
        <v>115</v>
      </c>
      <c r="P6" s="23" t="s">
        <v>115</v>
      </c>
      <c r="Q6" s="21" t="s">
        <v>115</v>
      </c>
      <c r="R6" s="23" t="s">
        <v>115</v>
      </c>
      <c r="S6" s="23" t="s">
        <v>115</v>
      </c>
      <c r="T6" s="23" t="s">
        <v>115</v>
      </c>
      <c r="U6" s="21" t="s">
        <v>115</v>
      </c>
      <c r="V6" s="23" t="s">
        <v>115</v>
      </c>
      <c r="W6" s="23" t="s">
        <v>115</v>
      </c>
      <c r="X6" s="23" t="s">
        <v>115</v>
      </c>
      <c r="Y6" s="21" t="s">
        <v>115</v>
      </c>
      <c r="Z6" s="23" t="s">
        <v>115</v>
      </c>
      <c r="AA6" s="23" t="s">
        <v>115</v>
      </c>
      <c r="AB6" s="23" t="s">
        <v>115</v>
      </c>
      <c r="AC6" s="21" t="s">
        <v>115</v>
      </c>
      <c r="AD6" s="23" t="s">
        <v>115</v>
      </c>
      <c r="AE6" s="23" t="s">
        <v>115</v>
      </c>
      <c r="AF6" s="23" t="s">
        <v>115</v>
      </c>
      <c r="AG6" s="22" t="s">
        <v>115</v>
      </c>
      <c r="AH6" s="22" t="s">
        <v>115</v>
      </c>
    </row>
    <row r="7" spans="1:34" ht="13.5">
      <c r="A7" s="24" t="s">
        <v>131</v>
      </c>
      <c r="B7" s="47" t="s">
        <v>132</v>
      </c>
      <c r="C7" s="48" t="s">
        <v>133</v>
      </c>
      <c r="D7" s="49">
        <f aca="true" t="shared" si="0" ref="D7:D38">E7+F7</f>
        <v>160126</v>
      </c>
      <c r="E7" s="49">
        <v>104612</v>
      </c>
      <c r="F7" s="49">
        <v>55514</v>
      </c>
      <c r="G7" s="49">
        <f aca="true" t="shared" si="1" ref="G7:G33">H7+AG7</f>
        <v>160126</v>
      </c>
      <c r="H7" s="49">
        <f aca="true" t="shared" si="2" ref="H7:H33">I7+M7+Q7+U7+Y7+AC7</f>
        <v>154048</v>
      </c>
      <c r="I7" s="49">
        <f aca="true" t="shared" si="3" ref="I7:I33">SUM(J7:L7)</f>
        <v>129038</v>
      </c>
      <c r="J7" s="49">
        <v>44469</v>
      </c>
      <c r="K7" s="49">
        <v>47185</v>
      </c>
      <c r="L7" s="49">
        <v>37384</v>
      </c>
      <c r="M7" s="49">
        <f aca="true" t="shared" si="4" ref="M7:M33">SUM(N7:P7)</f>
        <v>0</v>
      </c>
      <c r="N7" s="49">
        <v>0</v>
      </c>
      <c r="O7" s="49">
        <v>0</v>
      </c>
      <c r="P7" s="49">
        <v>0</v>
      </c>
      <c r="Q7" s="49">
        <f aca="true" t="shared" si="5" ref="Q7:Q33">SUM(R7:T7)</f>
        <v>0</v>
      </c>
      <c r="R7" s="49">
        <v>0</v>
      </c>
      <c r="S7" s="49">
        <v>0</v>
      </c>
      <c r="T7" s="49">
        <v>0</v>
      </c>
      <c r="U7" s="49">
        <f aca="true" t="shared" si="6" ref="U7:U33">SUM(V7:X7)</f>
        <v>21531</v>
      </c>
      <c r="V7" s="49">
        <v>2347</v>
      </c>
      <c r="W7" s="49">
        <v>5687</v>
      </c>
      <c r="X7" s="49">
        <v>13497</v>
      </c>
      <c r="Y7" s="49">
        <f aca="true" t="shared" si="7" ref="Y7:Y33">SUM(Z7:AB7)</f>
        <v>281</v>
      </c>
      <c r="Z7" s="49">
        <v>269</v>
      </c>
      <c r="AA7" s="49">
        <v>0</v>
      </c>
      <c r="AB7" s="49">
        <v>12</v>
      </c>
      <c r="AC7" s="49">
        <f aca="true" t="shared" si="8" ref="AC7:AC33">SUM(AD7:AF7)</f>
        <v>3198</v>
      </c>
      <c r="AD7" s="49">
        <v>340</v>
      </c>
      <c r="AE7" s="49">
        <v>1742</v>
      </c>
      <c r="AF7" s="49">
        <v>1116</v>
      </c>
      <c r="AG7" s="49">
        <v>6078</v>
      </c>
      <c r="AH7" s="49">
        <v>2492</v>
      </c>
    </row>
    <row r="8" spans="1:34" ht="13.5">
      <c r="A8" s="24" t="s">
        <v>131</v>
      </c>
      <c r="B8" s="47" t="s">
        <v>134</v>
      </c>
      <c r="C8" s="48" t="s">
        <v>135</v>
      </c>
      <c r="D8" s="49">
        <f t="shared" si="0"/>
        <v>63507</v>
      </c>
      <c r="E8" s="49">
        <v>41019</v>
      </c>
      <c r="F8" s="49">
        <v>22488</v>
      </c>
      <c r="G8" s="49">
        <f t="shared" si="1"/>
        <v>63507</v>
      </c>
      <c r="H8" s="49">
        <f t="shared" si="2"/>
        <v>50530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43697</v>
      </c>
      <c r="N8" s="49">
        <v>18475</v>
      </c>
      <c r="O8" s="49">
        <v>9557</v>
      </c>
      <c r="P8" s="49">
        <v>15665</v>
      </c>
      <c r="Q8" s="49">
        <f t="shared" si="5"/>
        <v>4668</v>
      </c>
      <c r="R8" s="49">
        <v>1749</v>
      </c>
      <c r="S8" s="49">
        <v>2096</v>
      </c>
      <c r="T8" s="49">
        <v>823</v>
      </c>
      <c r="U8" s="49">
        <f t="shared" si="6"/>
        <v>1934</v>
      </c>
      <c r="V8" s="49">
        <v>1271</v>
      </c>
      <c r="W8" s="49">
        <v>663</v>
      </c>
      <c r="X8" s="49">
        <v>0</v>
      </c>
      <c r="Y8" s="49">
        <f t="shared" si="7"/>
        <v>77</v>
      </c>
      <c r="Z8" s="49">
        <v>77</v>
      </c>
      <c r="AA8" s="49">
        <v>0</v>
      </c>
      <c r="AB8" s="49">
        <v>0</v>
      </c>
      <c r="AC8" s="49">
        <f t="shared" si="8"/>
        <v>154</v>
      </c>
      <c r="AD8" s="49">
        <v>154</v>
      </c>
      <c r="AE8" s="49">
        <v>0</v>
      </c>
      <c r="AF8" s="49">
        <v>0</v>
      </c>
      <c r="AG8" s="49">
        <v>12977</v>
      </c>
      <c r="AH8" s="49">
        <v>0</v>
      </c>
    </row>
    <row r="9" spans="1:34" ht="13.5">
      <c r="A9" s="24" t="s">
        <v>131</v>
      </c>
      <c r="B9" s="47" t="s">
        <v>136</v>
      </c>
      <c r="C9" s="48" t="s">
        <v>137</v>
      </c>
      <c r="D9" s="49">
        <f t="shared" si="0"/>
        <v>28142</v>
      </c>
      <c r="E9" s="49">
        <v>18276</v>
      </c>
      <c r="F9" s="49">
        <v>9866</v>
      </c>
      <c r="G9" s="49">
        <f t="shared" si="1"/>
        <v>28142</v>
      </c>
      <c r="H9" s="49">
        <f t="shared" si="2"/>
        <v>21898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16907</v>
      </c>
      <c r="N9" s="49">
        <v>11114</v>
      </c>
      <c r="O9" s="49">
        <v>0</v>
      </c>
      <c r="P9" s="49">
        <v>5793</v>
      </c>
      <c r="Q9" s="49">
        <f t="shared" si="5"/>
        <v>1903</v>
      </c>
      <c r="R9" s="49">
        <v>0</v>
      </c>
      <c r="S9" s="49">
        <v>1365</v>
      </c>
      <c r="T9" s="49">
        <v>538</v>
      </c>
      <c r="U9" s="49">
        <f t="shared" si="6"/>
        <v>2930</v>
      </c>
      <c r="V9" s="49">
        <v>1100</v>
      </c>
      <c r="W9" s="49">
        <v>1558</v>
      </c>
      <c r="X9" s="49">
        <v>272</v>
      </c>
      <c r="Y9" s="49">
        <f t="shared" si="7"/>
        <v>93</v>
      </c>
      <c r="Z9" s="49">
        <v>0</v>
      </c>
      <c r="AA9" s="49">
        <v>17</v>
      </c>
      <c r="AB9" s="49">
        <v>76</v>
      </c>
      <c r="AC9" s="49">
        <f t="shared" si="8"/>
        <v>65</v>
      </c>
      <c r="AD9" s="49">
        <v>65</v>
      </c>
      <c r="AE9" s="49">
        <v>0</v>
      </c>
      <c r="AF9" s="49">
        <v>0</v>
      </c>
      <c r="AG9" s="49">
        <v>6244</v>
      </c>
      <c r="AH9" s="49">
        <v>307</v>
      </c>
    </row>
    <row r="10" spans="1:34" ht="13.5">
      <c r="A10" s="24" t="s">
        <v>131</v>
      </c>
      <c r="B10" s="47" t="s">
        <v>138</v>
      </c>
      <c r="C10" s="48" t="s">
        <v>139</v>
      </c>
      <c r="D10" s="49">
        <f t="shared" si="0"/>
        <v>38607</v>
      </c>
      <c r="E10" s="49">
        <v>26110</v>
      </c>
      <c r="F10" s="49">
        <v>12497</v>
      </c>
      <c r="G10" s="49">
        <f t="shared" si="1"/>
        <v>38607</v>
      </c>
      <c r="H10" s="49">
        <f t="shared" si="2"/>
        <v>34401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25932</v>
      </c>
      <c r="N10" s="49">
        <v>18677</v>
      </c>
      <c r="O10" s="49">
        <v>0</v>
      </c>
      <c r="P10" s="49">
        <v>7255</v>
      </c>
      <c r="Q10" s="49">
        <f t="shared" si="5"/>
        <v>4257</v>
      </c>
      <c r="R10" s="49">
        <v>3491</v>
      </c>
      <c r="S10" s="49">
        <v>0</v>
      </c>
      <c r="T10" s="49">
        <v>766</v>
      </c>
      <c r="U10" s="49">
        <f t="shared" si="6"/>
        <v>4169</v>
      </c>
      <c r="V10" s="49">
        <v>3819</v>
      </c>
      <c r="W10" s="49">
        <v>80</v>
      </c>
      <c r="X10" s="49">
        <v>270</v>
      </c>
      <c r="Y10" s="49">
        <f t="shared" si="7"/>
        <v>43</v>
      </c>
      <c r="Z10" s="49">
        <v>43</v>
      </c>
      <c r="AA10" s="49">
        <v>0</v>
      </c>
      <c r="AB10" s="49">
        <v>0</v>
      </c>
      <c r="AC10" s="49">
        <f t="shared" si="8"/>
        <v>0</v>
      </c>
      <c r="AD10" s="49">
        <v>0</v>
      </c>
      <c r="AE10" s="49">
        <v>0</v>
      </c>
      <c r="AF10" s="49">
        <v>0</v>
      </c>
      <c r="AG10" s="49">
        <v>4206</v>
      </c>
      <c r="AH10" s="49">
        <v>0</v>
      </c>
    </row>
    <row r="11" spans="1:34" ht="13.5">
      <c r="A11" s="24" t="s">
        <v>131</v>
      </c>
      <c r="B11" s="47" t="s">
        <v>140</v>
      </c>
      <c r="C11" s="48" t="s">
        <v>141</v>
      </c>
      <c r="D11" s="49">
        <f t="shared" si="0"/>
        <v>27758</v>
      </c>
      <c r="E11" s="49">
        <v>16874</v>
      </c>
      <c r="F11" s="49">
        <v>10884</v>
      </c>
      <c r="G11" s="49">
        <f t="shared" si="1"/>
        <v>27758</v>
      </c>
      <c r="H11" s="49">
        <f t="shared" si="2"/>
        <v>22928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17836</v>
      </c>
      <c r="N11" s="49">
        <v>12207</v>
      </c>
      <c r="O11" s="49">
        <v>0</v>
      </c>
      <c r="P11" s="49">
        <v>5629</v>
      </c>
      <c r="Q11" s="49">
        <f t="shared" si="5"/>
        <v>1754</v>
      </c>
      <c r="R11" s="49">
        <v>1329</v>
      </c>
      <c r="S11" s="49">
        <v>0</v>
      </c>
      <c r="T11" s="49">
        <v>425</v>
      </c>
      <c r="U11" s="49">
        <f t="shared" si="6"/>
        <v>3338</v>
      </c>
      <c r="V11" s="49">
        <v>0</v>
      </c>
      <c r="W11" s="49">
        <v>3338</v>
      </c>
      <c r="X11" s="49">
        <v>0</v>
      </c>
      <c r="Y11" s="49">
        <f t="shared" si="7"/>
        <v>0</v>
      </c>
      <c r="Z11" s="49">
        <v>0</v>
      </c>
      <c r="AA11" s="49">
        <v>0</v>
      </c>
      <c r="AB11" s="49">
        <v>0</v>
      </c>
      <c r="AC11" s="49">
        <f t="shared" si="8"/>
        <v>0</v>
      </c>
      <c r="AD11" s="49">
        <v>0</v>
      </c>
      <c r="AE11" s="49">
        <v>0</v>
      </c>
      <c r="AF11" s="49">
        <v>0</v>
      </c>
      <c r="AG11" s="49">
        <v>4830</v>
      </c>
      <c r="AH11" s="49">
        <v>0</v>
      </c>
    </row>
    <row r="12" spans="1:34" ht="13.5">
      <c r="A12" s="24" t="s">
        <v>131</v>
      </c>
      <c r="B12" s="47" t="s">
        <v>142</v>
      </c>
      <c r="C12" s="48" t="s">
        <v>143</v>
      </c>
      <c r="D12" s="49">
        <f t="shared" si="0"/>
        <v>20101</v>
      </c>
      <c r="E12" s="49">
        <v>13741</v>
      </c>
      <c r="F12" s="49">
        <v>6360</v>
      </c>
      <c r="G12" s="49">
        <f t="shared" si="1"/>
        <v>20101</v>
      </c>
      <c r="H12" s="49">
        <f t="shared" si="2"/>
        <v>17695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15048</v>
      </c>
      <c r="N12" s="49">
        <v>10975</v>
      </c>
      <c r="O12" s="49">
        <v>0</v>
      </c>
      <c r="P12" s="49">
        <v>4073</v>
      </c>
      <c r="Q12" s="49">
        <f t="shared" si="5"/>
        <v>1405</v>
      </c>
      <c r="R12" s="49">
        <v>1262</v>
      </c>
      <c r="S12" s="49">
        <v>0</v>
      </c>
      <c r="T12" s="49">
        <v>143</v>
      </c>
      <c r="U12" s="49">
        <f t="shared" si="6"/>
        <v>1242</v>
      </c>
      <c r="V12" s="49">
        <v>1060</v>
      </c>
      <c r="W12" s="49">
        <v>0</v>
      </c>
      <c r="X12" s="49">
        <v>182</v>
      </c>
      <c r="Y12" s="49">
        <f t="shared" si="7"/>
        <v>0</v>
      </c>
      <c r="Z12" s="49">
        <v>0</v>
      </c>
      <c r="AA12" s="49">
        <v>0</v>
      </c>
      <c r="AB12" s="49">
        <v>0</v>
      </c>
      <c r="AC12" s="49">
        <f t="shared" si="8"/>
        <v>0</v>
      </c>
      <c r="AD12" s="49">
        <v>0</v>
      </c>
      <c r="AE12" s="49">
        <v>0</v>
      </c>
      <c r="AF12" s="49">
        <v>0</v>
      </c>
      <c r="AG12" s="49">
        <v>2406</v>
      </c>
      <c r="AH12" s="49">
        <v>0</v>
      </c>
    </row>
    <row r="13" spans="1:34" ht="13.5">
      <c r="A13" s="24" t="s">
        <v>131</v>
      </c>
      <c r="B13" s="47" t="s">
        <v>144</v>
      </c>
      <c r="C13" s="48" t="s">
        <v>145</v>
      </c>
      <c r="D13" s="49">
        <f t="shared" si="0"/>
        <v>8741</v>
      </c>
      <c r="E13" s="49">
        <v>6104</v>
      </c>
      <c r="F13" s="49">
        <v>2637</v>
      </c>
      <c r="G13" s="49">
        <f t="shared" si="1"/>
        <v>8741</v>
      </c>
      <c r="H13" s="49">
        <f t="shared" si="2"/>
        <v>7374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5528</v>
      </c>
      <c r="N13" s="49">
        <v>4192</v>
      </c>
      <c r="O13" s="49">
        <v>0</v>
      </c>
      <c r="P13" s="49">
        <v>1336</v>
      </c>
      <c r="Q13" s="49">
        <f t="shared" si="5"/>
        <v>679</v>
      </c>
      <c r="R13" s="49">
        <v>581</v>
      </c>
      <c r="S13" s="49">
        <v>0</v>
      </c>
      <c r="T13" s="49">
        <v>98</v>
      </c>
      <c r="U13" s="49">
        <f t="shared" si="6"/>
        <v>1167</v>
      </c>
      <c r="V13" s="49">
        <v>898</v>
      </c>
      <c r="W13" s="49">
        <v>269</v>
      </c>
      <c r="X13" s="49">
        <v>0</v>
      </c>
      <c r="Y13" s="49">
        <f t="shared" si="7"/>
        <v>0</v>
      </c>
      <c r="Z13" s="49">
        <v>0</v>
      </c>
      <c r="AA13" s="49">
        <v>0</v>
      </c>
      <c r="AB13" s="49">
        <v>0</v>
      </c>
      <c r="AC13" s="49">
        <f t="shared" si="8"/>
        <v>0</v>
      </c>
      <c r="AD13" s="49">
        <v>0</v>
      </c>
      <c r="AE13" s="49">
        <v>0</v>
      </c>
      <c r="AF13" s="49">
        <v>0</v>
      </c>
      <c r="AG13" s="49">
        <v>1367</v>
      </c>
      <c r="AH13" s="49">
        <v>94</v>
      </c>
    </row>
    <row r="14" spans="1:34" ht="13.5">
      <c r="A14" s="24" t="s">
        <v>131</v>
      </c>
      <c r="B14" s="47" t="s">
        <v>146</v>
      </c>
      <c r="C14" s="48" t="s">
        <v>147</v>
      </c>
      <c r="D14" s="49">
        <f t="shared" si="0"/>
        <v>15295</v>
      </c>
      <c r="E14" s="49">
        <v>9812</v>
      </c>
      <c r="F14" s="49">
        <v>5483</v>
      </c>
      <c r="G14" s="49">
        <f t="shared" si="1"/>
        <v>15295</v>
      </c>
      <c r="H14" s="49">
        <f t="shared" si="2"/>
        <v>15007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10766</v>
      </c>
      <c r="N14" s="49">
        <v>7575</v>
      </c>
      <c r="O14" s="49">
        <v>0</v>
      </c>
      <c r="P14" s="49">
        <v>3191</v>
      </c>
      <c r="Q14" s="49">
        <f t="shared" si="5"/>
        <v>3566</v>
      </c>
      <c r="R14" s="49">
        <v>1562</v>
      </c>
      <c r="S14" s="49">
        <v>0</v>
      </c>
      <c r="T14" s="49">
        <v>2004</v>
      </c>
      <c r="U14" s="49">
        <f t="shared" si="6"/>
        <v>675</v>
      </c>
      <c r="V14" s="49">
        <v>675</v>
      </c>
      <c r="W14" s="49">
        <v>0</v>
      </c>
      <c r="X14" s="49">
        <v>0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0</v>
      </c>
      <c r="AD14" s="49">
        <v>0</v>
      </c>
      <c r="AE14" s="49">
        <v>0</v>
      </c>
      <c r="AF14" s="49">
        <v>0</v>
      </c>
      <c r="AG14" s="49">
        <v>288</v>
      </c>
      <c r="AH14" s="49">
        <v>0</v>
      </c>
    </row>
    <row r="15" spans="1:34" ht="13.5">
      <c r="A15" s="24" t="s">
        <v>131</v>
      </c>
      <c r="B15" s="47" t="s">
        <v>148</v>
      </c>
      <c r="C15" s="48" t="s">
        <v>149</v>
      </c>
      <c r="D15" s="49">
        <f t="shared" si="0"/>
        <v>18950</v>
      </c>
      <c r="E15" s="49">
        <v>15485</v>
      </c>
      <c r="F15" s="49">
        <v>3465</v>
      </c>
      <c r="G15" s="49">
        <f t="shared" si="1"/>
        <v>18950</v>
      </c>
      <c r="H15" s="49">
        <f t="shared" si="2"/>
        <v>18626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14160</v>
      </c>
      <c r="N15" s="49">
        <v>0</v>
      </c>
      <c r="O15" s="49">
        <v>10964</v>
      </c>
      <c r="P15" s="49">
        <v>3196</v>
      </c>
      <c r="Q15" s="49">
        <f t="shared" si="5"/>
        <v>751</v>
      </c>
      <c r="R15" s="49">
        <v>0</v>
      </c>
      <c r="S15" s="49">
        <v>751</v>
      </c>
      <c r="T15" s="49">
        <v>0</v>
      </c>
      <c r="U15" s="49">
        <f t="shared" si="6"/>
        <v>3715</v>
      </c>
      <c r="V15" s="49">
        <v>0</v>
      </c>
      <c r="W15" s="49">
        <v>3715</v>
      </c>
      <c r="X15" s="49">
        <v>0</v>
      </c>
      <c r="Y15" s="49">
        <f t="shared" si="7"/>
        <v>0</v>
      </c>
      <c r="Z15" s="49">
        <v>0</v>
      </c>
      <c r="AA15" s="49">
        <v>0</v>
      </c>
      <c r="AB15" s="49">
        <v>0</v>
      </c>
      <c r="AC15" s="49">
        <f t="shared" si="8"/>
        <v>0</v>
      </c>
      <c r="AD15" s="49">
        <v>0</v>
      </c>
      <c r="AE15" s="49">
        <v>0</v>
      </c>
      <c r="AF15" s="49">
        <v>0</v>
      </c>
      <c r="AG15" s="49">
        <v>324</v>
      </c>
      <c r="AH15" s="49">
        <v>0</v>
      </c>
    </row>
    <row r="16" spans="1:34" ht="13.5">
      <c r="A16" s="24" t="s">
        <v>131</v>
      </c>
      <c r="B16" s="47" t="s">
        <v>150</v>
      </c>
      <c r="C16" s="48" t="s">
        <v>151</v>
      </c>
      <c r="D16" s="49">
        <f t="shared" si="0"/>
        <v>10961</v>
      </c>
      <c r="E16" s="49">
        <v>7311</v>
      </c>
      <c r="F16" s="49">
        <v>3650</v>
      </c>
      <c r="G16" s="49">
        <f t="shared" si="1"/>
        <v>10961</v>
      </c>
      <c r="H16" s="49">
        <f t="shared" si="2"/>
        <v>10367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8691</v>
      </c>
      <c r="N16" s="49">
        <v>5515</v>
      </c>
      <c r="O16" s="49">
        <v>0</v>
      </c>
      <c r="P16" s="49">
        <v>3176</v>
      </c>
      <c r="Q16" s="49">
        <f t="shared" si="5"/>
        <v>1118</v>
      </c>
      <c r="R16" s="49">
        <v>1007</v>
      </c>
      <c r="S16" s="49">
        <v>0</v>
      </c>
      <c r="T16" s="49">
        <v>111</v>
      </c>
      <c r="U16" s="49">
        <f t="shared" si="6"/>
        <v>539</v>
      </c>
      <c r="V16" s="49">
        <v>414</v>
      </c>
      <c r="W16" s="49">
        <v>0</v>
      </c>
      <c r="X16" s="49">
        <v>125</v>
      </c>
      <c r="Y16" s="49">
        <f t="shared" si="7"/>
        <v>19</v>
      </c>
      <c r="Z16" s="49">
        <v>19</v>
      </c>
      <c r="AA16" s="49">
        <v>0</v>
      </c>
      <c r="AB16" s="49">
        <v>0</v>
      </c>
      <c r="AC16" s="49">
        <f t="shared" si="8"/>
        <v>0</v>
      </c>
      <c r="AD16" s="49">
        <v>0</v>
      </c>
      <c r="AE16" s="49">
        <v>0</v>
      </c>
      <c r="AF16" s="49">
        <v>0</v>
      </c>
      <c r="AG16" s="49">
        <v>594</v>
      </c>
      <c r="AH16" s="49">
        <v>0</v>
      </c>
    </row>
    <row r="17" spans="1:34" ht="13.5">
      <c r="A17" s="24" t="s">
        <v>131</v>
      </c>
      <c r="B17" s="47" t="s">
        <v>152</v>
      </c>
      <c r="C17" s="48" t="s">
        <v>153</v>
      </c>
      <c r="D17" s="49">
        <f t="shared" si="0"/>
        <v>16548</v>
      </c>
      <c r="E17" s="49">
        <v>11391</v>
      </c>
      <c r="F17" s="49">
        <v>5157</v>
      </c>
      <c r="G17" s="49">
        <f t="shared" si="1"/>
        <v>16548</v>
      </c>
      <c r="H17" s="49">
        <f t="shared" si="2"/>
        <v>14486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13073</v>
      </c>
      <c r="N17" s="49">
        <v>0</v>
      </c>
      <c r="O17" s="49">
        <v>8381</v>
      </c>
      <c r="P17" s="49">
        <v>4692</v>
      </c>
      <c r="Q17" s="49">
        <f t="shared" si="5"/>
        <v>545</v>
      </c>
      <c r="R17" s="49">
        <v>0</v>
      </c>
      <c r="S17" s="49">
        <v>531</v>
      </c>
      <c r="T17" s="49">
        <v>14</v>
      </c>
      <c r="U17" s="49">
        <f t="shared" si="6"/>
        <v>511</v>
      </c>
      <c r="V17" s="49">
        <v>0</v>
      </c>
      <c r="W17" s="49">
        <v>511</v>
      </c>
      <c r="X17" s="49">
        <v>0</v>
      </c>
      <c r="Y17" s="49">
        <f t="shared" si="7"/>
        <v>30</v>
      </c>
      <c r="Z17" s="49">
        <v>23</v>
      </c>
      <c r="AA17" s="49">
        <v>0</v>
      </c>
      <c r="AB17" s="49">
        <v>7</v>
      </c>
      <c r="AC17" s="49">
        <f t="shared" si="8"/>
        <v>327</v>
      </c>
      <c r="AD17" s="49">
        <v>0</v>
      </c>
      <c r="AE17" s="49">
        <v>117</v>
      </c>
      <c r="AF17" s="49">
        <v>210</v>
      </c>
      <c r="AG17" s="49">
        <v>2062</v>
      </c>
      <c r="AH17" s="49">
        <v>0</v>
      </c>
    </row>
    <row r="18" spans="1:34" ht="13.5">
      <c r="A18" s="24" t="s">
        <v>131</v>
      </c>
      <c r="B18" s="47" t="s">
        <v>154</v>
      </c>
      <c r="C18" s="48" t="s">
        <v>155</v>
      </c>
      <c r="D18" s="49">
        <f t="shared" si="0"/>
        <v>22229</v>
      </c>
      <c r="E18" s="49">
        <v>18287</v>
      </c>
      <c r="F18" s="49">
        <v>3942</v>
      </c>
      <c r="G18" s="49">
        <f t="shared" si="1"/>
        <v>22229</v>
      </c>
      <c r="H18" s="49">
        <f t="shared" si="2"/>
        <v>20211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16530</v>
      </c>
      <c r="N18" s="49">
        <v>12852</v>
      </c>
      <c r="O18" s="49">
        <v>0</v>
      </c>
      <c r="P18" s="49">
        <v>3678</v>
      </c>
      <c r="Q18" s="49">
        <f t="shared" si="5"/>
        <v>1325</v>
      </c>
      <c r="R18" s="49">
        <v>1300</v>
      </c>
      <c r="S18" s="49">
        <v>0</v>
      </c>
      <c r="T18" s="49">
        <v>25</v>
      </c>
      <c r="U18" s="49">
        <f t="shared" si="6"/>
        <v>2316</v>
      </c>
      <c r="V18" s="49">
        <v>2299</v>
      </c>
      <c r="W18" s="49">
        <v>0</v>
      </c>
      <c r="X18" s="49">
        <v>17</v>
      </c>
      <c r="Y18" s="49">
        <f t="shared" si="7"/>
        <v>0</v>
      </c>
      <c r="Z18" s="49">
        <v>0</v>
      </c>
      <c r="AA18" s="49">
        <v>0</v>
      </c>
      <c r="AB18" s="49">
        <v>0</v>
      </c>
      <c r="AC18" s="49">
        <f t="shared" si="8"/>
        <v>40</v>
      </c>
      <c r="AD18" s="49">
        <v>40</v>
      </c>
      <c r="AE18" s="49">
        <v>0</v>
      </c>
      <c r="AF18" s="49">
        <v>0</v>
      </c>
      <c r="AG18" s="49">
        <v>2018</v>
      </c>
      <c r="AH18" s="49">
        <v>0</v>
      </c>
    </row>
    <row r="19" spans="1:34" ht="13.5">
      <c r="A19" s="24" t="s">
        <v>131</v>
      </c>
      <c r="B19" s="47" t="s">
        <v>156</v>
      </c>
      <c r="C19" s="48" t="s">
        <v>157</v>
      </c>
      <c r="D19" s="49">
        <f t="shared" si="0"/>
        <v>48363</v>
      </c>
      <c r="E19" s="49">
        <v>38819</v>
      </c>
      <c r="F19" s="49">
        <v>9544</v>
      </c>
      <c r="G19" s="49">
        <f t="shared" si="1"/>
        <v>48363</v>
      </c>
      <c r="H19" s="49">
        <f t="shared" si="2"/>
        <v>43896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39020</v>
      </c>
      <c r="N19" s="49">
        <v>0</v>
      </c>
      <c r="O19" s="49">
        <v>33448</v>
      </c>
      <c r="P19" s="49">
        <v>5572</v>
      </c>
      <c r="Q19" s="49">
        <f t="shared" si="5"/>
        <v>1854</v>
      </c>
      <c r="R19" s="49">
        <v>0</v>
      </c>
      <c r="S19" s="49">
        <v>1577</v>
      </c>
      <c r="T19" s="49">
        <v>277</v>
      </c>
      <c r="U19" s="49">
        <f t="shared" si="6"/>
        <v>1866</v>
      </c>
      <c r="V19" s="49">
        <v>0</v>
      </c>
      <c r="W19" s="49">
        <v>1866</v>
      </c>
      <c r="X19" s="49">
        <v>0</v>
      </c>
      <c r="Y19" s="49">
        <f t="shared" si="7"/>
        <v>404</v>
      </c>
      <c r="Z19" s="49">
        <v>0</v>
      </c>
      <c r="AA19" s="49">
        <v>404</v>
      </c>
      <c r="AB19" s="49">
        <v>0</v>
      </c>
      <c r="AC19" s="49">
        <f t="shared" si="8"/>
        <v>752</v>
      </c>
      <c r="AD19" s="49">
        <v>0</v>
      </c>
      <c r="AE19" s="49">
        <v>752</v>
      </c>
      <c r="AF19" s="49">
        <v>0</v>
      </c>
      <c r="AG19" s="49">
        <v>4467</v>
      </c>
      <c r="AH19" s="49">
        <v>0</v>
      </c>
    </row>
    <row r="20" spans="1:34" ht="13.5">
      <c r="A20" s="24" t="s">
        <v>131</v>
      </c>
      <c r="B20" s="47" t="s">
        <v>158</v>
      </c>
      <c r="C20" s="48" t="s">
        <v>159</v>
      </c>
      <c r="D20" s="49">
        <f t="shared" si="0"/>
        <v>27679</v>
      </c>
      <c r="E20" s="49">
        <v>20156</v>
      </c>
      <c r="F20" s="49">
        <v>7523</v>
      </c>
      <c r="G20" s="49">
        <f t="shared" si="1"/>
        <v>27679</v>
      </c>
      <c r="H20" s="49">
        <f t="shared" si="2"/>
        <v>27114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24268</v>
      </c>
      <c r="N20" s="49">
        <v>0</v>
      </c>
      <c r="O20" s="49">
        <v>17380</v>
      </c>
      <c r="P20" s="49">
        <v>6888</v>
      </c>
      <c r="Q20" s="49">
        <f t="shared" si="5"/>
        <v>1189</v>
      </c>
      <c r="R20" s="49">
        <v>0</v>
      </c>
      <c r="S20" s="49">
        <v>1184</v>
      </c>
      <c r="T20" s="49">
        <v>5</v>
      </c>
      <c r="U20" s="49">
        <f t="shared" si="6"/>
        <v>975</v>
      </c>
      <c r="V20" s="49">
        <v>77</v>
      </c>
      <c r="W20" s="49">
        <v>859</v>
      </c>
      <c r="X20" s="49">
        <v>39</v>
      </c>
      <c r="Y20" s="49">
        <f t="shared" si="7"/>
        <v>47</v>
      </c>
      <c r="Z20" s="49">
        <v>47</v>
      </c>
      <c r="AA20" s="49">
        <v>0</v>
      </c>
      <c r="AB20" s="49">
        <v>0</v>
      </c>
      <c r="AC20" s="49">
        <f t="shared" si="8"/>
        <v>635</v>
      </c>
      <c r="AD20" s="49">
        <v>0</v>
      </c>
      <c r="AE20" s="49">
        <v>318</v>
      </c>
      <c r="AF20" s="49">
        <v>317</v>
      </c>
      <c r="AG20" s="49">
        <v>565</v>
      </c>
      <c r="AH20" s="49">
        <v>0</v>
      </c>
    </row>
    <row r="21" spans="1:34" ht="13.5">
      <c r="A21" s="24" t="s">
        <v>131</v>
      </c>
      <c r="B21" s="47" t="s">
        <v>160</v>
      </c>
      <c r="C21" s="48" t="s">
        <v>322</v>
      </c>
      <c r="D21" s="49">
        <f t="shared" si="0"/>
        <v>2892</v>
      </c>
      <c r="E21" s="49">
        <v>2556</v>
      </c>
      <c r="F21" s="49">
        <v>336</v>
      </c>
      <c r="G21" s="49">
        <f t="shared" si="1"/>
        <v>2892</v>
      </c>
      <c r="H21" s="49">
        <f t="shared" si="2"/>
        <v>2818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1950</v>
      </c>
      <c r="N21" s="49">
        <v>0</v>
      </c>
      <c r="O21" s="49">
        <v>1688</v>
      </c>
      <c r="P21" s="49">
        <v>262</v>
      </c>
      <c r="Q21" s="49">
        <f t="shared" si="5"/>
        <v>82</v>
      </c>
      <c r="R21" s="49">
        <v>0</v>
      </c>
      <c r="S21" s="49">
        <v>82</v>
      </c>
      <c r="T21" s="49">
        <v>0</v>
      </c>
      <c r="U21" s="49">
        <f t="shared" si="6"/>
        <v>639</v>
      </c>
      <c r="V21" s="49">
        <v>0</v>
      </c>
      <c r="W21" s="49">
        <v>639</v>
      </c>
      <c r="X21" s="49">
        <v>0</v>
      </c>
      <c r="Y21" s="49">
        <f t="shared" si="7"/>
        <v>0</v>
      </c>
      <c r="Z21" s="49">
        <v>0</v>
      </c>
      <c r="AA21" s="49">
        <v>0</v>
      </c>
      <c r="AB21" s="49">
        <v>0</v>
      </c>
      <c r="AC21" s="49">
        <f t="shared" si="8"/>
        <v>147</v>
      </c>
      <c r="AD21" s="49">
        <v>0</v>
      </c>
      <c r="AE21" s="49">
        <v>147</v>
      </c>
      <c r="AF21" s="49">
        <v>0</v>
      </c>
      <c r="AG21" s="49">
        <v>74</v>
      </c>
      <c r="AH21" s="49">
        <v>0</v>
      </c>
    </row>
    <row r="22" spans="1:34" ht="13.5">
      <c r="A22" s="24" t="s">
        <v>131</v>
      </c>
      <c r="B22" s="47" t="s">
        <v>161</v>
      </c>
      <c r="C22" s="48" t="s">
        <v>162</v>
      </c>
      <c r="D22" s="49">
        <f t="shared" si="0"/>
        <v>10317</v>
      </c>
      <c r="E22" s="49">
        <v>5870</v>
      </c>
      <c r="F22" s="49">
        <v>4447</v>
      </c>
      <c r="G22" s="49">
        <f t="shared" si="1"/>
        <v>10317</v>
      </c>
      <c r="H22" s="49">
        <f t="shared" si="2"/>
        <v>10003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8730</v>
      </c>
      <c r="N22" s="49">
        <v>0</v>
      </c>
      <c r="O22" s="49">
        <v>4597</v>
      </c>
      <c r="P22" s="49">
        <v>4133</v>
      </c>
      <c r="Q22" s="49">
        <f t="shared" si="5"/>
        <v>964</v>
      </c>
      <c r="R22" s="49">
        <v>0</v>
      </c>
      <c r="S22" s="49">
        <v>964</v>
      </c>
      <c r="T22" s="49">
        <v>0</v>
      </c>
      <c r="U22" s="49">
        <f t="shared" si="6"/>
        <v>309</v>
      </c>
      <c r="V22" s="49">
        <v>0</v>
      </c>
      <c r="W22" s="49">
        <v>309</v>
      </c>
      <c r="X22" s="49">
        <v>0</v>
      </c>
      <c r="Y22" s="49">
        <f t="shared" si="7"/>
        <v>0</v>
      </c>
      <c r="Z22" s="49">
        <v>0</v>
      </c>
      <c r="AA22" s="49">
        <v>0</v>
      </c>
      <c r="AB22" s="49">
        <v>0</v>
      </c>
      <c r="AC22" s="49">
        <f t="shared" si="8"/>
        <v>0</v>
      </c>
      <c r="AD22" s="49">
        <v>0</v>
      </c>
      <c r="AE22" s="49">
        <v>0</v>
      </c>
      <c r="AF22" s="49">
        <v>0</v>
      </c>
      <c r="AG22" s="49">
        <v>314</v>
      </c>
      <c r="AH22" s="49">
        <v>0</v>
      </c>
    </row>
    <row r="23" spans="1:34" ht="13.5">
      <c r="A23" s="24" t="s">
        <v>131</v>
      </c>
      <c r="B23" s="47" t="s">
        <v>163</v>
      </c>
      <c r="C23" s="48" t="s">
        <v>164</v>
      </c>
      <c r="D23" s="49">
        <f t="shared" si="0"/>
        <v>10482</v>
      </c>
      <c r="E23" s="49">
        <v>7341</v>
      </c>
      <c r="F23" s="49">
        <v>3141</v>
      </c>
      <c r="G23" s="49">
        <f t="shared" si="1"/>
        <v>10482</v>
      </c>
      <c r="H23" s="49">
        <f t="shared" si="2"/>
        <v>9998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7685</v>
      </c>
      <c r="N23" s="49">
        <v>0</v>
      </c>
      <c r="O23" s="49">
        <v>5028</v>
      </c>
      <c r="P23" s="49">
        <v>2657</v>
      </c>
      <c r="Q23" s="49">
        <f t="shared" si="5"/>
        <v>485</v>
      </c>
      <c r="R23" s="49">
        <v>0</v>
      </c>
      <c r="S23" s="49">
        <v>485</v>
      </c>
      <c r="T23" s="49">
        <v>0</v>
      </c>
      <c r="U23" s="49">
        <f t="shared" si="6"/>
        <v>562</v>
      </c>
      <c r="V23" s="49">
        <v>0</v>
      </c>
      <c r="W23" s="49">
        <v>562</v>
      </c>
      <c r="X23" s="49">
        <v>0</v>
      </c>
      <c r="Y23" s="49">
        <f t="shared" si="7"/>
        <v>915</v>
      </c>
      <c r="Z23" s="49">
        <v>0</v>
      </c>
      <c r="AA23" s="49">
        <v>915</v>
      </c>
      <c r="AB23" s="49">
        <v>0</v>
      </c>
      <c r="AC23" s="49">
        <f t="shared" si="8"/>
        <v>351</v>
      </c>
      <c r="AD23" s="49">
        <v>0</v>
      </c>
      <c r="AE23" s="49">
        <v>351</v>
      </c>
      <c r="AF23" s="49">
        <v>0</v>
      </c>
      <c r="AG23" s="49">
        <v>484</v>
      </c>
      <c r="AH23" s="49">
        <v>0</v>
      </c>
    </row>
    <row r="24" spans="1:34" ht="13.5">
      <c r="A24" s="24" t="s">
        <v>131</v>
      </c>
      <c r="B24" s="47" t="s">
        <v>165</v>
      </c>
      <c r="C24" s="48" t="s">
        <v>267</v>
      </c>
      <c r="D24" s="49">
        <f t="shared" si="0"/>
        <v>6996</v>
      </c>
      <c r="E24" s="49">
        <v>3534</v>
      </c>
      <c r="F24" s="49">
        <v>3462</v>
      </c>
      <c r="G24" s="49">
        <f t="shared" si="1"/>
        <v>6996</v>
      </c>
      <c r="H24" s="49">
        <f t="shared" si="2"/>
        <v>6783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5259</v>
      </c>
      <c r="N24" s="49">
        <v>0</v>
      </c>
      <c r="O24" s="49">
        <v>2761</v>
      </c>
      <c r="P24" s="49">
        <v>2498</v>
      </c>
      <c r="Q24" s="49">
        <f t="shared" si="5"/>
        <v>488</v>
      </c>
      <c r="R24" s="49">
        <v>0</v>
      </c>
      <c r="S24" s="49">
        <v>305</v>
      </c>
      <c r="T24" s="49">
        <v>183</v>
      </c>
      <c r="U24" s="49">
        <f t="shared" si="6"/>
        <v>968</v>
      </c>
      <c r="V24" s="49">
        <v>0</v>
      </c>
      <c r="W24" s="49">
        <v>415</v>
      </c>
      <c r="X24" s="49">
        <v>553</v>
      </c>
      <c r="Y24" s="49">
        <f t="shared" si="7"/>
        <v>0</v>
      </c>
      <c r="Z24" s="49">
        <v>0</v>
      </c>
      <c r="AA24" s="49">
        <v>0</v>
      </c>
      <c r="AB24" s="49">
        <v>0</v>
      </c>
      <c r="AC24" s="49">
        <f t="shared" si="8"/>
        <v>68</v>
      </c>
      <c r="AD24" s="49">
        <v>0</v>
      </c>
      <c r="AE24" s="49">
        <v>53</v>
      </c>
      <c r="AF24" s="49">
        <v>15</v>
      </c>
      <c r="AG24" s="49">
        <v>213</v>
      </c>
      <c r="AH24" s="49">
        <v>0</v>
      </c>
    </row>
    <row r="25" spans="1:34" ht="13.5">
      <c r="A25" s="24" t="s">
        <v>131</v>
      </c>
      <c r="B25" s="47" t="s">
        <v>166</v>
      </c>
      <c r="C25" s="48" t="s">
        <v>167</v>
      </c>
      <c r="D25" s="49">
        <f t="shared" si="0"/>
        <v>3225</v>
      </c>
      <c r="E25" s="49">
        <v>2552</v>
      </c>
      <c r="F25" s="49">
        <v>673</v>
      </c>
      <c r="G25" s="49">
        <f t="shared" si="1"/>
        <v>3225</v>
      </c>
      <c r="H25" s="49">
        <f t="shared" si="2"/>
        <v>3135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2390</v>
      </c>
      <c r="N25" s="49">
        <v>1506</v>
      </c>
      <c r="O25" s="49">
        <v>211</v>
      </c>
      <c r="P25" s="49">
        <v>673</v>
      </c>
      <c r="Q25" s="49">
        <f t="shared" si="5"/>
        <v>497</v>
      </c>
      <c r="R25" s="49">
        <v>373</v>
      </c>
      <c r="S25" s="49">
        <v>124</v>
      </c>
      <c r="T25" s="49">
        <v>0</v>
      </c>
      <c r="U25" s="49">
        <f t="shared" si="6"/>
        <v>202</v>
      </c>
      <c r="V25" s="49">
        <v>184</v>
      </c>
      <c r="W25" s="49">
        <v>18</v>
      </c>
      <c r="X25" s="49">
        <v>0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46</v>
      </c>
      <c r="AD25" s="49">
        <v>46</v>
      </c>
      <c r="AE25" s="49">
        <v>0</v>
      </c>
      <c r="AF25" s="49">
        <v>0</v>
      </c>
      <c r="AG25" s="49">
        <v>90</v>
      </c>
      <c r="AH25" s="49">
        <v>0</v>
      </c>
    </row>
    <row r="26" spans="1:34" ht="13.5">
      <c r="A26" s="24" t="s">
        <v>131</v>
      </c>
      <c r="B26" s="47" t="s">
        <v>168</v>
      </c>
      <c r="C26" s="48" t="s">
        <v>427</v>
      </c>
      <c r="D26" s="49">
        <f t="shared" si="0"/>
        <v>2171</v>
      </c>
      <c r="E26" s="49">
        <v>1336</v>
      </c>
      <c r="F26" s="49">
        <v>835</v>
      </c>
      <c r="G26" s="49">
        <f t="shared" si="1"/>
        <v>2171</v>
      </c>
      <c r="H26" s="49">
        <f t="shared" si="2"/>
        <v>1910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1586</v>
      </c>
      <c r="N26" s="49">
        <v>787</v>
      </c>
      <c r="O26" s="49">
        <v>0</v>
      </c>
      <c r="P26" s="49">
        <v>799</v>
      </c>
      <c r="Q26" s="49">
        <f t="shared" si="5"/>
        <v>147</v>
      </c>
      <c r="R26" s="49">
        <v>0</v>
      </c>
      <c r="S26" s="49">
        <v>122</v>
      </c>
      <c r="T26" s="49">
        <v>25</v>
      </c>
      <c r="U26" s="49">
        <f t="shared" si="6"/>
        <v>116</v>
      </c>
      <c r="V26" s="49">
        <v>18</v>
      </c>
      <c r="W26" s="49">
        <v>98</v>
      </c>
      <c r="X26" s="49">
        <v>0</v>
      </c>
      <c r="Y26" s="49">
        <f t="shared" si="7"/>
        <v>0</v>
      </c>
      <c r="Z26" s="49">
        <v>0</v>
      </c>
      <c r="AA26" s="49">
        <v>0</v>
      </c>
      <c r="AB26" s="49">
        <v>0</v>
      </c>
      <c r="AC26" s="49">
        <f t="shared" si="8"/>
        <v>61</v>
      </c>
      <c r="AD26" s="49">
        <v>0</v>
      </c>
      <c r="AE26" s="49">
        <v>50</v>
      </c>
      <c r="AF26" s="49">
        <v>11</v>
      </c>
      <c r="AG26" s="49">
        <v>261</v>
      </c>
      <c r="AH26" s="49">
        <v>0</v>
      </c>
    </row>
    <row r="27" spans="1:34" ht="13.5">
      <c r="A27" s="24" t="s">
        <v>131</v>
      </c>
      <c r="B27" s="47" t="s">
        <v>169</v>
      </c>
      <c r="C27" s="48" t="s">
        <v>170</v>
      </c>
      <c r="D27" s="49">
        <f t="shared" si="0"/>
        <v>3923</v>
      </c>
      <c r="E27" s="49">
        <v>3444</v>
      </c>
      <c r="F27" s="49">
        <v>479</v>
      </c>
      <c r="G27" s="49">
        <f t="shared" si="1"/>
        <v>3923</v>
      </c>
      <c r="H27" s="49">
        <f t="shared" si="2"/>
        <v>3350</v>
      </c>
      <c r="I27" s="49">
        <f t="shared" si="3"/>
        <v>7</v>
      </c>
      <c r="J27" s="49">
        <v>7</v>
      </c>
      <c r="K27" s="49">
        <v>0</v>
      </c>
      <c r="L27" s="49">
        <v>0</v>
      </c>
      <c r="M27" s="49">
        <f t="shared" si="4"/>
        <v>2813</v>
      </c>
      <c r="N27" s="49">
        <v>2251</v>
      </c>
      <c r="O27" s="49">
        <v>0</v>
      </c>
      <c r="P27" s="49">
        <v>562</v>
      </c>
      <c r="Q27" s="49">
        <f t="shared" si="5"/>
        <v>273</v>
      </c>
      <c r="R27" s="49">
        <v>0</v>
      </c>
      <c r="S27" s="49">
        <v>155</v>
      </c>
      <c r="T27" s="49">
        <v>118</v>
      </c>
      <c r="U27" s="49">
        <f t="shared" si="6"/>
        <v>218</v>
      </c>
      <c r="V27" s="49">
        <v>192</v>
      </c>
      <c r="W27" s="49">
        <v>26</v>
      </c>
      <c r="X27" s="49">
        <v>0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39</v>
      </c>
      <c r="AD27" s="49">
        <v>0</v>
      </c>
      <c r="AE27" s="49">
        <v>39</v>
      </c>
      <c r="AF27" s="49">
        <v>0</v>
      </c>
      <c r="AG27" s="49">
        <v>573</v>
      </c>
      <c r="AH27" s="49">
        <v>0</v>
      </c>
    </row>
    <row r="28" spans="1:34" ht="13.5">
      <c r="A28" s="24" t="s">
        <v>131</v>
      </c>
      <c r="B28" s="47" t="s">
        <v>171</v>
      </c>
      <c r="C28" s="48" t="s">
        <v>172</v>
      </c>
      <c r="D28" s="49">
        <f t="shared" si="0"/>
        <v>10766</v>
      </c>
      <c r="E28" s="49">
        <v>8338</v>
      </c>
      <c r="F28" s="49">
        <v>2428</v>
      </c>
      <c r="G28" s="49">
        <f t="shared" si="1"/>
        <v>10766</v>
      </c>
      <c r="H28" s="49">
        <f t="shared" si="2"/>
        <v>7560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6219</v>
      </c>
      <c r="N28" s="49">
        <v>0</v>
      </c>
      <c r="O28" s="49">
        <v>3791</v>
      </c>
      <c r="P28" s="49">
        <v>2428</v>
      </c>
      <c r="Q28" s="49">
        <f t="shared" si="5"/>
        <v>360</v>
      </c>
      <c r="R28" s="49">
        <v>0</v>
      </c>
      <c r="S28" s="49">
        <v>360</v>
      </c>
      <c r="T28" s="49">
        <v>0</v>
      </c>
      <c r="U28" s="49">
        <f t="shared" si="6"/>
        <v>405</v>
      </c>
      <c r="V28" s="49">
        <v>373</v>
      </c>
      <c r="W28" s="49">
        <v>32</v>
      </c>
      <c r="X28" s="49">
        <v>0</v>
      </c>
      <c r="Y28" s="49">
        <f t="shared" si="7"/>
        <v>443</v>
      </c>
      <c r="Z28" s="49">
        <v>0</v>
      </c>
      <c r="AA28" s="49">
        <v>443</v>
      </c>
      <c r="AB28" s="49">
        <v>0</v>
      </c>
      <c r="AC28" s="49">
        <f t="shared" si="8"/>
        <v>133</v>
      </c>
      <c r="AD28" s="49">
        <v>133</v>
      </c>
      <c r="AE28" s="49">
        <v>0</v>
      </c>
      <c r="AF28" s="49">
        <v>0</v>
      </c>
      <c r="AG28" s="49">
        <v>3206</v>
      </c>
      <c r="AH28" s="49">
        <v>0</v>
      </c>
    </row>
    <row r="29" spans="1:34" ht="13.5">
      <c r="A29" s="24" t="s">
        <v>131</v>
      </c>
      <c r="B29" s="47" t="s">
        <v>173</v>
      </c>
      <c r="C29" s="48" t="s">
        <v>174</v>
      </c>
      <c r="D29" s="49">
        <f t="shared" si="0"/>
        <v>3203</v>
      </c>
      <c r="E29" s="49">
        <v>3114</v>
      </c>
      <c r="F29" s="49">
        <v>89</v>
      </c>
      <c r="G29" s="49">
        <f t="shared" si="1"/>
        <v>3203</v>
      </c>
      <c r="H29" s="49">
        <f t="shared" si="2"/>
        <v>1086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843</v>
      </c>
      <c r="N29" s="49">
        <v>0</v>
      </c>
      <c r="O29" s="49">
        <v>843</v>
      </c>
      <c r="P29" s="49">
        <v>0</v>
      </c>
      <c r="Q29" s="49">
        <f t="shared" si="5"/>
        <v>93</v>
      </c>
      <c r="R29" s="49">
        <v>0</v>
      </c>
      <c r="S29" s="49">
        <v>93</v>
      </c>
      <c r="T29" s="49">
        <v>0</v>
      </c>
      <c r="U29" s="49">
        <f t="shared" si="6"/>
        <v>115</v>
      </c>
      <c r="V29" s="49">
        <v>0</v>
      </c>
      <c r="W29" s="49">
        <v>115</v>
      </c>
      <c r="X29" s="49">
        <v>0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35</v>
      </c>
      <c r="AD29" s="49">
        <v>0</v>
      </c>
      <c r="AE29" s="49">
        <v>35</v>
      </c>
      <c r="AF29" s="49">
        <v>0</v>
      </c>
      <c r="AG29" s="49">
        <v>2117</v>
      </c>
      <c r="AH29" s="49">
        <v>0</v>
      </c>
    </row>
    <row r="30" spans="1:34" ht="13.5">
      <c r="A30" s="24" t="s">
        <v>131</v>
      </c>
      <c r="B30" s="47" t="s">
        <v>175</v>
      </c>
      <c r="C30" s="48" t="s">
        <v>176</v>
      </c>
      <c r="D30" s="49">
        <f t="shared" si="0"/>
        <v>8217</v>
      </c>
      <c r="E30" s="49">
        <v>5819</v>
      </c>
      <c r="F30" s="49">
        <v>2398</v>
      </c>
      <c r="G30" s="49">
        <f t="shared" si="1"/>
        <v>8217</v>
      </c>
      <c r="H30" s="49">
        <f t="shared" si="2"/>
        <v>5819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4629</v>
      </c>
      <c r="N30" s="49">
        <v>4629</v>
      </c>
      <c r="O30" s="49">
        <v>0</v>
      </c>
      <c r="P30" s="49">
        <v>0</v>
      </c>
      <c r="Q30" s="49">
        <f t="shared" si="5"/>
        <v>182</v>
      </c>
      <c r="R30" s="49">
        <v>0</v>
      </c>
      <c r="S30" s="49">
        <v>182</v>
      </c>
      <c r="T30" s="49">
        <v>0</v>
      </c>
      <c r="U30" s="49">
        <f t="shared" si="6"/>
        <v>574</v>
      </c>
      <c r="V30" s="49">
        <v>318</v>
      </c>
      <c r="W30" s="49">
        <v>256</v>
      </c>
      <c r="X30" s="49">
        <v>0</v>
      </c>
      <c r="Y30" s="49">
        <f t="shared" si="7"/>
        <v>0</v>
      </c>
      <c r="Z30" s="49">
        <v>0</v>
      </c>
      <c r="AA30" s="49">
        <v>0</v>
      </c>
      <c r="AB30" s="49">
        <v>0</v>
      </c>
      <c r="AC30" s="49">
        <f t="shared" si="8"/>
        <v>434</v>
      </c>
      <c r="AD30" s="49">
        <v>0</v>
      </c>
      <c r="AE30" s="49">
        <v>434</v>
      </c>
      <c r="AF30" s="49">
        <v>0</v>
      </c>
      <c r="AG30" s="49">
        <v>2398</v>
      </c>
      <c r="AH30" s="49">
        <v>0</v>
      </c>
    </row>
    <row r="31" spans="1:34" ht="13.5">
      <c r="A31" s="24" t="s">
        <v>131</v>
      </c>
      <c r="B31" s="47" t="s">
        <v>177</v>
      </c>
      <c r="C31" s="48" t="s">
        <v>178</v>
      </c>
      <c r="D31" s="49">
        <f t="shared" si="0"/>
        <v>2505</v>
      </c>
      <c r="E31" s="49">
        <v>1802</v>
      </c>
      <c r="F31" s="49">
        <v>703</v>
      </c>
      <c r="G31" s="49">
        <f t="shared" si="1"/>
        <v>2505</v>
      </c>
      <c r="H31" s="49">
        <f t="shared" si="2"/>
        <v>2057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1299</v>
      </c>
      <c r="N31" s="49">
        <v>0</v>
      </c>
      <c r="O31" s="49">
        <v>1044</v>
      </c>
      <c r="P31" s="49">
        <v>255</v>
      </c>
      <c r="Q31" s="49">
        <f t="shared" si="5"/>
        <v>287</v>
      </c>
      <c r="R31" s="49">
        <v>0</v>
      </c>
      <c r="S31" s="49">
        <v>287</v>
      </c>
      <c r="T31" s="49">
        <v>0</v>
      </c>
      <c r="U31" s="49">
        <f t="shared" si="6"/>
        <v>365</v>
      </c>
      <c r="V31" s="49">
        <v>0</v>
      </c>
      <c r="W31" s="49">
        <v>365</v>
      </c>
      <c r="X31" s="49">
        <v>0</v>
      </c>
      <c r="Y31" s="49">
        <f t="shared" si="7"/>
        <v>0</v>
      </c>
      <c r="Z31" s="49">
        <v>0</v>
      </c>
      <c r="AA31" s="49">
        <v>0</v>
      </c>
      <c r="AB31" s="49">
        <v>0</v>
      </c>
      <c r="AC31" s="49">
        <f t="shared" si="8"/>
        <v>106</v>
      </c>
      <c r="AD31" s="49">
        <v>0</v>
      </c>
      <c r="AE31" s="49">
        <v>106</v>
      </c>
      <c r="AF31" s="49">
        <v>0</v>
      </c>
      <c r="AG31" s="49">
        <v>448</v>
      </c>
      <c r="AH31" s="49">
        <v>0</v>
      </c>
    </row>
    <row r="32" spans="1:34" ht="13.5">
      <c r="A32" s="24" t="s">
        <v>131</v>
      </c>
      <c r="B32" s="47" t="s">
        <v>179</v>
      </c>
      <c r="C32" s="48" t="s">
        <v>180</v>
      </c>
      <c r="D32" s="49">
        <f t="shared" si="0"/>
        <v>8037</v>
      </c>
      <c r="E32" s="49">
        <v>6675</v>
      </c>
      <c r="F32" s="49">
        <v>1362</v>
      </c>
      <c r="G32" s="49">
        <f t="shared" si="1"/>
        <v>8037</v>
      </c>
      <c r="H32" s="49">
        <f t="shared" si="2"/>
        <v>4792</v>
      </c>
      <c r="I32" s="49">
        <f t="shared" si="3"/>
        <v>0</v>
      </c>
      <c r="J32" s="49">
        <v>0</v>
      </c>
      <c r="K32" s="49">
        <v>0</v>
      </c>
      <c r="L32" s="49">
        <v>0</v>
      </c>
      <c r="M32" s="49">
        <f t="shared" si="4"/>
        <v>4098</v>
      </c>
      <c r="N32" s="49">
        <v>2860</v>
      </c>
      <c r="O32" s="49">
        <v>0</v>
      </c>
      <c r="P32" s="49">
        <v>1238</v>
      </c>
      <c r="Q32" s="49">
        <f t="shared" si="5"/>
        <v>220</v>
      </c>
      <c r="R32" s="49">
        <v>0</v>
      </c>
      <c r="S32" s="49">
        <v>220</v>
      </c>
      <c r="T32" s="49">
        <v>0</v>
      </c>
      <c r="U32" s="49">
        <f t="shared" si="6"/>
        <v>408</v>
      </c>
      <c r="V32" s="49">
        <v>0</v>
      </c>
      <c r="W32" s="49">
        <v>408</v>
      </c>
      <c r="X32" s="49">
        <v>0</v>
      </c>
      <c r="Y32" s="49">
        <f t="shared" si="7"/>
        <v>0</v>
      </c>
      <c r="Z32" s="49">
        <v>0</v>
      </c>
      <c r="AA32" s="49">
        <v>0</v>
      </c>
      <c r="AB32" s="49">
        <v>0</v>
      </c>
      <c r="AC32" s="49">
        <f t="shared" si="8"/>
        <v>66</v>
      </c>
      <c r="AD32" s="49">
        <v>0</v>
      </c>
      <c r="AE32" s="49">
        <v>66</v>
      </c>
      <c r="AF32" s="49">
        <v>0</v>
      </c>
      <c r="AG32" s="49">
        <v>3245</v>
      </c>
      <c r="AH32" s="49">
        <v>0</v>
      </c>
    </row>
    <row r="33" spans="1:34" ht="13.5">
      <c r="A33" s="24" t="s">
        <v>131</v>
      </c>
      <c r="B33" s="47" t="s">
        <v>181</v>
      </c>
      <c r="C33" s="48" t="s">
        <v>182</v>
      </c>
      <c r="D33" s="49">
        <f t="shared" si="0"/>
        <v>1429</v>
      </c>
      <c r="E33" s="49">
        <v>948</v>
      </c>
      <c r="F33" s="49">
        <v>481</v>
      </c>
      <c r="G33" s="49">
        <f t="shared" si="1"/>
        <v>1429</v>
      </c>
      <c r="H33" s="49">
        <f t="shared" si="2"/>
        <v>1385</v>
      </c>
      <c r="I33" s="49">
        <f t="shared" si="3"/>
        <v>0</v>
      </c>
      <c r="J33" s="49">
        <v>0</v>
      </c>
      <c r="K33" s="49">
        <v>0</v>
      </c>
      <c r="L33" s="49">
        <v>0</v>
      </c>
      <c r="M33" s="49">
        <f t="shared" si="4"/>
        <v>823</v>
      </c>
      <c r="N33" s="49">
        <v>0</v>
      </c>
      <c r="O33" s="49">
        <v>595</v>
      </c>
      <c r="P33" s="49">
        <v>228</v>
      </c>
      <c r="Q33" s="49">
        <f t="shared" si="5"/>
        <v>317</v>
      </c>
      <c r="R33" s="49">
        <v>0</v>
      </c>
      <c r="S33" s="49">
        <v>302</v>
      </c>
      <c r="T33" s="49">
        <v>15</v>
      </c>
      <c r="U33" s="49">
        <f t="shared" si="6"/>
        <v>0</v>
      </c>
      <c r="V33" s="49">
        <v>0</v>
      </c>
      <c r="W33" s="49">
        <v>0</v>
      </c>
      <c r="X33" s="49">
        <v>0</v>
      </c>
      <c r="Y33" s="49">
        <f t="shared" si="7"/>
        <v>0</v>
      </c>
      <c r="Z33" s="49">
        <v>0</v>
      </c>
      <c r="AA33" s="49">
        <v>0</v>
      </c>
      <c r="AB33" s="49">
        <v>0</v>
      </c>
      <c r="AC33" s="49">
        <f t="shared" si="8"/>
        <v>245</v>
      </c>
      <c r="AD33" s="49">
        <v>0</v>
      </c>
      <c r="AE33" s="49">
        <v>51</v>
      </c>
      <c r="AF33" s="49">
        <v>194</v>
      </c>
      <c r="AG33" s="49">
        <v>44</v>
      </c>
      <c r="AH33" s="49">
        <v>0</v>
      </c>
    </row>
    <row r="34" spans="1:34" ht="13.5">
      <c r="A34" s="24" t="s">
        <v>131</v>
      </c>
      <c r="B34" s="47" t="s">
        <v>183</v>
      </c>
      <c r="C34" s="48" t="s">
        <v>184</v>
      </c>
      <c r="D34" s="49">
        <f t="shared" si="0"/>
        <v>3244</v>
      </c>
      <c r="E34" s="49">
        <v>2223</v>
      </c>
      <c r="F34" s="49">
        <v>1021</v>
      </c>
      <c r="G34" s="49">
        <f aca="true" t="shared" si="9" ref="G34:G97">H34+AG34</f>
        <v>3244</v>
      </c>
      <c r="H34" s="49">
        <f aca="true" t="shared" si="10" ref="H34:H97">I34+M34+Q34+U34+Y34+AC34</f>
        <v>2844</v>
      </c>
      <c r="I34" s="49">
        <f aca="true" t="shared" si="11" ref="I34:I97">SUM(J34:L34)</f>
        <v>0</v>
      </c>
      <c r="J34" s="49">
        <v>0</v>
      </c>
      <c r="K34" s="49">
        <v>0</v>
      </c>
      <c r="L34" s="49">
        <v>0</v>
      </c>
      <c r="M34" s="49">
        <f aca="true" t="shared" si="12" ref="M34:M97">SUM(N34:P34)</f>
        <v>2212</v>
      </c>
      <c r="N34" s="49">
        <v>1210</v>
      </c>
      <c r="O34" s="49">
        <v>0</v>
      </c>
      <c r="P34" s="49">
        <v>1002</v>
      </c>
      <c r="Q34" s="49">
        <f aca="true" t="shared" si="13" ref="Q34:Q97">SUM(R34:T34)</f>
        <v>300</v>
      </c>
      <c r="R34" s="49">
        <v>281</v>
      </c>
      <c r="S34" s="49">
        <v>0</v>
      </c>
      <c r="T34" s="49">
        <v>19</v>
      </c>
      <c r="U34" s="49">
        <f aca="true" t="shared" si="14" ref="U34:U97">SUM(V34:X34)</f>
        <v>222</v>
      </c>
      <c r="V34" s="49">
        <v>196</v>
      </c>
      <c r="W34" s="49">
        <v>26</v>
      </c>
      <c r="X34" s="49">
        <v>0</v>
      </c>
      <c r="Y34" s="49">
        <f aca="true" t="shared" si="15" ref="Y34:Y97">SUM(Z34:AB34)</f>
        <v>0</v>
      </c>
      <c r="Z34" s="49">
        <v>0</v>
      </c>
      <c r="AA34" s="49">
        <v>0</v>
      </c>
      <c r="AB34" s="49">
        <v>0</v>
      </c>
      <c r="AC34" s="49">
        <f aca="true" t="shared" si="16" ref="AC34:AC97">SUM(AD34:AF34)</f>
        <v>110</v>
      </c>
      <c r="AD34" s="49">
        <v>110</v>
      </c>
      <c r="AE34" s="49">
        <v>0</v>
      </c>
      <c r="AF34" s="49">
        <v>0</v>
      </c>
      <c r="AG34" s="49">
        <v>400</v>
      </c>
      <c r="AH34" s="49">
        <v>0</v>
      </c>
    </row>
    <row r="35" spans="1:34" ht="13.5">
      <c r="A35" s="24" t="s">
        <v>131</v>
      </c>
      <c r="B35" s="47" t="s">
        <v>185</v>
      </c>
      <c r="C35" s="48" t="s">
        <v>186</v>
      </c>
      <c r="D35" s="49">
        <f t="shared" si="0"/>
        <v>1169</v>
      </c>
      <c r="E35" s="49">
        <v>1007</v>
      </c>
      <c r="F35" s="49">
        <v>162</v>
      </c>
      <c r="G35" s="49">
        <f t="shared" si="9"/>
        <v>1169</v>
      </c>
      <c r="H35" s="49">
        <f t="shared" si="10"/>
        <v>1144</v>
      </c>
      <c r="I35" s="49">
        <f t="shared" si="11"/>
        <v>0</v>
      </c>
      <c r="J35" s="49">
        <v>0</v>
      </c>
      <c r="K35" s="49">
        <v>0</v>
      </c>
      <c r="L35" s="49">
        <v>0</v>
      </c>
      <c r="M35" s="49">
        <f t="shared" si="12"/>
        <v>963</v>
      </c>
      <c r="N35" s="49">
        <v>0</v>
      </c>
      <c r="O35" s="49">
        <v>813</v>
      </c>
      <c r="P35" s="49">
        <v>150</v>
      </c>
      <c r="Q35" s="49">
        <f t="shared" si="13"/>
        <v>61</v>
      </c>
      <c r="R35" s="49">
        <v>0</v>
      </c>
      <c r="S35" s="49">
        <v>61</v>
      </c>
      <c r="T35" s="49">
        <v>0</v>
      </c>
      <c r="U35" s="49">
        <f t="shared" si="14"/>
        <v>78</v>
      </c>
      <c r="V35" s="49">
        <v>0</v>
      </c>
      <c r="W35" s="49">
        <v>78</v>
      </c>
      <c r="X35" s="49">
        <v>0</v>
      </c>
      <c r="Y35" s="49">
        <f t="shared" si="15"/>
        <v>0</v>
      </c>
      <c r="Z35" s="49">
        <v>0</v>
      </c>
      <c r="AA35" s="49">
        <v>0</v>
      </c>
      <c r="AB35" s="49">
        <v>0</v>
      </c>
      <c r="AC35" s="49">
        <f t="shared" si="16"/>
        <v>42</v>
      </c>
      <c r="AD35" s="49">
        <v>0</v>
      </c>
      <c r="AE35" s="49">
        <v>42</v>
      </c>
      <c r="AF35" s="49">
        <v>0</v>
      </c>
      <c r="AG35" s="49">
        <v>25</v>
      </c>
      <c r="AH35" s="49">
        <v>0</v>
      </c>
    </row>
    <row r="36" spans="1:34" ht="13.5">
      <c r="A36" s="24" t="s">
        <v>131</v>
      </c>
      <c r="B36" s="47" t="s">
        <v>187</v>
      </c>
      <c r="C36" s="48" t="s">
        <v>188</v>
      </c>
      <c r="D36" s="49">
        <f t="shared" si="0"/>
        <v>3839</v>
      </c>
      <c r="E36" s="49">
        <v>3327</v>
      </c>
      <c r="F36" s="49">
        <v>512</v>
      </c>
      <c r="G36" s="49">
        <f t="shared" si="9"/>
        <v>3839</v>
      </c>
      <c r="H36" s="49">
        <f t="shared" si="10"/>
        <v>3763</v>
      </c>
      <c r="I36" s="49">
        <f t="shared" si="11"/>
        <v>0</v>
      </c>
      <c r="J36" s="49">
        <v>0</v>
      </c>
      <c r="K36" s="49">
        <v>0</v>
      </c>
      <c r="L36" s="49">
        <v>0</v>
      </c>
      <c r="M36" s="49">
        <f t="shared" si="12"/>
        <v>3113</v>
      </c>
      <c r="N36" s="49">
        <v>0</v>
      </c>
      <c r="O36" s="49">
        <v>2601</v>
      </c>
      <c r="P36" s="49">
        <v>512</v>
      </c>
      <c r="Q36" s="49">
        <f t="shared" si="13"/>
        <v>89</v>
      </c>
      <c r="R36" s="49">
        <v>0</v>
      </c>
      <c r="S36" s="49">
        <v>89</v>
      </c>
      <c r="T36" s="49">
        <v>0</v>
      </c>
      <c r="U36" s="49">
        <f t="shared" si="14"/>
        <v>549</v>
      </c>
      <c r="V36" s="49">
        <v>0</v>
      </c>
      <c r="W36" s="49">
        <v>549</v>
      </c>
      <c r="X36" s="49">
        <v>0</v>
      </c>
      <c r="Y36" s="49">
        <f t="shared" si="15"/>
        <v>12</v>
      </c>
      <c r="Z36" s="49">
        <v>0</v>
      </c>
      <c r="AA36" s="49">
        <v>12</v>
      </c>
      <c r="AB36" s="49">
        <v>0</v>
      </c>
      <c r="AC36" s="49">
        <f t="shared" si="16"/>
        <v>0</v>
      </c>
      <c r="AD36" s="49">
        <v>0</v>
      </c>
      <c r="AE36" s="49">
        <v>0</v>
      </c>
      <c r="AF36" s="49">
        <v>0</v>
      </c>
      <c r="AG36" s="49">
        <v>76</v>
      </c>
      <c r="AH36" s="49">
        <v>0</v>
      </c>
    </row>
    <row r="37" spans="1:34" ht="13.5">
      <c r="A37" s="24" t="s">
        <v>131</v>
      </c>
      <c r="B37" s="47" t="s">
        <v>189</v>
      </c>
      <c r="C37" s="48" t="s">
        <v>190</v>
      </c>
      <c r="D37" s="49">
        <f t="shared" si="0"/>
        <v>800</v>
      </c>
      <c r="E37" s="49">
        <v>725</v>
      </c>
      <c r="F37" s="49">
        <v>75</v>
      </c>
      <c r="G37" s="49">
        <f t="shared" si="9"/>
        <v>800</v>
      </c>
      <c r="H37" s="49">
        <f t="shared" si="10"/>
        <v>790</v>
      </c>
      <c r="I37" s="49">
        <f t="shared" si="11"/>
        <v>0</v>
      </c>
      <c r="J37" s="49">
        <v>0</v>
      </c>
      <c r="K37" s="49">
        <v>0</v>
      </c>
      <c r="L37" s="49">
        <v>0</v>
      </c>
      <c r="M37" s="49">
        <f t="shared" si="12"/>
        <v>469</v>
      </c>
      <c r="N37" s="49">
        <v>0</v>
      </c>
      <c r="O37" s="49">
        <v>394</v>
      </c>
      <c r="P37" s="49">
        <v>75</v>
      </c>
      <c r="Q37" s="49">
        <f t="shared" si="13"/>
        <v>0</v>
      </c>
      <c r="R37" s="49">
        <v>0</v>
      </c>
      <c r="S37" s="49">
        <v>0</v>
      </c>
      <c r="T37" s="49">
        <v>0</v>
      </c>
      <c r="U37" s="49">
        <f t="shared" si="14"/>
        <v>80</v>
      </c>
      <c r="V37" s="49">
        <v>0</v>
      </c>
      <c r="W37" s="49">
        <v>80</v>
      </c>
      <c r="X37" s="49">
        <v>0</v>
      </c>
      <c r="Y37" s="49">
        <f t="shared" si="15"/>
        <v>0</v>
      </c>
      <c r="Z37" s="49">
        <v>0</v>
      </c>
      <c r="AA37" s="49">
        <v>0</v>
      </c>
      <c r="AB37" s="49">
        <v>0</v>
      </c>
      <c r="AC37" s="49">
        <f t="shared" si="16"/>
        <v>241</v>
      </c>
      <c r="AD37" s="49">
        <v>0</v>
      </c>
      <c r="AE37" s="49">
        <v>241</v>
      </c>
      <c r="AF37" s="49">
        <v>0</v>
      </c>
      <c r="AG37" s="49">
        <v>10</v>
      </c>
      <c r="AH37" s="49">
        <v>0</v>
      </c>
    </row>
    <row r="38" spans="1:34" ht="13.5">
      <c r="A38" s="24" t="s">
        <v>131</v>
      </c>
      <c r="B38" s="47" t="s">
        <v>191</v>
      </c>
      <c r="C38" s="48" t="s">
        <v>422</v>
      </c>
      <c r="D38" s="49">
        <f t="shared" si="0"/>
        <v>5129</v>
      </c>
      <c r="E38" s="49">
        <v>3994</v>
      </c>
      <c r="F38" s="49">
        <v>1135</v>
      </c>
      <c r="G38" s="49">
        <f t="shared" si="9"/>
        <v>5129</v>
      </c>
      <c r="H38" s="49">
        <f t="shared" si="10"/>
        <v>5004</v>
      </c>
      <c r="I38" s="49">
        <f t="shared" si="11"/>
        <v>0</v>
      </c>
      <c r="J38" s="49">
        <v>0</v>
      </c>
      <c r="K38" s="49">
        <v>0</v>
      </c>
      <c r="L38" s="49">
        <v>0</v>
      </c>
      <c r="M38" s="49">
        <f t="shared" si="12"/>
        <v>3792</v>
      </c>
      <c r="N38" s="49">
        <v>0</v>
      </c>
      <c r="O38" s="49">
        <v>2782</v>
      </c>
      <c r="P38" s="49">
        <v>1010</v>
      </c>
      <c r="Q38" s="49">
        <f t="shared" si="13"/>
        <v>839</v>
      </c>
      <c r="R38" s="49">
        <v>0</v>
      </c>
      <c r="S38" s="49">
        <v>839</v>
      </c>
      <c r="T38" s="49">
        <v>0</v>
      </c>
      <c r="U38" s="49">
        <f t="shared" si="14"/>
        <v>373</v>
      </c>
      <c r="V38" s="49">
        <v>0</v>
      </c>
      <c r="W38" s="49">
        <v>373</v>
      </c>
      <c r="X38" s="49">
        <v>0</v>
      </c>
      <c r="Y38" s="49">
        <f t="shared" si="15"/>
        <v>0</v>
      </c>
      <c r="Z38" s="49">
        <v>0</v>
      </c>
      <c r="AA38" s="49">
        <v>0</v>
      </c>
      <c r="AB38" s="49">
        <v>0</v>
      </c>
      <c r="AC38" s="49">
        <f t="shared" si="16"/>
        <v>0</v>
      </c>
      <c r="AD38" s="49">
        <v>0</v>
      </c>
      <c r="AE38" s="49">
        <v>0</v>
      </c>
      <c r="AF38" s="49">
        <v>0</v>
      </c>
      <c r="AG38" s="49">
        <v>125</v>
      </c>
      <c r="AH38" s="49">
        <v>550</v>
      </c>
    </row>
    <row r="39" spans="1:34" ht="13.5">
      <c r="A39" s="24" t="s">
        <v>131</v>
      </c>
      <c r="B39" s="47" t="s">
        <v>192</v>
      </c>
      <c r="C39" s="48" t="s">
        <v>260</v>
      </c>
      <c r="D39" s="49">
        <f aca="true" t="shared" si="17" ref="D39:D70">E39+F39</f>
        <v>5369</v>
      </c>
      <c r="E39" s="49">
        <v>4112</v>
      </c>
      <c r="F39" s="49">
        <v>1257</v>
      </c>
      <c r="G39" s="49">
        <f t="shared" si="9"/>
        <v>5369</v>
      </c>
      <c r="H39" s="49">
        <f t="shared" si="10"/>
        <v>5305</v>
      </c>
      <c r="I39" s="49">
        <f t="shared" si="11"/>
        <v>0</v>
      </c>
      <c r="J39" s="49">
        <v>0</v>
      </c>
      <c r="K39" s="49">
        <v>0</v>
      </c>
      <c r="L39" s="49">
        <v>0</v>
      </c>
      <c r="M39" s="49">
        <f t="shared" si="12"/>
        <v>4010</v>
      </c>
      <c r="N39" s="49">
        <v>0</v>
      </c>
      <c r="O39" s="49">
        <v>2817</v>
      </c>
      <c r="P39" s="49">
        <v>1193</v>
      </c>
      <c r="Q39" s="49">
        <f t="shared" si="13"/>
        <v>196</v>
      </c>
      <c r="R39" s="49">
        <v>0</v>
      </c>
      <c r="S39" s="49">
        <v>196</v>
      </c>
      <c r="T39" s="49">
        <v>0</v>
      </c>
      <c r="U39" s="49">
        <f t="shared" si="14"/>
        <v>1099</v>
      </c>
      <c r="V39" s="49">
        <v>0</v>
      </c>
      <c r="W39" s="49">
        <v>1099</v>
      </c>
      <c r="X39" s="49">
        <v>0</v>
      </c>
      <c r="Y39" s="49">
        <f t="shared" si="15"/>
        <v>0</v>
      </c>
      <c r="Z39" s="49">
        <v>0</v>
      </c>
      <c r="AA39" s="49">
        <v>0</v>
      </c>
      <c r="AB39" s="49">
        <v>0</v>
      </c>
      <c r="AC39" s="49">
        <f t="shared" si="16"/>
        <v>0</v>
      </c>
      <c r="AD39" s="49">
        <v>0</v>
      </c>
      <c r="AE39" s="49">
        <v>0</v>
      </c>
      <c r="AF39" s="49">
        <v>0</v>
      </c>
      <c r="AG39" s="49">
        <v>64</v>
      </c>
      <c r="AH39" s="49">
        <v>0</v>
      </c>
    </row>
    <row r="40" spans="1:34" ht="13.5">
      <c r="A40" s="24" t="s">
        <v>131</v>
      </c>
      <c r="B40" s="47" t="s">
        <v>193</v>
      </c>
      <c r="C40" s="48" t="s">
        <v>194</v>
      </c>
      <c r="D40" s="49">
        <f t="shared" si="17"/>
        <v>299</v>
      </c>
      <c r="E40" s="49">
        <v>297</v>
      </c>
      <c r="F40" s="49">
        <v>2</v>
      </c>
      <c r="G40" s="49">
        <f t="shared" si="9"/>
        <v>299</v>
      </c>
      <c r="H40" s="49">
        <f t="shared" si="10"/>
        <v>297</v>
      </c>
      <c r="I40" s="49">
        <f t="shared" si="11"/>
        <v>0</v>
      </c>
      <c r="J40" s="49">
        <v>0</v>
      </c>
      <c r="K40" s="49">
        <v>0</v>
      </c>
      <c r="L40" s="49">
        <v>0</v>
      </c>
      <c r="M40" s="49">
        <f t="shared" si="12"/>
        <v>131</v>
      </c>
      <c r="N40" s="49">
        <v>131</v>
      </c>
      <c r="O40" s="49">
        <v>0</v>
      </c>
      <c r="P40" s="49">
        <v>0</v>
      </c>
      <c r="Q40" s="49">
        <f t="shared" si="13"/>
        <v>5</v>
      </c>
      <c r="R40" s="49">
        <v>5</v>
      </c>
      <c r="S40" s="49">
        <v>0</v>
      </c>
      <c r="T40" s="49">
        <v>0</v>
      </c>
      <c r="U40" s="49">
        <f t="shared" si="14"/>
        <v>131</v>
      </c>
      <c r="V40" s="49">
        <v>131</v>
      </c>
      <c r="W40" s="49">
        <v>0</v>
      </c>
      <c r="X40" s="49">
        <v>0</v>
      </c>
      <c r="Y40" s="49">
        <f t="shared" si="15"/>
        <v>0</v>
      </c>
      <c r="Z40" s="49">
        <v>0</v>
      </c>
      <c r="AA40" s="49">
        <v>0</v>
      </c>
      <c r="AB40" s="49">
        <v>0</v>
      </c>
      <c r="AC40" s="49">
        <f t="shared" si="16"/>
        <v>30</v>
      </c>
      <c r="AD40" s="49">
        <v>30</v>
      </c>
      <c r="AE40" s="49">
        <v>0</v>
      </c>
      <c r="AF40" s="49">
        <v>0</v>
      </c>
      <c r="AG40" s="49">
        <v>2</v>
      </c>
      <c r="AH40" s="49">
        <v>20</v>
      </c>
    </row>
    <row r="41" spans="1:34" ht="13.5">
      <c r="A41" s="24" t="s">
        <v>131</v>
      </c>
      <c r="B41" s="47" t="s">
        <v>195</v>
      </c>
      <c r="C41" s="48" t="s">
        <v>196</v>
      </c>
      <c r="D41" s="49">
        <f t="shared" si="17"/>
        <v>251</v>
      </c>
      <c r="E41" s="49">
        <v>251</v>
      </c>
      <c r="F41" s="49">
        <v>0</v>
      </c>
      <c r="G41" s="49">
        <f t="shared" si="9"/>
        <v>251</v>
      </c>
      <c r="H41" s="49">
        <f t="shared" si="10"/>
        <v>251</v>
      </c>
      <c r="I41" s="49">
        <f t="shared" si="11"/>
        <v>0</v>
      </c>
      <c r="J41" s="49">
        <v>0</v>
      </c>
      <c r="K41" s="49">
        <v>0</v>
      </c>
      <c r="L41" s="49">
        <v>0</v>
      </c>
      <c r="M41" s="49">
        <f t="shared" si="12"/>
        <v>155</v>
      </c>
      <c r="N41" s="49">
        <v>0</v>
      </c>
      <c r="O41" s="49">
        <v>155</v>
      </c>
      <c r="P41" s="49">
        <v>0</v>
      </c>
      <c r="Q41" s="49">
        <f t="shared" si="13"/>
        <v>12</v>
      </c>
      <c r="R41" s="49">
        <v>0</v>
      </c>
      <c r="S41" s="49">
        <v>12</v>
      </c>
      <c r="T41" s="49">
        <v>0</v>
      </c>
      <c r="U41" s="49">
        <f t="shared" si="14"/>
        <v>65</v>
      </c>
      <c r="V41" s="49">
        <v>0</v>
      </c>
      <c r="W41" s="49">
        <v>65</v>
      </c>
      <c r="X41" s="49">
        <v>0</v>
      </c>
      <c r="Y41" s="49">
        <f t="shared" si="15"/>
        <v>1</v>
      </c>
      <c r="Z41" s="49">
        <v>0</v>
      </c>
      <c r="AA41" s="49">
        <v>1</v>
      </c>
      <c r="AB41" s="49">
        <v>0</v>
      </c>
      <c r="AC41" s="49">
        <f t="shared" si="16"/>
        <v>18</v>
      </c>
      <c r="AD41" s="49">
        <v>0</v>
      </c>
      <c r="AE41" s="49">
        <v>18</v>
      </c>
      <c r="AF41" s="49">
        <v>0</v>
      </c>
      <c r="AG41" s="49">
        <v>0</v>
      </c>
      <c r="AH41" s="49">
        <v>0</v>
      </c>
    </row>
    <row r="42" spans="1:34" ht="13.5">
      <c r="A42" s="24" t="s">
        <v>131</v>
      </c>
      <c r="B42" s="47" t="s">
        <v>197</v>
      </c>
      <c r="C42" s="48" t="s">
        <v>198</v>
      </c>
      <c r="D42" s="49">
        <f t="shared" si="17"/>
        <v>163</v>
      </c>
      <c r="E42" s="49">
        <v>162</v>
      </c>
      <c r="F42" s="49">
        <v>1</v>
      </c>
      <c r="G42" s="49">
        <f t="shared" si="9"/>
        <v>163</v>
      </c>
      <c r="H42" s="49">
        <f t="shared" si="10"/>
        <v>162</v>
      </c>
      <c r="I42" s="49">
        <f t="shared" si="11"/>
        <v>0</v>
      </c>
      <c r="J42" s="49">
        <v>0</v>
      </c>
      <c r="K42" s="49">
        <v>0</v>
      </c>
      <c r="L42" s="49">
        <v>0</v>
      </c>
      <c r="M42" s="49">
        <f t="shared" si="12"/>
        <v>88</v>
      </c>
      <c r="N42" s="49">
        <v>0</v>
      </c>
      <c r="O42" s="49">
        <v>88</v>
      </c>
      <c r="P42" s="49">
        <v>0</v>
      </c>
      <c r="Q42" s="49">
        <f t="shared" si="13"/>
        <v>10</v>
      </c>
      <c r="R42" s="49">
        <v>0</v>
      </c>
      <c r="S42" s="49">
        <v>1</v>
      </c>
      <c r="T42" s="49">
        <v>9</v>
      </c>
      <c r="U42" s="49">
        <f t="shared" si="14"/>
        <v>36</v>
      </c>
      <c r="V42" s="49">
        <v>1</v>
      </c>
      <c r="W42" s="49">
        <v>35</v>
      </c>
      <c r="X42" s="49">
        <v>0</v>
      </c>
      <c r="Y42" s="49">
        <f t="shared" si="15"/>
        <v>0</v>
      </c>
      <c r="Z42" s="49">
        <v>0</v>
      </c>
      <c r="AA42" s="49">
        <v>0</v>
      </c>
      <c r="AB42" s="49">
        <v>0</v>
      </c>
      <c r="AC42" s="49">
        <f t="shared" si="16"/>
        <v>28</v>
      </c>
      <c r="AD42" s="49">
        <v>0</v>
      </c>
      <c r="AE42" s="49">
        <v>28</v>
      </c>
      <c r="AF42" s="49">
        <v>0</v>
      </c>
      <c r="AG42" s="49">
        <v>1</v>
      </c>
      <c r="AH42" s="49">
        <v>7</v>
      </c>
    </row>
    <row r="43" spans="1:34" ht="13.5">
      <c r="A43" s="24" t="s">
        <v>131</v>
      </c>
      <c r="B43" s="47" t="s">
        <v>199</v>
      </c>
      <c r="C43" s="48" t="s">
        <v>200</v>
      </c>
      <c r="D43" s="49">
        <f t="shared" si="17"/>
        <v>117</v>
      </c>
      <c r="E43" s="49">
        <v>117</v>
      </c>
      <c r="F43" s="49">
        <v>0</v>
      </c>
      <c r="G43" s="49">
        <f t="shared" si="9"/>
        <v>117</v>
      </c>
      <c r="H43" s="49">
        <f t="shared" si="10"/>
        <v>117</v>
      </c>
      <c r="I43" s="49">
        <f t="shared" si="11"/>
        <v>0</v>
      </c>
      <c r="J43" s="49">
        <v>0</v>
      </c>
      <c r="K43" s="49">
        <v>0</v>
      </c>
      <c r="L43" s="49">
        <v>0</v>
      </c>
      <c r="M43" s="49">
        <f t="shared" si="12"/>
        <v>71</v>
      </c>
      <c r="N43" s="49">
        <v>0</v>
      </c>
      <c r="O43" s="49">
        <v>67</v>
      </c>
      <c r="P43" s="49">
        <v>4</v>
      </c>
      <c r="Q43" s="49">
        <f t="shared" si="13"/>
        <v>14</v>
      </c>
      <c r="R43" s="49">
        <v>0</v>
      </c>
      <c r="S43" s="49">
        <v>14</v>
      </c>
      <c r="T43" s="49">
        <v>0</v>
      </c>
      <c r="U43" s="49">
        <f t="shared" si="14"/>
        <v>1</v>
      </c>
      <c r="V43" s="49">
        <v>0</v>
      </c>
      <c r="W43" s="49">
        <v>1</v>
      </c>
      <c r="X43" s="49">
        <v>0</v>
      </c>
      <c r="Y43" s="49">
        <f t="shared" si="15"/>
        <v>0</v>
      </c>
      <c r="Z43" s="49">
        <v>0</v>
      </c>
      <c r="AA43" s="49">
        <v>0</v>
      </c>
      <c r="AB43" s="49">
        <v>0</v>
      </c>
      <c r="AC43" s="49">
        <f t="shared" si="16"/>
        <v>31</v>
      </c>
      <c r="AD43" s="49">
        <v>0</v>
      </c>
      <c r="AE43" s="49">
        <v>31</v>
      </c>
      <c r="AF43" s="49">
        <v>0</v>
      </c>
      <c r="AG43" s="49">
        <v>0</v>
      </c>
      <c r="AH43" s="49">
        <v>0</v>
      </c>
    </row>
    <row r="44" spans="1:34" ht="13.5">
      <c r="A44" s="24" t="s">
        <v>131</v>
      </c>
      <c r="B44" s="47" t="s">
        <v>201</v>
      </c>
      <c r="C44" s="48" t="s">
        <v>202</v>
      </c>
      <c r="D44" s="49">
        <f t="shared" si="17"/>
        <v>7531</v>
      </c>
      <c r="E44" s="49">
        <v>5281</v>
      </c>
      <c r="F44" s="49">
        <v>2250</v>
      </c>
      <c r="G44" s="49">
        <f t="shared" si="9"/>
        <v>7531</v>
      </c>
      <c r="H44" s="49">
        <f t="shared" si="10"/>
        <v>7434</v>
      </c>
      <c r="I44" s="49">
        <f t="shared" si="11"/>
        <v>0</v>
      </c>
      <c r="J44" s="49">
        <v>0</v>
      </c>
      <c r="K44" s="49">
        <v>0</v>
      </c>
      <c r="L44" s="49">
        <v>0</v>
      </c>
      <c r="M44" s="49">
        <f t="shared" si="12"/>
        <v>6636</v>
      </c>
      <c r="N44" s="49">
        <v>0</v>
      </c>
      <c r="O44" s="49">
        <v>4483</v>
      </c>
      <c r="P44" s="49">
        <v>2153</v>
      </c>
      <c r="Q44" s="49">
        <f t="shared" si="13"/>
        <v>56</v>
      </c>
      <c r="R44" s="49">
        <v>0</v>
      </c>
      <c r="S44" s="49">
        <v>56</v>
      </c>
      <c r="T44" s="49">
        <v>0</v>
      </c>
      <c r="U44" s="49">
        <f t="shared" si="14"/>
        <v>490</v>
      </c>
      <c r="V44" s="49">
        <v>0</v>
      </c>
      <c r="W44" s="49">
        <v>490</v>
      </c>
      <c r="X44" s="49">
        <v>0</v>
      </c>
      <c r="Y44" s="49">
        <f t="shared" si="15"/>
        <v>0</v>
      </c>
      <c r="Z44" s="49">
        <v>0</v>
      </c>
      <c r="AA44" s="49">
        <v>0</v>
      </c>
      <c r="AB44" s="49">
        <v>0</v>
      </c>
      <c r="AC44" s="49">
        <f t="shared" si="16"/>
        <v>252</v>
      </c>
      <c r="AD44" s="49">
        <v>0</v>
      </c>
      <c r="AE44" s="49">
        <v>252</v>
      </c>
      <c r="AF44" s="49">
        <v>0</v>
      </c>
      <c r="AG44" s="49">
        <v>97</v>
      </c>
      <c r="AH44" s="49">
        <v>0</v>
      </c>
    </row>
    <row r="45" spans="1:34" ht="13.5">
      <c r="A45" s="24" t="s">
        <v>131</v>
      </c>
      <c r="B45" s="47" t="s">
        <v>203</v>
      </c>
      <c r="C45" s="48" t="s">
        <v>204</v>
      </c>
      <c r="D45" s="49">
        <f t="shared" si="17"/>
        <v>2299</v>
      </c>
      <c r="E45" s="49">
        <v>2008</v>
      </c>
      <c r="F45" s="49">
        <v>291</v>
      </c>
      <c r="G45" s="49">
        <f t="shared" si="9"/>
        <v>2299</v>
      </c>
      <c r="H45" s="49">
        <f t="shared" si="10"/>
        <v>2039</v>
      </c>
      <c r="I45" s="49">
        <f t="shared" si="11"/>
        <v>0</v>
      </c>
      <c r="J45" s="49">
        <v>0</v>
      </c>
      <c r="K45" s="49">
        <v>0</v>
      </c>
      <c r="L45" s="49">
        <v>0</v>
      </c>
      <c r="M45" s="49">
        <f t="shared" si="12"/>
        <v>1575</v>
      </c>
      <c r="N45" s="49">
        <v>0</v>
      </c>
      <c r="O45" s="49">
        <v>1284</v>
      </c>
      <c r="P45" s="49">
        <v>291</v>
      </c>
      <c r="Q45" s="49">
        <f t="shared" si="13"/>
        <v>0</v>
      </c>
      <c r="R45" s="49">
        <v>0</v>
      </c>
      <c r="S45" s="49">
        <v>0</v>
      </c>
      <c r="T45" s="49">
        <v>0</v>
      </c>
      <c r="U45" s="49">
        <f t="shared" si="14"/>
        <v>157</v>
      </c>
      <c r="V45" s="49">
        <v>0</v>
      </c>
      <c r="W45" s="49">
        <v>157</v>
      </c>
      <c r="X45" s="49">
        <v>0</v>
      </c>
      <c r="Y45" s="49">
        <f t="shared" si="15"/>
        <v>0</v>
      </c>
      <c r="Z45" s="49">
        <v>0</v>
      </c>
      <c r="AA45" s="49">
        <v>0</v>
      </c>
      <c r="AB45" s="49">
        <v>0</v>
      </c>
      <c r="AC45" s="49">
        <f t="shared" si="16"/>
        <v>307</v>
      </c>
      <c r="AD45" s="49">
        <v>0</v>
      </c>
      <c r="AE45" s="49">
        <v>307</v>
      </c>
      <c r="AF45" s="49">
        <v>0</v>
      </c>
      <c r="AG45" s="49">
        <v>260</v>
      </c>
      <c r="AH45" s="49">
        <v>434</v>
      </c>
    </row>
    <row r="46" spans="1:34" ht="13.5">
      <c r="A46" s="24" t="s">
        <v>131</v>
      </c>
      <c r="B46" s="47" t="s">
        <v>205</v>
      </c>
      <c r="C46" s="48" t="s">
        <v>206</v>
      </c>
      <c r="D46" s="49">
        <f t="shared" si="17"/>
        <v>10925</v>
      </c>
      <c r="E46" s="49">
        <v>5946</v>
      </c>
      <c r="F46" s="49">
        <v>4979</v>
      </c>
      <c r="G46" s="49">
        <f t="shared" si="9"/>
        <v>10925</v>
      </c>
      <c r="H46" s="49">
        <f t="shared" si="10"/>
        <v>10836</v>
      </c>
      <c r="I46" s="49">
        <f t="shared" si="11"/>
        <v>0</v>
      </c>
      <c r="J46" s="49">
        <v>0</v>
      </c>
      <c r="K46" s="49">
        <v>0</v>
      </c>
      <c r="L46" s="49">
        <v>0</v>
      </c>
      <c r="M46" s="49">
        <f t="shared" si="12"/>
        <v>9416</v>
      </c>
      <c r="N46" s="49">
        <v>0</v>
      </c>
      <c r="O46" s="49">
        <v>4526</v>
      </c>
      <c r="P46" s="49">
        <v>4890</v>
      </c>
      <c r="Q46" s="49">
        <f t="shared" si="13"/>
        <v>918</v>
      </c>
      <c r="R46" s="49">
        <v>0</v>
      </c>
      <c r="S46" s="49">
        <v>918</v>
      </c>
      <c r="T46" s="49">
        <v>0</v>
      </c>
      <c r="U46" s="49">
        <f t="shared" si="14"/>
        <v>502</v>
      </c>
      <c r="V46" s="49">
        <v>0</v>
      </c>
      <c r="W46" s="49">
        <v>502</v>
      </c>
      <c r="X46" s="49">
        <v>0</v>
      </c>
      <c r="Y46" s="49">
        <f t="shared" si="15"/>
        <v>0</v>
      </c>
      <c r="Z46" s="49">
        <v>0</v>
      </c>
      <c r="AA46" s="49">
        <v>0</v>
      </c>
      <c r="AB46" s="49">
        <v>0</v>
      </c>
      <c r="AC46" s="49">
        <f t="shared" si="16"/>
        <v>0</v>
      </c>
      <c r="AD46" s="49">
        <v>0</v>
      </c>
      <c r="AE46" s="49">
        <v>0</v>
      </c>
      <c r="AF46" s="49">
        <v>0</v>
      </c>
      <c r="AG46" s="49">
        <v>89</v>
      </c>
      <c r="AH46" s="49">
        <v>129</v>
      </c>
    </row>
    <row r="47" spans="1:34" ht="13.5">
      <c r="A47" s="24" t="s">
        <v>131</v>
      </c>
      <c r="B47" s="47" t="s">
        <v>207</v>
      </c>
      <c r="C47" s="48" t="s">
        <v>208</v>
      </c>
      <c r="D47" s="49">
        <f t="shared" si="17"/>
        <v>2338</v>
      </c>
      <c r="E47" s="49">
        <v>1925</v>
      </c>
      <c r="F47" s="49">
        <v>413</v>
      </c>
      <c r="G47" s="49">
        <f t="shared" si="9"/>
        <v>2338</v>
      </c>
      <c r="H47" s="49">
        <f t="shared" si="10"/>
        <v>2240</v>
      </c>
      <c r="I47" s="49">
        <f t="shared" si="11"/>
        <v>0</v>
      </c>
      <c r="J47" s="49">
        <v>0</v>
      </c>
      <c r="K47" s="49">
        <v>0</v>
      </c>
      <c r="L47" s="49">
        <v>0</v>
      </c>
      <c r="M47" s="49">
        <f t="shared" si="12"/>
        <v>1653</v>
      </c>
      <c r="N47" s="49">
        <v>0</v>
      </c>
      <c r="O47" s="49">
        <v>1338</v>
      </c>
      <c r="P47" s="49">
        <v>315</v>
      </c>
      <c r="Q47" s="49">
        <f t="shared" si="13"/>
        <v>0</v>
      </c>
      <c r="R47" s="49">
        <v>0</v>
      </c>
      <c r="S47" s="49">
        <v>0</v>
      </c>
      <c r="T47" s="49">
        <v>0</v>
      </c>
      <c r="U47" s="49">
        <f t="shared" si="14"/>
        <v>210</v>
      </c>
      <c r="V47" s="49">
        <v>0</v>
      </c>
      <c r="W47" s="49">
        <v>210</v>
      </c>
      <c r="X47" s="49">
        <v>0</v>
      </c>
      <c r="Y47" s="49">
        <f t="shared" si="15"/>
        <v>0</v>
      </c>
      <c r="Z47" s="49">
        <v>0</v>
      </c>
      <c r="AA47" s="49">
        <v>0</v>
      </c>
      <c r="AB47" s="49">
        <v>0</v>
      </c>
      <c r="AC47" s="49">
        <f t="shared" si="16"/>
        <v>377</v>
      </c>
      <c r="AD47" s="49">
        <v>0</v>
      </c>
      <c r="AE47" s="49">
        <v>377</v>
      </c>
      <c r="AF47" s="49">
        <v>0</v>
      </c>
      <c r="AG47" s="49">
        <v>98</v>
      </c>
      <c r="AH47" s="49">
        <v>6</v>
      </c>
    </row>
    <row r="48" spans="1:34" ht="13.5">
      <c r="A48" s="24" t="s">
        <v>131</v>
      </c>
      <c r="B48" s="47" t="s">
        <v>209</v>
      </c>
      <c r="C48" s="48" t="s">
        <v>210</v>
      </c>
      <c r="D48" s="49">
        <f t="shared" si="17"/>
        <v>3505</v>
      </c>
      <c r="E48" s="49">
        <v>1981</v>
      </c>
      <c r="F48" s="49">
        <v>1524</v>
      </c>
      <c r="G48" s="49">
        <f t="shared" si="9"/>
        <v>3505</v>
      </c>
      <c r="H48" s="49">
        <f t="shared" si="10"/>
        <v>3458</v>
      </c>
      <c r="I48" s="49">
        <f t="shared" si="11"/>
        <v>0</v>
      </c>
      <c r="J48" s="49">
        <v>0</v>
      </c>
      <c r="K48" s="49">
        <v>0</v>
      </c>
      <c r="L48" s="49">
        <v>0</v>
      </c>
      <c r="M48" s="49">
        <f t="shared" si="12"/>
        <v>3055</v>
      </c>
      <c r="N48" s="49">
        <v>0</v>
      </c>
      <c r="O48" s="49">
        <v>1531</v>
      </c>
      <c r="P48" s="49">
        <v>1524</v>
      </c>
      <c r="Q48" s="49">
        <f t="shared" si="13"/>
        <v>0</v>
      </c>
      <c r="R48" s="49">
        <v>0</v>
      </c>
      <c r="S48" s="49">
        <v>0</v>
      </c>
      <c r="T48" s="49">
        <v>0</v>
      </c>
      <c r="U48" s="49">
        <f t="shared" si="14"/>
        <v>255</v>
      </c>
      <c r="V48" s="49">
        <v>0</v>
      </c>
      <c r="W48" s="49">
        <v>255</v>
      </c>
      <c r="X48" s="49">
        <v>0</v>
      </c>
      <c r="Y48" s="49">
        <f t="shared" si="15"/>
        <v>0</v>
      </c>
      <c r="Z48" s="49">
        <v>0</v>
      </c>
      <c r="AA48" s="49">
        <v>0</v>
      </c>
      <c r="AB48" s="49">
        <v>0</v>
      </c>
      <c r="AC48" s="49">
        <f t="shared" si="16"/>
        <v>148</v>
      </c>
      <c r="AD48" s="49">
        <v>0</v>
      </c>
      <c r="AE48" s="49">
        <v>148</v>
      </c>
      <c r="AF48" s="49">
        <v>0</v>
      </c>
      <c r="AG48" s="49">
        <v>47</v>
      </c>
      <c r="AH48" s="49">
        <v>318</v>
      </c>
    </row>
    <row r="49" spans="1:34" ht="13.5">
      <c r="A49" s="24" t="s">
        <v>131</v>
      </c>
      <c r="B49" s="47" t="s">
        <v>211</v>
      </c>
      <c r="C49" s="48" t="s">
        <v>212</v>
      </c>
      <c r="D49" s="49">
        <f t="shared" si="17"/>
        <v>2473</v>
      </c>
      <c r="E49" s="49">
        <v>1917</v>
      </c>
      <c r="F49" s="49">
        <v>556</v>
      </c>
      <c r="G49" s="49">
        <f t="shared" si="9"/>
        <v>2473</v>
      </c>
      <c r="H49" s="49">
        <f t="shared" si="10"/>
        <v>2446</v>
      </c>
      <c r="I49" s="49">
        <f t="shared" si="11"/>
        <v>0</v>
      </c>
      <c r="J49" s="49">
        <v>0</v>
      </c>
      <c r="K49" s="49">
        <v>0</v>
      </c>
      <c r="L49" s="49">
        <v>0</v>
      </c>
      <c r="M49" s="49">
        <f t="shared" si="12"/>
        <v>1897</v>
      </c>
      <c r="N49" s="49">
        <v>0</v>
      </c>
      <c r="O49" s="49">
        <v>1341</v>
      </c>
      <c r="P49" s="49">
        <v>556</v>
      </c>
      <c r="Q49" s="49">
        <f t="shared" si="13"/>
        <v>0</v>
      </c>
      <c r="R49" s="49">
        <v>0</v>
      </c>
      <c r="S49" s="49">
        <v>0</v>
      </c>
      <c r="T49" s="49">
        <v>0</v>
      </c>
      <c r="U49" s="49">
        <f t="shared" si="14"/>
        <v>253</v>
      </c>
      <c r="V49" s="49">
        <v>0</v>
      </c>
      <c r="W49" s="49">
        <v>253</v>
      </c>
      <c r="X49" s="49">
        <v>0</v>
      </c>
      <c r="Y49" s="49">
        <f t="shared" si="15"/>
        <v>0</v>
      </c>
      <c r="Z49" s="49">
        <v>0</v>
      </c>
      <c r="AA49" s="49">
        <v>0</v>
      </c>
      <c r="AB49" s="49">
        <v>0</v>
      </c>
      <c r="AC49" s="49">
        <f t="shared" si="16"/>
        <v>296</v>
      </c>
      <c r="AD49" s="49">
        <v>0</v>
      </c>
      <c r="AE49" s="49">
        <v>296</v>
      </c>
      <c r="AF49" s="49">
        <v>0</v>
      </c>
      <c r="AG49" s="49">
        <v>27</v>
      </c>
      <c r="AH49" s="49">
        <v>451</v>
      </c>
    </row>
    <row r="50" spans="1:34" ht="13.5">
      <c r="A50" s="24" t="s">
        <v>131</v>
      </c>
      <c r="B50" s="47" t="s">
        <v>213</v>
      </c>
      <c r="C50" s="48" t="s">
        <v>214</v>
      </c>
      <c r="D50" s="49">
        <f t="shared" si="17"/>
        <v>1039</v>
      </c>
      <c r="E50" s="49">
        <v>1009</v>
      </c>
      <c r="F50" s="49">
        <v>30</v>
      </c>
      <c r="G50" s="49">
        <f t="shared" si="9"/>
        <v>1039</v>
      </c>
      <c r="H50" s="49">
        <f t="shared" si="10"/>
        <v>909</v>
      </c>
      <c r="I50" s="49">
        <f t="shared" si="11"/>
        <v>0</v>
      </c>
      <c r="J50" s="49">
        <v>0</v>
      </c>
      <c r="K50" s="49">
        <v>0</v>
      </c>
      <c r="L50" s="49">
        <v>0</v>
      </c>
      <c r="M50" s="49">
        <f t="shared" si="12"/>
        <v>579</v>
      </c>
      <c r="N50" s="49">
        <v>0</v>
      </c>
      <c r="O50" s="49">
        <v>549</v>
      </c>
      <c r="P50" s="49">
        <v>30</v>
      </c>
      <c r="Q50" s="49">
        <f t="shared" si="13"/>
        <v>150</v>
      </c>
      <c r="R50" s="49">
        <v>150</v>
      </c>
      <c r="S50" s="49">
        <v>0</v>
      </c>
      <c r="T50" s="49">
        <v>0</v>
      </c>
      <c r="U50" s="49">
        <f t="shared" si="14"/>
        <v>120</v>
      </c>
      <c r="V50" s="49">
        <v>120</v>
      </c>
      <c r="W50" s="49">
        <v>0</v>
      </c>
      <c r="X50" s="49">
        <v>0</v>
      </c>
      <c r="Y50" s="49">
        <f t="shared" si="15"/>
        <v>0</v>
      </c>
      <c r="Z50" s="49">
        <v>0</v>
      </c>
      <c r="AA50" s="49">
        <v>0</v>
      </c>
      <c r="AB50" s="49">
        <v>0</v>
      </c>
      <c r="AC50" s="49">
        <f t="shared" si="16"/>
        <v>60</v>
      </c>
      <c r="AD50" s="49">
        <v>60</v>
      </c>
      <c r="AE50" s="49">
        <v>0</v>
      </c>
      <c r="AF50" s="49">
        <v>0</v>
      </c>
      <c r="AG50" s="49">
        <v>130</v>
      </c>
      <c r="AH50" s="49">
        <v>346</v>
      </c>
    </row>
    <row r="51" spans="1:34" ht="13.5">
      <c r="A51" s="24" t="s">
        <v>131</v>
      </c>
      <c r="B51" s="47" t="s">
        <v>215</v>
      </c>
      <c r="C51" s="48" t="s">
        <v>216</v>
      </c>
      <c r="D51" s="49">
        <f t="shared" si="17"/>
        <v>4491</v>
      </c>
      <c r="E51" s="49">
        <v>3332</v>
      </c>
      <c r="F51" s="49">
        <v>1159</v>
      </c>
      <c r="G51" s="49">
        <f t="shared" si="9"/>
        <v>4491</v>
      </c>
      <c r="H51" s="49">
        <f t="shared" si="10"/>
        <v>4297</v>
      </c>
      <c r="I51" s="49">
        <f t="shared" si="11"/>
        <v>0</v>
      </c>
      <c r="J51" s="49">
        <v>0</v>
      </c>
      <c r="K51" s="49">
        <v>0</v>
      </c>
      <c r="L51" s="49">
        <v>0</v>
      </c>
      <c r="M51" s="49">
        <f t="shared" si="12"/>
        <v>3903</v>
      </c>
      <c r="N51" s="49">
        <v>0</v>
      </c>
      <c r="O51" s="49">
        <v>2925</v>
      </c>
      <c r="P51" s="49">
        <v>978</v>
      </c>
      <c r="Q51" s="49">
        <f t="shared" si="13"/>
        <v>82</v>
      </c>
      <c r="R51" s="49">
        <v>0</v>
      </c>
      <c r="S51" s="49">
        <v>68</v>
      </c>
      <c r="T51" s="49">
        <v>14</v>
      </c>
      <c r="U51" s="49">
        <f t="shared" si="14"/>
        <v>231</v>
      </c>
      <c r="V51" s="49">
        <v>0</v>
      </c>
      <c r="W51" s="49">
        <v>231</v>
      </c>
      <c r="X51" s="49">
        <v>0</v>
      </c>
      <c r="Y51" s="49">
        <f t="shared" si="15"/>
        <v>0</v>
      </c>
      <c r="Z51" s="49">
        <v>0</v>
      </c>
      <c r="AA51" s="49">
        <v>0</v>
      </c>
      <c r="AB51" s="49">
        <v>0</v>
      </c>
      <c r="AC51" s="49">
        <f t="shared" si="16"/>
        <v>81</v>
      </c>
      <c r="AD51" s="49">
        <v>0</v>
      </c>
      <c r="AE51" s="49">
        <v>57</v>
      </c>
      <c r="AF51" s="49">
        <v>24</v>
      </c>
      <c r="AG51" s="49">
        <v>194</v>
      </c>
      <c r="AH51" s="49">
        <v>272</v>
      </c>
    </row>
    <row r="52" spans="1:34" ht="13.5">
      <c r="A52" s="24" t="s">
        <v>131</v>
      </c>
      <c r="B52" s="47" t="s">
        <v>217</v>
      </c>
      <c r="C52" s="48" t="s">
        <v>218</v>
      </c>
      <c r="D52" s="49">
        <f t="shared" si="17"/>
        <v>526</v>
      </c>
      <c r="E52" s="49">
        <v>455</v>
      </c>
      <c r="F52" s="49">
        <v>71</v>
      </c>
      <c r="G52" s="49">
        <f t="shared" si="9"/>
        <v>526</v>
      </c>
      <c r="H52" s="49">
        <f t="shared" si="10"/>
        <v>501</v>
      </c>
      <c r="I52" s="49">
        <f t="shared" si="11"/>
        <v>0</v>
      </c>
      <c r="J52" s="49">
        <v>0</v>
      </c>
      <c r="K52" s="49">
        <v>0</v>
      </c>
      <c r="L52" s="49">
        <v>0</v>
      </c>
      <c r="M52" s="49">
        <f t="shared" si="12"/>
        <v>431</v>
      </c>
      <c r="N52" s="49">
        <v>0</v>
      </c>
      <c r="O52" s="49">
        <v>384</v>
      </c>
      <c r="P52" s="49">
        <v>47</v>
      </c>
      <c r="Q52" s="49">
        <f t="shared" si="13"/>
        <v>13</v>
      </c>
      <c r="R52" s="49">
        <v>0</v>
      </c>
      <c r="S52" s="49">
        <v>11</v>
      </c>
      <c r="T52" s="49">
        <v>2</v>
      </c>
      <c r="U52" s="49">
        <f t="shared" si="14"/>
        <v>48</v>
      </c>
      <c r="V52" s="49">
        <v>0</v>
      </c>
      <c r="W52" s="49">
        <v>48</v>
      </c>
      <c r="X52" s="49">
        <v>0</v>
      </c>
      <c r="Y52" s="49">
        <f t="shared" si="15"/>
        <v>0</v>
      </c>
      <c r="Z52" s="49">
        <v>0</v>
      </c>
      <c r="AA52" s="49">
        <v>0</v>
      </c>
      <c r="AB52" s="49">
        <v>0</v>
      </c>
      <c r="AC52" s="49">
        <f t="shared" si="16"/>
        <v>9</v>
      </c>
      <c r="AD52" s="49">
        <v>0</v>
      </c>
      <c r="AE52" s="49">
        <v>7</v>
      </c>
      <c r="AF52" s="49">
        <v>2</v>
      </c>
      <c r="AG52" s="49">
        <v>25</v>
      </c>
      <c r="AH52" s="49">
        <v>384</v>
      </c>
    </row>
    <row r="53" spans="1:34" ht="13.5">
      <c r="A53" s="24" t="s">
        <v>131</v>
      </c>
      <c r="B53" s="47" t="s">
        <v>219</v>
      </c>
      <c r="C53" s="48" t="s">
        <v>105</v>
      </c>
      <c r="D53" s="49">
        <f t="shared" si="17"/>
        <v>1539</v>
      </c>
      <c r="E53" s="49">
        <v>1255</v>
      </c>
      <c r="F53" s="49">
        <v>284</v>
      </c>
      <c r="G53" s="49">
        <f t="shared" si="9"/>
        <v>1539</v>
      </c>
      <c r="H53" s="49">
        <f t="shared" si="10"/>
        <v>1355</v>
      </c>
      <c r="I53" s="49">
        <f t="shared" si="11"/>
        <v>0</v>
      </c>
      <c r="J53" s="49">
        <v>0</v>
      </c>
      <c r="K53" s="49">
        <v>0</v>
      </c>
      <c r="L53" s="49">
        <v>0</v>
      </c>
      <c r="M53" s="49">
        <f t="shared" si="12"/>
        <v>1170</v>
      </c>
      <c r="N53" s="49">
        <v>0</v>
      </c>
      <c r="O53" s="49">
        <v>1021</v>
      </c>
      <c r="P53" s="49">
        <v>149</v>
      </c>
      <c r="Q53" s="49">
        <f t="shared" si="13"/>
        <v>28</v>
      </c>
      <c r="R53" s="49">
        <v>0</v>
      </c>
      <c r="S53" s="49">
        <v>27</v>
      </c>
      <c r="T53" s="49">
        <v>1</v>
      </c>
      <c r="U53" s="49">
        <f t="shared" si="14"/>
        <v>138</v>
      </c>
      <c r="V53" s="49">
        <v>0</v>
      </c>
      <c r="W53" s="49">
        <v>138</v>
      </c>
      <c r="X53" s="49">
        <v>0</v>
      </c>
      <c r="Y53" s="49">
        <f t="shared" si="15"/>
        <v>0</v>
      </c>
      <c r="Z53" s="49">
        <v>0</v>
      </c>
      <c r="AA53" s="49">
        <v>0</v>
      </c>
      <c r="AB53" s="49">
        <v>0</v>
      </c>
      <c r="AC53" s="49">
        <f t="shared" si="16"/>
        <v>19</v>
      </c>
      <c r="AD53" s="49">
        <v>0</v>
      </c>
      <c r="AE53" s="49">
        <v>14</v>
      </c>
      <c r="AF53" s="49">
        <v>5</v>
      </c>
      <c r="AG53" s="49">
        <v>184</v>
      </c>
      <c r="AH53" s="49">
        <v>3186</v>
      </c>
    </row>
    <row r="54" spans="1:34" ht="13.5">
      <c r="A54" s="24" t="s">
        <v>131</v>
      </c>
      <c r="B54" s="47" t="s">
        <v>220</v>
      </c>
      <c r="C54" s="48" t="s">
        <v>221</v>
      </c>
      <c r="D54" s="49">
        <f t="shared" si="17"/>
        <v>437</v>
      </c>
      <c r="E54" s="49">
        <v>373</v>
      </c>
      <c r="F54" s="49">
        <v>64</v>
      </c>
      <c r="G54" s="49">
        <f t="shared" si="9"/>
        <v>437</v>
      </c>
      <c r="H54" s="49">
        <f t="shared" si="10"/>
        <v>394</v>
      </c>
      <c r="I54" s="49">
        <f t="shared" si="11"/>
        <v>0</v>
      </c>
      <c r="J54" s="49">
        <v>0</v>
      </c>
      <c r="K54" s="49">
        <v>0</v>
      </c>
      <c r="L54" s="49">
        <v>0</v>
      </c>
      <c r="M54" s="49">
        <f t="shared" si="12"/>
        <v>292</v>
      </c>
      <c r="N54" s="49">
        <v>273</v>
      </c>
      <c r="O54" s="49">
        <v>0</v>
      </c>
      <c r="P54" s="49">
        <v>19</v>
      </c>
      <c r="Q54" s="49">
        <f t="shared" si="13"/>
        <v>71</v>
      </c>
      <c r="R54" s="49">
        <v>69</v>
      </c>
      <c r="S54" s="49">
        <v>0</v>
      </c>
      <c r="T54" s="49">
        <v>2</v>
      </c>
      <c r="U54" s="49">
        <f t="shared" si="14"/>
        <v>31</v>
      </c>
      <c r="V54" s="49">
        <v>31</v>
      </c>
      <c r="W54" s="49">
        <v>0</v>
      </c>
      <c r="X54" s="49">
        <v>0</v>
      </c>
      <c r="Y54" s="49">
        <f t="shared" si="15"/>
        <v>0</v>
      </c>
      <c r="Z54" s="49">
        <v>0</v>
      </c>
      <c r="AA54" s="49">
        <v>0</v>
      </c>
      <c r="AB54" s="49">
        <v>0</v>
      </c>
      <c r="AC54" s="49">
        <f t="shared" si="16"/>
        <v>0</v>
      </c>
      <c r="AD54" s="49">
        <v>0</v>
      </c>
      <c r="AE54" s="49">
        <v>0</v>
      </c>
      <c r="AF54" s="49">
        <v>0</v>
      </c>
      <c r="AG54" s="49">
        <v>43</v>
      </c>
      <c r="AH54" s="49">
        <v>0</v>
      </c>
    </row>
    <row r="55" spans="1:34" ht="13.5">
      <c r="A55" s="24" t="s">
        <v>131</v>
      </c>
      <c r="B55" s="47" t="s">
        <v>222</v>
      </c>
      <c r="C55" s="48" t="s">
        <v>223</v>
      </c>
      <c r="D55" s="49">
        <f t="shared" si="17"/>
        <v>387</v>
      </c>
      <c r="E55" s="49">
        <v>371</v>
      </c>
      <c r="F55" s="49">
        <v>16</v>
      </c>
      <c r="G55" s="49">
        <f t="shared" si="9"/>
        <v>387</v>
      </c>
      <c r="H55" s="49">
        <f t="shared" si="10"/>
        <v>371</v>
      </c>
      <c r="I55" s="49">
        <f t="shared" si="11"/>
        <v>0</v>
      </c>
      <c r="J55" s="49">
        <v>0</v>
      </c>
      <c r="K55" s="49">
        <v>0</v>
      </c>
      <c r="L55" s="49">
        <v>0</v>
      </c>
      <c r="M55" s="49">
        <f t="shared" si="12"/>
        <v>265</v>
      </c>
      <c r="N55" s="49">
        <v>265</v>
      </c>
      <c r="O55" s="49">
        <v>0</v>
      </c>
      <c r="P55" s="49">
        <v>0</v>
      </c>
      <c r="Q55" s="49">
        <f t="shared" si="13"/>
        <v>81</v>
      </c>
      <c r="R55" s="49">
        <v>81</v>
      </c>
      <c r="S55" s="49">
        <v>0</v>
      </c>
      <c r="T55" s="49">
        <v>0</v>
      </c>
      <c r="U55" s="49">
        <f t="shared" si="14"/>
        <v>25</v>
      </c>
      <c r="V55" s="49">
        <v>25</v>
      </c>
      <c r="W55" s="49">
        <v>0</v>
      </c>
      <c r="X55" s="49">
        <v>0</v>
      </c>
      <c r="Y55" s="49">
        <f t="shared" si="15"/>
        <v>0</v>
      </c>
      <c r="Z55" s="49">
        <v>0</v>
      </c>
      <c r="AA55" s="49">
        <v>0</v>
      </c>
      <c r="AB55" s="49">
        <v>0</v>
      </c>
      <c r="AC55" s="49">
        <f t="shared" si="16"/>
        <v>0</v>
      </c>
      <c r="AD55" s="49">
        <v>0</v>
      </c>
      <c r="AE55" s="49">
        <v>0</v>
      </c>
      <c r="AF55" s="49">
        <v>0</v>
      </c>
      <c r="AG55" s="49">
        <v>16</v>
      </c>
      <c r="AH55" s="49">
        <v>0</v>
      </c>
    </row>
    <row r="56" spans="1:34" ht="13.5">
      <c r="A56" s="24" t="s">
        <v>131</v>
      </c>
      <c r="B56" s="47" t="s">
        <v>224</v>
      </c>
      <c r="C56" s="48" t="s">
        <v>225</v>
      </c>
      <c r="D56" s="49">
        <f t="shared" si="17"/>
        <v>1701</v>
      </c>
      <c r="E56" s="49">
        <v>1155</v>
      </c>
      <c r="F56" s="49">
        <v>546</v>
      </c>
      <c r="G56" s="49">
        <f t="shared" si="9"/>
        <v>1701</v>
      </c>
      <c r="H56" s="49">
        <f t="shared" si="10"/>
        <v>1536</v>
      </c>
      <c r="I56" s="49">
        <f t="shared" si="11"/>
        <v>0</v>
      </c>
      <c r="J56" s="49">
        <v>0</v>
      </c>
      <c r="K56" s="49">
        <v>0</v>
      </c>
      <c r="L56" s="49">
        <v>0</v>
      </c>
      <c r="M56" s="49">
        <f t="shared" si="12"/>
        <v>1171</v>
      </c>
      <c r="N56" s="49">
        <v>0</v>
      </c>
      <c r="O56" s="49">
        <v>816</v>
      </c>
      <c r="P56" s="49">
        <v>355</v>
      </c>
      <c r="Q56" s="49">
        <f t="shared" si="13"/>
        <v>158</v>
      </c>
      <c r="R56" s="49">
        <v>0</v>
      </c>
      <c r="S56" s="49">
        <v>132</v>
      </c>
      <c r="T56" s="49">
        <v>26</v>
      </c>
      <c r="U56" s="49">
        <f t="shared" si="14"/>
        <v>146</v>
      </c>
      <c r="V56" s="49">
        <v>0</v>
      </c>
      <c r="W56" s="49">
        <v>146</v>
      </c>
      <c r="X56" s="49">
        <v>0</v>
      </c>
      <c r="Y56" s="49">
        <f t="shared" si="15"/>
        <v>0</v>
      </c>
      <c r="Z56" s="49">
        <v>0</v>
      </c>
      <c r="AA56" s="49">
        <v>0</v>
      </c>
      <c r="AB56" s="49">
        <v>0</v>
      </c>
      <c r="AC56" s="49">
        <f t="shared" si="16"/>
        <v>61</v>
      </c>
      <c r="AD56" s="49">
        <v>0</v>
      </c>
      <c r="AE56" s="49">
        <v>61</v>
      </c>
      <c r="AF56" s="49">
        <v>0</v>
      </c>
      <c r="AG56" s="49">
        <v>165</v>
      </c>
      <c r="AH56" s="49">
        <v>0</v>
      </c>
    </row>
    <row r="57" spans="1:34" ht="13.5">
      <c r="A57" s="24" t="s">
        <v>131</v>
      </c>
      <c r="B57" s="47" t="s">
        <v>226</v>
      </c>
      <c r="C57" s="48" t="s">
        <v>227</v>
      </c>
      <c r="D57" s="49">
        <f t="shared" si="17"/>
        <v>773</v>
      </c>
      <c r="E57" s="49">
        <v>680</v>
      </c>
      <c r="F57" s="49">
        <v>93</v>
      </c>
      <c r="G57" s="49">
        <f t="shared" si="9"/>
        <v>773</v>
      </c>
      <c r="H57" s="49">
        <f t="shared" si="10"/>
        <v>709</v>
      </c>
      <c r="I57" s="49">
        <f t="shared" si="11"/>
        <v>0</v>
      </c>
      <c r="J57" s="49">
        <v>0</v>
      </c>
      <c r="K57" s="49">
        <v>0</v>
      </c>
      <c r="L57" s="49">
        <v>0</v>
      </c>
      <c r="M57" s="49">
        <f t="shared" si="12"/>
        <v>558</v>
      </c>
      <c r="N57" s="49">
        <v>530</v>
      </c>
      <c r="O57" s="49">
        <v>0</v>
      </c>
      <c r="P57" s="49">
        <v>28</v>
      </c>
      <c r="Q57" s="49">
        <f t="shared" si="13"/>
        <v>144</v>
      </c>
      <c r="R57" s="49">
        <v>143</v>
      </c>
      <c r="S57" s="49">
        <v>0</v>
      </c>
      <c r="T57" s="49">
        <v>1</v>
      </c>
      <c r="U57" s="49">
        <f t="shared" si="14"/>
        <v>7</v>
      </c>
      <c r="V57" s="49">
        <v>7</v>
      </c>
      <c r="W57" s="49">
        <v>0</v>
      </c>
      <c r="X57" s="49">
        <v>0</v>
      </c>
      <c r="Y57" s="49">
        <f t="shared" si="15"/>
        <v>0</v>
      </c>
      <c r="Z57" s="49">
        <v>0</v>
      </c>
      <c r="AA57" s="49">
        <v>0</v>
      </c>
      <c r="AB57" s="49">
        <v>0</v>
      </c>
      <c r="AC57" s="49">
        <f t="shared" si="16"/>
        <v>0</v>
      </c>
      <c r="AD57" s="49">
        <v>0</v>
      </c>
      <c r="AE57" s="49">
        <v>0</v>
      </c>
      <c r="AF57" s="49">
        <v>0</v>
      </c>
      <c r="AG57" s="49">
        <v>64</v>
      </c>
      <c r="AH57" s="49">
        <v>193</v>
      </c>
    </row>
    <row r="58" spans="1:34" ht="13.5">
      <c r="A58" s="24" t="s">
        <v>131</v>
      </c>
      <c r="B58" s="47" t="s">
        <v>228</v>
      </c>
      <c r="C58" s="48" t="s">
        <v>229</v>
      </c>
      <c r="D58" s="49">
        <f t="shared" si="17"/>
        <v>287</v>
      </c>
      <c r="E58" s="49">
        <v>276</v>
      </c>
      <c r="F58" s="49">
        <v>11</v>
      </c>
      <c r="G58" s="49">
        <f t="shared" si="9"/>
        <v>287</v>
      </c>
      <c r="H58" s="49">
        <f t="shared" si="10"/>
        <v>276</v>
      </c>
      <c r="I58" s="49">
        <f t="shared" si="11"/>
        <v>0</v>
      </c>
      <c r="J58" s="49">
        <v>0</v>
      </c>
      <c r="K58" s="49">
        <v>0</v>
      </c>
      <c r="L58" s="49">
        <v>0</v>
      </c>
      <c r="M58" s="49">
        <f t="shared" si="12"/>
        <v>199</v>
      </c>
      <c r="N58" s="49">
        <v>199</v>
      </c>
      <c r="O58" s="49">
        <v>0</v>
      </c>
      <c r="P58" s="49">
        <v>0</v>
      </c>
      <c r="Q58" s="49">
        <f t="shared" si="13"/>
        <v>61</v>
      </c>
      <c r="R58" s="49">
        <v>61</v>
      </c>
      <c r="S58" s="49">
        <v>0</v>
      </c>
      <c r="T58" s="49">
        <v>0</v>
      </c>
      <c r="U58" s="49">
        <f t="shared" si="14"/>
        <v>3</v>
      </c>
      <c r="V58" s="49">
        <v>3</v>
      </c>
      <c r="W58" s="49">
        <v>0</v>
      </c>
      <c r="X58" s="49">
        <v>0</v>
      </c>
      <c r="Y58" s="49">
        <f t="shared" si="15"/>
        <v>0</v>
      </c>
      <c r="Z58" s="49">
        <v>0</v>
      </c>
      <c r="AA58" s="49">
        <v>0</v>
      </c>
      <c r="AB58" s="49">
        <v>0</v>
      </c>
      <c r="AC58" s="49">
        <f t="shared" si="16"/>
        <v>13</v>
      </c>
      <c r="AD58" s="49">
        <v>13</v>
      </c>
      <c r="AE58" s="49">
        <v>0</v>
      </c>
      <c r="AF58" s="49">
        <v>0</v>
      </c>
      <c r="AG58" s="49">
        <v>11</v>
      </c>
      <c r="AH58" s="49">
        <v>589</v>
      </c>
    </row>
    <row r="59" spans="1:34" ht="13.5">
      <c r="A59" s="24" t="s">
        <v>131</v>
      </c>
      <c r="B59" s="47" t="s">
        <v>230</v>
      </c>
      <c r="C59" s="48" t="s">
        <v>426</v>
      </c>
      <c r="D59" s="49">
        <f t="shared" si="17"/>
        <v>6966</v>
      </c>
      <c r="E59" s="49">
        <v>5339</v>
      </c>
      <c r="F59" s="49">
        <v>1627</v>
      </c>
      <c r="G59" s="49">
        <f t="shared" si="9"/>
        <v>6966</v>
      </c>
      <c r="H59" s="49">
        <f t="shared" si="10"/>
        <v>5339</v>
      </c>
      <c r="I59" s="49">
        <f t="shared" si="11"/>
        <v>0</v>
      </c>
      <c r="J59" s="49">
        <v>0</v>
      </c>
      <c r="K59" s="49">
        <v>0</v>
      </c>
      <c r="L59" s="49">
        <v>0</v>
      </c>
      <c r="M59" s="49">
        <f t="shared" si="12"/>
        <v>4696</v>
      </c>
      <c r="N59" s="49">
        <v>4696</v>
      </c>
      <c r="O59" s="49">
        <v>0</v>
      </c>
      <c r="P59" s="49">
        <v>0</v>
      </c>
      <c r="Q59" s="49">
        <f t="shared" si="13"/>
        <v>566</v>
      </c>
      <c r="R59" s="49">
        <v>566</v>
      </c>
      <c r="S59" s="49">
        <v>0</v>
      </c>
      <c r="T59" s="49">
        <v>0</v>
      </c>
      <c r="U59" s="49">
        <f t="shared" si="14"/>
        <v>69</v>
      </c>
      <c r="V59" s="49">
        <v>11</v>
      </c>
      <c r="W59" s="49">
        <v>58</v>
      </c>
      <c r="X59" s="49">
        <v>0</v>
      </c>
      <c r="Y59" s="49">
        <f t="shared" si="15"/>
        <v>8</v>
      </c>
      <c r="Z59" s="49">
        <v>8</v>
      </c>
      <c r="AA59" s="49">
        <v>0</v>
      </c>
      <c r="AB59" s="49">
        <v>0</v>
      </c>
      <c r="AC59" s="49">
        <f t="shared" si="16"/>
        <v>0</v>
      </c>
      <c r="AD59" s="49">
        <v>0</v>
      </c>
      <c r="AE59" s="49">
        <v>0</v>
      </c>
      <c r="AF59" s="49">
        <v>0</v>
      </c>
      <c r="AG59" s="49">
        <v>1627</v>
      </c>
      <c r="AH59" s="49">
        <v>0</v>
      </c>
    </row>
    <row r="60" spans="1:34" ht="13.5">
      <c r="A60" s="24" t="s">
        <v>131</v>
      </c>
      <c r="B60" s="47" t="s">
        <v>231</v>
      </c>
      <c r="C60" s="48" t="s">
        <v>264</v>
      </c>
      <c r="D60" s="49">
        <f t="shared" si="17"/>
        <v>1529</v>
      </c>
      <c r="E60" s="49">
        <v>1529</v>
      </c>
      <c r="F60" s="49">
        <v>0</v>
      </c>
      <c r="G60" s="49">
        <f t="shared" si="9"/>
        <v>1529</v>
      </c>
      <c r="H60" s="49">
        <f t="shared" si="10"/>
        <v>1015</v>
      </c>
      <c r="I60" s="49">
        <f t="shared" si="11"/>
        <v>0</v>
      </c>
      <c r="J60" s="49">
        <v>0</v>
      </c>
      <c r="K60" s="49">
        <v>0</v>
      </c>
      <c r="L60" s="49">
        <v>0</v>
      </c>
      <c r="M60" s="49">
        <f t="shared" si="12"/>
        <v>902</v>
      </c>
      <c r="N60" s="49">
        <v>902</v>
      </c>
      <c r="O60" s="49">
        <v>0</v>
      </c>
      <c r="P60" s="49">
        <v>0</v>
      </c>
      <c r="Q60" s="49">
        <f t="shared" si="13"/>
        <v>103</v>
      </c>
      <c r="R60" s="49">
        <v>0</v>
      </c>
      <c r="S60" s="49">
        <v>103</v>
      </c>
      <c r="T60" s="49">
        <v>0</v>
      </c>
      <c r="U60" s="49">
        <f t="shared" si="14"/>
        <v>10</v>
      </c>
      <c r="V60" s="49">
        <v>0</v>
      </c>
      <c r="W60" s="49">
        <v>10</v>
      </c>
      <c r="X60" s="49">
        <v>0</v>
      </c>
      <c r="Y60" s="49">
        <f t="shared" si="15"/>
        <v>0</v>
      </c>
      <c r="Z60" s="49">
        <v>0</v>
      </c>
      <c r="AA60" s="49">
        <v>0</v>
      </c>
      <c r="AB60" s="49">
        <v>0</v>
      </c>
      <c r="AC60" s="49">
        <f t="shared" si="16"/>
        <v>0</v>
      </c>
      <c r="AD60" s="49">
        <v>0</v>
      </c>
      <c r="AE60" s="49">
        <v>0</v>
      </c>
      <c r="AF60" s="49">
        <v>0</v>
      </c>
      <c r="AG60" s="49">
        <v>514</v>
      </c>
      <c r="AH60" s="49">
        <v>0</v>
      </c>
    </row>
    <row r="61" spans="1:34" ht="13.5">
      <c r="A61" s="24" t="s">
        <v>131</v>
      </c>
      <c r="B61" s="47" t="s">
        <v>232</v>
      </c>
      <c r="C61" s="48" t="s">
        <v>233</v>
      </c>
      <c r="D61" s="49">
        <f t="shared" si="17"/>
        <v>3172</v>
      </c>
      <c r="E61" s="49">
        <v>2373</v>
      </c>
      <c r="F61" s="49">
        <v>799</v>
      </c>
      <c r="G61" s="49">
        <f t="shared" si="9"/>
        <v>3172</v>
      </c>
      <c r="H61" s="49">
        <f t="shared" si="10"/>
        <v>2373</v>
      </c>
      <c r="I61" s="49">
        <f t="shared" si="11"/>
        <v>0</v>
      </c>
      <c r="J61" s="49">
        <v>0</v>
      </c>
      <c r="K61" s="49">
        <v>0</v>
      </c>
      <c r="L61" s="49">
        <v>0</v>
      </c>
      <c r="M61" s="49">
        <f t="shared" si="12"/>
        <v>1602</v>
      </c>
      <c r="N61" s="49">
        <v>1602</v>
      </c>
      <c r="O61" s="49">
        <v>0</v>
      </c>
      <c r="P61" s="49">
        <v>0</v>
      </c>
      <c r="Q61" s="49">
        <f t="shared" si="13"/>
        <v>72</v>
      </c>
      <c r="R61" s="49">
        <v>0</v>
      </c>
      <c r="S61" s="49">
        <v>72</v>
      </c>
      <c r="T61" s="49">
        <v>0</v>
      </c>
      <c r="U61" s="49">
        <f t="shared" si="14"/>
        <v>699</v>
      </c>
      <c r="V61" s="49">
        <v>0</v>
      </c>
      <c r="W61" s="49">
        <v>699</v>
      </c>
      <c r="X61" s="49">
        <v>0</v>
      </c>
      <c r="Y61" s="49">
        <f t="shared" si="15"/>
        <v>0</v>
      </c>
      <c r="Z61" s="49">
        <v>0</v>
      </c>
      <c r="AA61" s="49">
        <v>0</v>
      </c>
      <c r="AB61" s="49">
        <v>0</v>
      </c>
      <c r="AC61" s="49">
        <f t="shared" si="16"/>
        <v>0</v>
      </c>
      <c r="AD61" s="49">
        <v>0</v>
      </c>
      <c r="AE61" s="49">
        <v>0</v>
      </c>
      <c r="AF61" s="49">
        <v>0</v>
      </c>
      <c r="AG61" s="49">
        <v>799</v>
      </c>
      <c r="AH61" s="49">
        <v>0</v>
      </c>
    </row>
    <row r="62" spans="1:34" ht="13.5">
      <c r="A62" s="24" t="s">
        <v>131</v>
      </c>
      <c r="B62" s="47" t="s">
        <v>234</v>
      </c>
      <c r="C62" s="48" t="s">
        <v>235</v>
      </c>
      <c r="D62" s="49">
        <f t="shared" si="17"/>
        <v>1477</v>
      </c>
      <c r="E62" s="49">
        <v>1035</v>
      </c>
      <c r="F62" s="49">
        <v>442</v>
      </c>
      <c r="G62" s="49">
        <f t="shared" si="9"/>
        <v>1477</v>
      </c>
      <c r="H62" s="49">
        <f t="shared" si="10"/>
        <v>505</v>
      </c>
      <c r="I62" s="49">
        <f t="shared" si="11"/>
        <v>0</v>
      </c>
      <c r="J62" s="49">
        <v>0</v>
      </c>
      <c r="K62" s="49">
        <v>0</v>
      </c>
      <c r="L62" s="49">
        <v>0</v>
      </c>
      <c r="M62" s="49">
        <f t="shared" si="12"/>
        <v>391</v>
      </c>
      <c r="N62" s="49">
        <v>391</v>
      </c>
      <c r="O62" s="49">
        <v>0</v>
      </c>
      <c r="P62" s="49">
        <v>0</v>
      </c>
      <c r="Q62" s="49">
        <f t="shared" si="13"/>
        <v>6</v>
      </c>
      <c r="R62" s="49">
        <v>6</v>
      </c>
      <c r="S62" s="49">
        <v>0</v>
      </c>
      <c r="T62" s="49">
        <v>0</v>
      </c>
      <c r="U62" s="49">
        <f t="shared" si="14"/>
        <v>105</v>
      </c>
      <c r="V62" s="49">
        <v>105</v>
      </c>
      <c r="W62" s="49">
        <v>0</v>
      </c>
      <c r="X62" s="49">
        <v>0</v>
      </c>
      <c r="Y62" s="49">
        <f t="shared" si="15"/>
        <v>3</v>
      </c>
      <c r="Z62" s="49">
        <v>3</v>
      </c>
      <c r="AA62" s="49">
        <v>0</v>
      </c>
      <c r="AB62" s="49">
        <v>0</v>
      </c>
      <c r="AC62" s="49">
        <f t="shared" si="16"/>
        <v>0</v>
      </c>
      <c r="AD62" s="49">
        <v>0</v>
      </c>
      <c r="AE62" s="49">
        <v>0</v>
      </c>
      <c r="AF62" s="49">
        <v>0</v>
      </c>
      <c r="AG62" s="49">
        <v>972</v>
      </c>
      <c r="AH62" s="49">
        <v>25</v>
      </c>
    </row>
    <row r="63" spans="1:34" ht="13.5">
      <c r="A63" s="24" t="s">
        <v>131</v>
      </c>
      <c r="B63" s="47" t="s">
        <v>236</v>
      </c>
      <c r="C63" s="48" t="s">
        <v>237</v>
      </c>
      <c r="D63" s="49">
        <f t="shared" si="17"/>
        <v>1370</v>
      </c>
      <c r="E63" s="49">
        <v>1370</v>
      </c>
      <c r="F63" s="49">
        <v>0</v>
      </c>
      <c r="G63" s="49">
        <f t="shared" si="9"/>
        <v>1370</v>
      </c>
      <c r="H63" s="49">
        <f t="shared" si="10"/>
        <v>1046</v>
      </c>
      <c r="I63" s="49">
        <f t="shared" si="11"/>
        <v>0</v>
      </c>
      <c r="J63" s="49">
        <v>0</v>
      </c>
      <c r="K63" s="49">
        <v>0</v>
      </c>
      <c r="L63" s="49">
        <v>0</v>
      </c>
      <c r="M63" s="49">
        <f t="shared" si="12"/>
        <v>915</v>
      </c>
      <c r="N63" s="49">
        <v>0</v>
      </c>
      <c r="O63" s="49">
        <v>915</v>
      </c>
      <c r="P63" s="49">
        <v>0</v>
      </c>
      <c r="Q63" s="49">
        <f t="shared" si="13"/>
        <v>131</v>
      </c>
      <c r="R63" s="49">
        <v>0</v>
      </c>
      <c r="S63" s="49">
        <v>131</v>
      </c>
      <c r="T63" s="49">
        <v>0</v>
      </c>
      <c r="U63" s="49">
        <f t="shared" si="14"/>
        <v>0</v>
      </c>
      <c r="V63" s="49">
        <v>0</v>
      </c>
      <c r="W63" s="49">
        <v>0</v>
      </c>
      <c r="X63" s="49">
        <v>0</v>
      </c>
      <c r="Y63" s="49">
        <f t="shared" si="15"/>
        <v>0</v>
      </c>
      <c r="Z63" s="49">
        <v>0</v>
      </c>
      <c r="AA63" s="49">
        <v>0</v>
      </c>
      <c r="AB63" s="49">
        <v>0</v>
      </c>
      <c r="AC63" s="49">
        <f t="shared" si="16"/>
        <v>0</v>
      </c>
      <c r="AD63" s="49">
        <v>0</v>
      </c>
      <c r="AE63" s="49">
        <v>0</v>
      </c>
      <c r="AF63" s="49">
        <v>0</v>
      </c>
      <c r="AG63" s="49">
        <v>324</v>
      </c>
      <c r="AH63" s="49">
        <v>0</v>
      </c>
    </row>
    <row r="64" spans="1:34" ht="13.5">
      <c r="A64" s="24" t="s">
        <v>131</v>
      </c>
      <c r="B64" s="47" t="s">
        <v>238</v>
      </c>
      <c r="C64" s="48" t="s">
        <v>239</v>
      </c>
      <c r="D64" s="49">
        <f t="shared" si="17"/>
        <v>411</v>
      </c>
      <c r="E64" s="49">
        <v>411</v>
      </c>
      <c r="F64" s="49">
        <v>0</v>
      </c>
      <c r="G64" s="49">
        <f t="shared" si="9"/>
        <v>411</v>
      </c>
      <c r="H64" s="49">
        <f t="shared" si="10"/>
        <v>411</v>
      </c>
      <c r="I64" s="49">
        <f t="shared" si="11"/>
        <v>0</v>
      </c>
      <c r="J64" s="49">
        <v>0</v>
      </c>
      <c r="K64" s="49">
        <v>0</v>
      </c>
      <c r="L64" s="49">
        <v>0</v>
      </c>
      <c r="M64" s="49">
        <f t="shared" si="12"/>
        <v>281</v>
      </c>
      <c r="N64" s="49">
        <v>281</v>
      </c>
      <c r="O64" s="49">
        <v>0</v>
      </c>
      <c r="P64" s="49">
        <v>0</v>
      </c>
      <c r="Q64" s="49">
        <f t="shared" si="13"/>
        <v>53</v>
      </c>
      <c r="R64" s="49">
        <v>53</v>
      </c>
      <c r="S64" s="49">
        <v>0</v>
      </c>
      <c r="T64" s="49">
        <v>0</v>
      </c>
      <c r="U64" s="49">
        <f t="shared" si="14"/>
        <v>0</v>
      </c>
      <c r="V64" s="49">
        <v>0</v>
      </c>
      <c r="W64" s="49">
        <v>0</v>
      </c>
      <c r="X64" s="49">
        <v>0</v>
      </c>
      <c r="Y64" s="49">
        <f t="shared" si="15"/>
        <v>0</v>
      </c>
      <c r="Z64" s="49">
        <v>0</v>
      </c>
      <c r="AA64" s="49">
        <v>0</v>
      </c>
      <c r="AB64" s="49">
        <v>0</v>
      </c>
      <c r="AC64" s="49">
        <f t="shared" si="16"/>
        <v>77</v>
      </c>
      <c r="AD64" s="49">
        <v>0</v>
      </c>
      <c r="AE64" s="49">
        <v>77</v>
      </c>
      <c r="AF64" s="49">
        <v>0</v>
      </c>
      <c r="AG64" s="49">
        <v>0</v>
      </c>
      <c r="AH64" s="49">
        <v>0</v>
      </c>
    </row>
    <row r="65" spans="1:34" ht="13.5">
      <c r="A65" s="24" t="s">
        <v>131</v>
      </c>
      <c r="B65" s="47" t="s">
        <v>240</v>
      </c>
      <c r="C65" s="48" t="s">
        <v>241</v>
      </c>
      <c r="D65" s="49">
        <f t="shared" si="17"/>
        <v>340</v>
      </c>
      <c r="E65" s="49">
        <v>340</v>
      </c>
      <c r="F65" s="49">
        <v>0</v>
      </c>
      <c r="G65" s="49">
        <f t="shared" si="9"/>
        <v>340</v>
      </c>
      <c r="H65" s="49">
        <f t="shared" si="10"/>
        <v>305</v>
      </c>
      <c r="I65" s="49">
        <f t="shared" si="11"/>
        <v>0</v>
      </c>
      <c r="J65" s="49">
        <v>0</v>
      </c>
      <c r="K65" s="49">
        <v>0</v>
      </c>
      <c r="L65" s="49">
        <v>0</v>
      </c>
      <c r="M65" s="49">
        <f t="shared" si="12"/>
        <v>305</v>
      </c>
      <c r="N65" s="49">
        <v>305</v>
      </c>
      <c r="O65" s="49">
        <v>0</v>
      </c>
      <c r="P65" s="49">
        <v>0</v>
      </c>
      <c r="Q65" s="49">
        <f t="shared" si="13"/>
        <v>0</v>
      </c>
      <c r="R65" s="49">
        <v>0</v>
      </c>
      <c r="S65" s="49">
        <v>0</v>
      </c>
      <c r="T65" s="49">
        <v>0</v>
      </c>
      <c r="U65" s="49">
        <f t="shared" si="14"/>
        <v>0</v>
      </c>
      <c r="V65" s="49">
        <v>0</v>
      </c>
      <c r="W65" s="49">
        <v>0</v>
      </c>
      <c r="X65" s="49">
        <v>0</v>
      </c>
      <c r="Y65" s="49">
        <f t="shared" si="15"/>
        <v>0</v>
      </c>
      <c r="Z65" s="49">
        <v>0</v>
      </c>
      <c r="AA65" s="49">
        <v>0</v>
      </c>
      <c r="AB65" s="49">
        <v>0</v>
      </c>
      <c r="AC65" s="49">
        <f t="shared" si="16"/>
        <v>0</v>
      </c>
      <c r="AD65" s="49">
        <v>0</v>
      </c>
      <c r="AE65" s="49">
        <v>0</v>
      </c>
      <c r="AF65" s="49">
        <v>0</v>
      </c>
      <c r="AG65" s="49">
        <v>35</v>
      </c>
      <c r="AH65" s="49">
        <v>0</v>
      </c>
    </row>
    <row r="66" spans="1:34" ht="13.5">
      <c r="A66" s="24" t="s">
        <v>131</v>
      </c>
      <c r="B66" s="47" t="s">
        <v>242</v>
      </c>
      <c r="C66" s="48" t="s">
        <v>243</v>
      </c>
      <c r="D66" s="49">
        <f t="shared" si="17"/>
        <v>2248</v>
      </c>
      <c r="E66" s="49">
        <v>1448</v>
      </c>
      <c r="F66" s="49">
        <v>800</v>
      </c>
      <c r="G66" s="49">
        <f t="shared" si="9"/>
        <v>2248</v>
      </c>
      <c r="H66" s="49">
        <f t="shared" si="10"/>
        <v>2226</v>
      </c>
      <c r="I66" s="49">
        <f t="shared" si="11"/>
        <v>0</v>
      </c>
      <c r="J66" s="49">
        <v>0</v>
      </c>
      <c r="K66" s="49">
        <v>0</v>
      </c>
      <c r="L66" s="49">
        <v>0</v>
      </c>
      <c r="M66" s="49">
        <f t="shared" si="12"/>
        <v>2007</v>
      </c>
      <c r="N66" s="49">
        <v>0</v>
      </c>
      <c r="O66" s="49">
        <v>1216</v>
      </c>
      <c r="P66" s="49">
        <v>791</v>
      </c>
      <c r="Q66" s="49">
        <f t="shared" si="13"/>
        <v>98</v>
      </c>
      <c r="R66" s="49">
        <v>0</v>
      </c>
      <c r="S66" s="49">
        <v>98</v>
      </c>
      <c r="T66" s="49">
        <v>0</v>
      </c>
      <c r="U66" s="49">
        <f t="shared" si="14"/>
        <v>91</v>
      </c>
      <c r="V66" s="49">
        <v>0</v>
      </c>
      <c r="W66" s="49">
        <v>91</v>
      </c>
      <c r="X66" s="49">
        <v>0</v>
      </c>
      <c r="Y66" s="49">
        <f t="shared" si="15"/>
        <v>7</v>
      </c>
      <c r="Z66" s="49">
        <v>7</v>
      </c>
      <c r="AA66" s="49">
        <v>0</v>
      </c>
      <c r="AB66" s="49">
        <v>0</v>
      </c>
      <c r="AC66" s="49">
        <f t="shared" si="16"/>
        <v>23</v>
      </c>
      <c r="AD66" s="49">
        <v>0</v>
      </c>
      <c r="AE66" s="49">
        <v>23</v>
      </c>
      <c r="AF66" s="49">
        <v>0</v>
      </c>
      <c r="AG66" s="49">
        <v>22</v>
      </c>
      <c r="AH66" s="49">
        <v>0</v>
      </c>
    </row>
    <row r="67" spans="1:34" ht="13.5">
      <c r="A67" s="24" t="s">
        <v>131</v>
      </c>
      <c r="B67" s="47" t="s">
        <v>244</v>
      </c>
      <c r="C67" s="48" t="s">
        <v>245</v>
      </c>
      <c r="D67" s="49">
        <f t="shared" si="17"/>
        <v>1111</v>
      </c>
      <c r="E67" s="49">
        <v>889</v>
      </c>
      <c r="F67" s="49">
        <v>222</v>
      </c>
      <c r="G67" s="49">
        <f t="shared" si="9"/>
        <v>1111</v>
      </c>
      <c r="H67" s="49">
        <f t="shared" si="10"/>
        <v>1105</v>
      </c>
      <c r="I67" s="49">
        <f t="shared" si="11"/>
        <v>0</v>
      </c>
      <c r="J67" s="49">
        <v>0</v>
      </c>
      <c r="K67" s="49">
        <v>0</v>
      </c>
      <c r="L67" s="49">
        <v>0</v>
      </c>
      <c r="M67" s="49">
        <f t="shared" si="12"/>
        <v>957</v>
      </c>
      <c r="N67" s="49">
        <v>0</v>
      </c>
      <c r="O67" s="49">
        <v>741</v>
      </c>
      <c r="P67" s="49">
        <v>216</v>
      </c>
      <c r="Q67" s="49">
        <f t="shared" si="13"/>
        <v>65</v>
      </c>
      <c r="R67" s="49">
        <v>0</v>
      </c>
      <c r="S67" s="49">
        <v>65</v>
      </c>
      <c r="T67" s="49">
        <v>0</v>
      </c>
      <c r="U67" s="49">
        <f t="shared" si="14"/>
        <v>61</v>
      </c>
      <c r="V67" s="49">
        <v>0</v>
      </c>
      <c r="W67" s="49">
        <v>61</v>
      </c>
      <c r="X67" s="49">
        <v>0</v>
      </c>
      <c r="Y67" s="49">
        <f t="shared" si="15"/>
        <v>5</v>
      </c>
      <c r="Z67" s="49">
        <v>5</v>
      </c>
      <c r="AA67" s="49">
        <v>0</v>
      </c>
      <c r="AB67" s="49">
        <v>0</v>
      </c>
      <c r="AC67" s="49">
        <f t="shared" si="16"/>
        <v>17</v>
      </c>
      <c r="AD67" s="49">
        <v>0</v>
      </c>
      <c r="AE67" s="49">
        <v>16</v>
      </c>
      <c r="AF67" s="49">
        <v>1</v>
      </c>
      <c r="AG67" s="49">
        <v>6</v>
      </c>
      <c r="AH67" s="49">
        <v>1</v>
      </c>
    </row>
    <row r="68" spans="1:34" ht="13.5">
      <c r="A68" s="24" t="s">
        <v>131</v>
      </c>
      <c r="B68" s="47" t="s">
        <v>246</v>
      </c>
      <c r="C68" s="48" t="s">
        <v>247</v>
      </c>
      <c r="D68" s="49">
        <f t="shared" si="17"/>
        <v>2325</v>
      </c>
      <c r="E68" s="49">
        <v>1729</v>
      </c>
      <c r="F68" s="49">
        <v>596</v>
      </c>
      <c r="G68" s="49">
        <f t="shared" si="9"/>
        <v>2325</v>
      </c>
      <c r="H68" s="49">
        <f t="shared" si="10"/>
        <v>2290</v>
      </c>
      <c r="I68" s="49">
        <f t="shared" si="11"/>
        <v>0</v>
      </c>
      <c r="J68" s="49">
        <v>0</v>
      </c>
      <c r="K68" s="49">
        <v>0</v>
      </c>
      <c r="L68" s="49">
        <v>0</v>
      </c>
      <c r="M68" s="49">
        <f t="shared" si="12"/>
        <v>1998</v>
      </c>
      <c r="N68" s="49">
        <v>0</v>
      </c>
      <c r="O68" s="49">
        <v>1420</v>
      </c>
      <c r="P68" s="49">
        <v>578</v>
      </c>
      <c r="Q68" s="49">
        <f t="shared" si="13"/>
        <v>144</v>
      </c>
      <c r="R68" s="49">
        <v>0</v>
      </c>
      <c r="S68" s="49">
        <v>144</v>
      </c>
      <c r="T68" s="49">
        <v>0</v>
      </c>
      <c r="U68" s="49">
        <f t="shared" si="14"/>
        <v>101</v>
      </c>
      <c r="V68" s="49">
        <v>0</v>
      </c>
      <c r="W68" s="49">
        <v>101</v>
      </c>
      <c r="X68" s="49">
        <v>0</v>
      </c>
      <c r="Y68" s="49">
        <f t="shared" si="15"/>
        <v>5</v>
      </c>
      <c r="Z68" s="49">
        <v>3</v>
      </c>
      <c r="AA68" s="49">
        <v>2</v>
      </c>
      <c r="AB68" s="49">
        <v>0</v>
      </c>
      <c r="AC68" s="49">
        <f t="shared" si="16"/>
        <v>42</v>
      </c>
      <c r="AD68" s="49">
        <v>0</v>
      </c>
      <c r="AE68" s="49">
        <v>40</v>
      </c>
      <c r="AF68" s="49">
        <v>2</v>
      </c>
      <c r="AG68" s="49">
        <v>35</v>
      </c>
      <c r="AH68" s="49">
        <v>0</v>
      </c>
    </row>
    <row r="69" spans="1:34" ht="13.5">
      <c r="A69" s="24" t="s">
        <v>131</v>
      </c>
      <c r="B69" s="47" t="s">
        <v>248</v>
      </c>
      <c r="C69" s="48" t="s">
        <v>249</v>
      </c>
      <c r="D69" s="49">
        <f t="shared" si="17"/>
        <v>810</v>
      </c>
      <c r="E69" s="49">
        <v>713</v>
      </c>
      <c r="F69" s="49">
        <v>97</v>
      </c>
      <c r="G69" s="49">
        <f t="shared" si="9"/>
        <v>810</v>
      </c>
      <c r="H69" s="49">
        <f t="shared" si="10"/>
        <v>782</v>
      </c>
      <c r="I69" s="49">
        <f t="shared" si="11"/>
        <v>0</v>
      </c>
      <c r="J69" s="49">
        <v>0</v>
      </c>
      <c r="K69" s="49">
        <v>0</v>
      </c>
      <c r="L69" s="49">
        <v>0</v>
      </c>
      <c r="M69" s="49">
        <f t="shared" si="12"/>
        <v>639</v>
      </c>
      <c r="N69" s="49">
        <v>0</v>
      </c>
      <c r="O69" s="49">
        <v>639</v>
      </c>
      <c r="P69" s="49">
        <v>0</v>
      </c>
      <c r="Q69" s="49">
        <f t="shared" si="13"/>
        <v>73</v>
      </c>
      <c r="R69" s="49">
        <v>0</v>
      </c>
      <c r="S69" s="49">
        <v>73</v>
      </c>
      <c r="T69" s="49">
        <v>0</v>
      </c>
      <c r="U69" s="49">
        <f t="shared" si="14"/>
        <v>48</v>
      </c>
      <c r="V69" s="49">
        <v>0</v>
      </c>
      <c r="W69" s="49">
        <v>48</v>
      </c>
      <c r="X69" s="49">
        <v>0</v>
      </c>
      <c r="Y69" s="49">
        <f t="shared" si="15"/>
        <v>1</v>
      </c>
      <c r="Z69" s="49">
        <v>1</v>
      </c>
      <c r="AA69" s="49">
        <v>0</v>
      </c>
      <c r="AB69" s="49">
        <v>0</v>
      </c>
      <c r="AC69" s="49">
        <f t="shared" si="16"/>
        <v>21</v>
      </c>
      <c r="AD69" s="49">
        <v>0</v>
      </c>
      <c r="AE69" s="49">
        <v>20</v>
      </c>
      <c r="AF69" s="49">
        <v>1</v>
      </c>
      <c r="AG69" s="49">
        <v>28</v>
      </c>
      <c r="AH69" s="49">
        <v>0</v>
      </c>
    </row>
    <row r="70" spans="1:34" ht="13.5">
      <c r="A70" s="24" t="s">
        <v>131</v>
      </c>
      <c r="B70" s="47" t="s">
        <v>250</v>
      </c>
      <c r="C70" s="48" t="s">
        <v>251</v>
      </c>
      <c r="D70" s="49">
        <f t="shared" si="17"/>
        <v>2812</v>
      </c>
      <c r="E70" s="49">
        <v>2158</v>
      </c>
      <c r="F70" s="49">
        <v>654</v>
      </c>
      <c r="G70" s="49">
        <f t="shared" si="9"/>
        <v>2812</v>
      </c>
      <c r="H70" s="49">
        <f t="shared" si="10"/>
        <v>2468</v>
      </c>
      <c r="I70" s="49">
        <f t="shared" si="11"/>
        <v>0</v>
      </c>
      <c r="J70" s="49">
        <v>0</v>
      </c>
      <c r="K70" s="49">
        <v>0</v>
      </c>
      <c r="L70" s="49">
        <v>0</v>
      </c>
      <c r="M70" s="49">
        <f t="shared" si="12"/>
        <v>2119</v>
      </c>
      <c r="N70" s="49">
        <v>0</v>
      </c>
      <c r="O70" s="49">
        <v>1521</v>
      </c>
      <c r="P70" s="49">
        <v>598</v>
      </c>
      <c r="Q70" s="49">
        <f t="shared" si="13"/>
        <v>184</v>
      </c>
      <c r="R70" s="49">
        <v>0</v>
      </c>
      <c r="S70" s="49">
        <v>184</v>
      </c>
      <c r="T70" s="49">
        <v>0</v>
      </c>
      <c r="U70" s="49">
        <f t="shared" si="14"/>
        <v>99</v>
      </c>
      <c r="V70" s="49">
        <v>0</v>
      </c>
      <c r="W70" s="49">
        <v>99</v>
      </c>
      <c r="X70" s="49">
        <v>0</v>
      </c>
      <c r="Y70" s="49">
        <f t="shared" si="15"/>
        <v>2</v>
      </c>
      <c r="Z70" s="49">
        <v>2</v>
      </c>
      <c r="AA70" s="49">
        <v>0</v>
      </c>
      <c r="AB70" s="49">
        <v>0</v>
      </c>
      <c r="AC70" s="49">
        <f t="shared" si="16"/>
        <v>64</v>
      </c>
      <c r="AD70" s="49">
        <v>0</v>
      </c>
      <c r="AE70" s="49">
        <v>61</v>
      </c>
      <c r="AF70" s="49">
        <v>3</v>
      </c>
      <c r="AG70" s="49">
        <v>344</v>
      </c>
      <c r="AH70" s="49">
        <v>0</v>
      </c>
    </row>
    <row r="71" spans="1:34" ht="13.5">
      <c r="A71" s="24" t="s">
        <v>131</v>
      </c>
      <c r="B71" s="47" t="s">
        <v>252</v>
      </c>
      <c r="C71" s="48" t="s">
        <v>253</v>
      </c>
      <c r="D71" s="49">
        <f aca="true" t="shared" si="18" ref="D71:D102">E71+F71</f>
        <v>1678</v>
      </c>
      <c r="E71" s="49">
        <v>1378</v>
      </c>
      <c r="F71" s="49">
        <v>300</v>
      </c>
      <c r="G71" s="49">
        <f t="shared" si="9"/>
        <v>1678</v>
      </c>
      <c r="H71" s="49">
        <f t="shared" si="10"/>
        <v>1669</v>
      </c>
      <c r="I71" s="49">
        <f t="shared" si="11"/>
        <v>0</v>
      </c>
      <c r="J71" s="49">
        <v>0</v>
      </c>
      <c r="K71" s="49">
        <v>0</v>
      </c>
      <c r="L71" s="49">
        <v>0</v>
      </c>
      <c r="M71" s="49">
        <f t="shared" si="12"/>
        <v>1367</v>
      </c>
      <c r="N71" s="49">
        <v>1070</v>
      </c>
      <c r="O71" s="49">
        <v>0</v>
      </c>
      <c r="P71" s="49">
        <v>297</v>
      </c>
      <c r="Q71" s="49">
        <f t="shared" si="13"/>
        <v>112</v>
      </c>
      <c r="R71" s="49">
        <v>0</v>
      </c>
      <c r="S71" s="49">
        <v>112</v>
      </c>
      <c r="T71" s="49">
        <v>0</v>
      </c>
      <c r="U71" s="49">
        <f t="shared" si="14"/>
        <v>133</v>
      </c>
      <c r="V71" s="49">
        <v>0</v>
      </c>
      <c r="W71" s="49">
        <v>133</v>
      </c>
      <c r="X71" s="49">
        <v>0</v>
      </c>
      <c r="Y71" s="49">
        <f t="shared" si="15"/>
        <v>14</v>
      </c>
      <c r="Z71" s="49">
        <v>11</v>
      </c>
      <c r="AA71" s="49">
        <v>3</v>
      </c>
      <c r="AB71" s="49">
        <v>0</v>
      </c>
      <c r="AC71" s="49">
        <f t="shared" si="16"/>
        <v>43</v>
      </c>
      <c r="AD71" s="49">
        <v>0</v>
      </c>
      <c r="AE71" s="49">
        <v>42</v>
      </c>
      <c r="AF71" s="49">
        <v>1</v>
      </c>
      <c r="AG71" s="49">
        <v>9</v>
      </c>
      <c r="AH71" s="49">
        <v>0</v>
      </c>
    </row>
    <row r="72" spans="1:34" ht="13.5">
      <c r="A72" s="24" t="s">
        <v>131</v>
      </c>
      <c r="B72" s="47" t="s">
        <v>358</v>
      </c>
      <c r="C72" s="48" t="s">
        <v>359</v>
      </c>
      <c r="D72" s="49">
        <f t="shared" si="18"/>
        <v>264</v>
      </c>
      <c r="E72" s="49">
        <v>264</v>
      </c>
      <c r="F72" s="49">
        <v>0</v>
      </c>
      <c r="G72" s="49">
        <f t="shared" si="9"/>
        <v>264</v>
      </c>
      <c r="H72" s="49">
        <f t="shared" si="10"/>
        <v>263</v>
      </c>
      <c r="I72" s="49">
        <f t="shared" si="11"/>
        <v>0</v>
      </c>
      <c r="J72" s="49">
        <v>0</v>
      </c>
      <c r="K72" s="49">
        <v>0</v>
      </c>
      <c r="L72" s="49">
        <v>0</v>
      </c>
      <c r="M72" s="49">
        <f t="shared" si="12"/>
        <v>156</v>
      </c>
      <c r="N72" s="49">
        <v>156</v>
      </c>
      <c r="O72" s="49">
        <v>0</v>
      </c>
      <c r="P72" s="49">
        <v>0</v>
      </c>
      <c r="Q72" s="49">
        <f t="shared" si="13"/>
        <v>37</v>
      </c>
      <c r="R72" s="49">
        <v>0</v>
      </c>
      <c r="S72" s="49">
        <v>37</v>
      </c>
      <c r="T72" s="49">
        <v>0</v>
      </c>
      <c r="U72" s="49">
        <f t="shared" si="14"/>
        <v>53</v>
      </c>
      <c r="V72" s="49">
        <v>11</v>
      </c>
      <c r="W72" s="49">
        <v>42</v>
      </c>
      <c r="X72" s="49">
        <v>0</v>
      </c>
      <c r="Y72" s="49">
        <f t="shared" si="15"/>
        <v>3</v>
      </c>
      <c r="Z72" s="49">
        <v>3</v>
      </c>
      <c r="AA72" s="49">
        <v>0</v>
      </c>
      <c r="AB72" s="49">
        <v>0</v>
      </c>
      <c r="AC72" s="49">
        <f t="shared" si="16"/>
        <v>14</v>
      </c>
      <c r="AD72" s="49">
        <v>0</v>
      </c>
      <c r="AE72" s="49">
        <v>14</v>
      </c>
      <c r="AF72" s="49">
        <v>0</v>
      </c>
      <c r="AG72" s="49">
        <v>1</v>
      </c>
      <c r="AH72" s="49">
        <v>189</v>
      </c>
    </row>
    <row r="73" spans="1:34" ht="13.5">
      <c r="A73" s="24" t="s">
        <v>131</v>
      </c>
      <c r="B73" s="47" t="s">
        <v>360</v>
      </c>
      <c r="C73" s="48" t="s">
        <v>361</v>
      </c>
      <c r="D73" s="49">
        <f t="shared" si="18"/>
        <v>5215</v>
      </c>
      <c r="E73" s="49">
        <v>3876</v>
      </c>
      <c r="F73" s="49">
        <v>1339</v>
      </c>
      <c r="G73" s="49">
        <f t="shared" si="9"/>
        <v>5215</v>
      </c>
      <c r="H73" s="49">
        <f t="shared" si="10"/>
        <v>5150</v>
      </c>
      <c r="I73" s="49">
        <f t="shared" si="11"/>
        <v>0</v>
      </c>
      <c r="J73" s="49">
        <v>0</v>
      </c>
      <c r="K73" s="49">
        <v>0</v>
      </c>
      <c r="L73" s="49">
        <v>0</v>
      </c>
      <c r="M73" s="49">
        <f t="shared" si="12"/>
        <v>4608</v>
      </c>
      <c r="N73" s="49">
        <v>0</v>
      </c>
      <c r="O73" s="49">
        <v>3296</v>
      </c>
      <c r="P73" s="49">
        <v>1312</v>
      </c>
      <c r="Q73" s="49">
        <f t="shared" si="13"/>
        <v>248</v>
      </c>
      <c r="R73" s="49">
        <v>0</v>
      </c>
      <c r="S73" s="49">
        <v>248</v>
      </c>
      <c r="T73" s="49">
        <v>0</v>
      </c>
      <c r="U73" s="49">
        <f t="shared" si="14"/>
        <v>181</v>
      </c>
      <c r="V73" s="49">
        <v>0</v>
      </c>
      <c r="W73" s="49">
        <v>181</v>
      </c>
      <c r="X73" s="49">
        <v>0</v>
      </c>
      <c r="Y73" s="49">
        <f t="shared" si="15"/>
        <v>5</v>
      </c>
      <c r="Z73" s="49">
        <v>5</v>
      </c>
      <c r="AA73" s="49">
        <v>0</v>
      </c>
      <c r="AB73" s="49">
        <v>0</v>
      </c>
      <c r="AC73" s="49">
        <f t="shared" si="16"/>
        <v>108</v>
      </c>
      <c r="AD73" s="49">
        <v>7</v>
      </c>
      <c r="AE73" s="49">
        <v>86</v>
      </c>
      <c r="AF73" s="49">
        <v>15</v>
      </c>
      <c r="AG73" s="49">
        <v>65</v>
      </c>
      <c r="AH73" s="49">
        <v>0</v>
      </c>
    </row>
    <row r="74" spans="1:34" ht="13.5">
      <c r="A74" s="24" t="s">
        <v>131</v>
      </c>
      <c r="B74" s="47" t="s">
        <v>362</v>
      </c>
      <c r="C74" s="48" t="s">
        <v>363</v>
      </c>
      <c r="D74" s="49">
        <f t="shared" si="18"/>
        <v>411</v>
      </c>
      <c r="E74" s="49">
        <v>349</v>
      </c>
      <c r="F74" s="49">
        <v>62</v>
      </c>
      <c r="G74" s="49">
        <f t="shared" si="9"/>
        <v>411</v>
      </c>
      <c r="H74" s="49">
        <f t="shared" si="10"/>
        <v>400</v>
      </c>
      <c r="I74" s="49">
        <f t="shared" si="11"/>
        <v>0</v>
      </c>
      <c r="J74" s="49">
        <v>0</v>
      </c>
      <c r="K74" s="49">
        <v>0</v>
      </c>
      <c r="L74" s="49">
        <v>0</v>
      </c>
      <c r="M74" s="49">
        <f t="shared" si="12"/>
        <v>356</v>
      </c>
      <c r="N74" s="49">
        <v>0</v>
      </c>
      <c r="O74" s="49">
        <v>295</v>
      </c>
      <c r="P74" s="49">
        <v>61</v>
      </c>
      <c r="Q74" s="49">
        <f t="shared" si="13"/>
        <v>19</v>
      </c>
      <c r="R74" s="49">
        <v>0</v>
      </c>
      <c r="S74" s="49">
        <v>19</v>
      </c>
      <c r="T74" s="49">
        <v>0</v>
      </c>
      <c r="U74" s="49">
        <f t="shared" si="14"/>
        <v>16</v>
      </c>
      <c r="V74" s="49">
        <v>0</v>
      </c>
      <c r="W74" s="49">
        <v>16</v>
      </c>
      <c r="X74" s="49">
        <v>0</v>
      </c>
      <c r="Y74" s="49">
        <f t="shared" si="15"/>
        <v>1</v>
      </c>
      <c r="Z74" s="49">
        <v>1</v>
      </c>
      <c r="AA74" s="49">
        <v>0</v>
      </c>
      <c r="AB74" s="49">
        <v>0</v>
      </c>
      <c r="AC74" s="49">
        <f t="shared" si="16"/>
        <v>8</v>
      </c>
      <c r="AD74" s="49">
        <v>0</v>
      </c>
      <c r="AE74" s="49">
        <v>8</v>
      </c>
      <c r="AF74" s="49">
        <v>0</v>
      </c>
      <c r="AG74" s="49">
        <v>11</v>
      </c>
      <c r="AH74" s="49">
        <v>0</v>
      </c>
    </row>
    <row r="75" spans="1:34" ht="13.5">
      <c r="A75" s="24" t="s">
        <v>131</v>
      </c>
      <c r="B75" s="47" t="s">
        <v>364</v>
      </c>
      <c r="C75" s="48" t="s">
        <v>365</v>
      </c>
      <c r="D75" s="49">
        <f t="shared" si="18"/>
        <v>3949</v>
      </c>
      <c r="E75" s="49">
        <v>2605</v>
      </c>
      <c r="F75" s="49">
        <v>1344</v>
      </c>
      <c r="G75" s="49">
        <f t="shared" si="9"/>
        <v>3949</v>
      </c>
      <c r="H75" s="49">
        <f t="shared" si="10"/>
        <v>1928</v>
      </c>
      <c r="I75" s="49">
        <f t="shared" si="11"/>
        <v>0</v>
      </c>
      <c r="J75" s="49">
        <v>0</v>
      </c>
      <c r="K75" s="49">
        <v>0</v>
      </c>
      <c r="L75" s="49">
        <v>0</v>
      </c>
      <c r="M75" s="49">
        <f t="shared" si="12"/>
        <v>1706</v>
      </c>
      <c r="N75" s="49">
        <v>0</v>
      </c>
      <c r="O75" s="49">
        <v>1620</v>
      </c>
      <c r="P75" s="49">
        <v>86</v>
      </c>
      <c r="Q75" s="49">
        <f t="shared" si="13"/>
        <v>75</v>
      </c>
      <c r="R75" s="49">
        <v>0</v>
      </c>
      <c r="S75" s="49">
        <v>75</v>
      </c>
      <c r="T75" s="49">
        <v>0</v>
      </c>
      <c r="U75" s="49">
        <f t="shared" si="14"/>
        <v>134</v>
      </c>
      <c r="V75" s="49">
        <v>0</v>
      </c>
      <c r="W75" s="49">
        <v>134</v>
      </c>
      <c r="X75" s="49">
        <v>0</v>
      </c>
      <c r="Y75" s="49">
        <f t="shared" si="15"/>
        <v>4</v>
      </c>
      <c r="Z75" s="49">
        <v>4</v>
      </c>
      <c r="AA75" s="49">
        <v>0</v>
      </c>
      <c r="AB75" s="49">
        <v>0</v>
      </c>
      <c r="AC75" s="49">
        <f t="shared" si="16"/>
        <v>9</v>
      </c>
      <c r="AD75" s="49">
        <v>9</v>
      </c>
      <c r="AE75" s="49">
        <v>0</v>
      </c>
      <c r="AF75" s="49">
        <v>0</v>
      </c>
      <c r="AG75" s="49">
        <v>2021</v>
      </c>
      <c r="AH75" s="49">
        <v>0</v>
      </c>
    </row>
    <row r="76" spans="1:34" ht="13.5">
      <c r="A76" s="24" t="s">
        <v>131</v>
      </c>
      <c r="B76" s="47" t="s">
        <v>366</v>
      </c>
      <c r="C76" s="48" t="s">
        <v>367</v>
      </c>
      <c r="D76" s="49">
        <f t="shared" si="18"/>
        <v>1408</v>
      </c>
      <c r="E76" s="49">
        <v>1408</v>
      </c>
      <c r="F76" s="49">
        <v>0</v>
      </c>
      <c r="G76" s="49">
        <f t="shared" si="9"/>
        <v>1408</v>
      </c>
      <c r="H76" s="49">
        <f t="shared" si="10"/>
        <v>1408</v>
      </c>
      <c r="I76" s="49">
        <f t="shared" si="11"/>
        <v>0</v>
      </c>
      <c r="J76" s="49">
        <v>0</v>
      </c>
      <c r="K76" s="49">
        <v>0</v>
      </c>
      <c r="L76" s="49">
        <v>0</v>
      </c>
      <c r="M76" s="49">
        <f t="shared" si="12"/>
        <v>1203</v>
      </c>
      <c r="N76" s="49">
        <v>0</v>
      </c>
      <c r="O76" s="49">
        <v>1203</v>
      </c>
      <c r="P76" s="49">
        <v>0</v>
      </c>
      <c r="Q76" s="49">
        <f t="shared" si="13"/>
        <v>148</v>
      </c>
      <c r="R76" s="49">
        <v>0</v>
      </c>
      <c r="S76" s="49">
        <v>148</v>
      </c>
      <c r="T76" s="49">
        <v>0</v>
      </c>
      <c r="U76" s="49">
        <f t="shared" si="14"/>
        <v>53</v>
      </c>
      <c r="V76" s="49">
        <v>0</v>
      </c>
      <c r="W76" s="49">
        <v>53</v>
      </c>
      <c r="X76" s="49">
        <v>0</v>
      </c>
      <c r="Y76" s="49">
        <f t="shared" si="15"/>
        <v>4</v>
      </c>
      <c r="Z76" s="49">
        <v>0</v>
      </c>
      <c r="AA76" s="49">
        <v>4</v>
      </c>
      <c r="AB76" s="49">
        <v>0</v>
      </c>
      <c r="AC76" s="49">
        <f t="shared" si="16"/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</row>
    <row r="77" spans="1:34" ht="13.5">
      <c r="A77" s="24" t="s">
        <v>131</v>
      </c>
      <c r="B77" s="47" t="s">
        <v>368</v>
      </c>
      <c r="C77" s="48" t="s">
        <v>357</v>
      </c>
      <c r="D77" s="49">
        <f t="shared" si="18"/>
        <v>169</v>
      </c>
      <c r="E77" s="49">
        <v>169</v>
      </c>
      <c r="F77" s="49">
        <v>0</v>
      </c>
      <c r="G77" s="49">
        <f t="shared" si="9"/>
        <v>169</v>
      </c>
      <c r="H77" s="49">
        <f t="shared" si="10"/>
        <v>166</v>
      </c>
      <c r="I77" s="49">
        <f t="shared" si="11"/>
        <v>0</v>
      </c>
      <c r="J77" s="49">
        <v>0</v>
      </c>
      <c r="K77" s="49">
        <v>0</v>
      </c>
      <c r="L77" s="49">
        <v>0</v>
      </c>
      <c r="M77" s="49">
        <f t="shared" si="12"/>
        <v>124</v>
      </c>
      <c r="N77" s="49">
        <v>0</v>
      </c>
      <c r="O77" s="49">
        <v>124</v>
      </c>
      <c r="P77" s="49">
        <v>0</v>
      </c>
      <c r="Q77" s="49">
        <f t="shared" si="13"/>
        <v>28</v>
      </c>
      <c r="R77" s="49">
        <v>0</v>
      </c>
      <c r="S77" s="49">
        <v>28</v>
      </c>
      <c r="T77" s="49">
        <v>0</v>
      </c>
      <c r="U77" s="49">
        <f t="shared" si="14"/>
        <v>13</v>
      </c>
      <c r="V77" s="49">
        <v>0</v>
      </c>
      <c r="W77" s="49">
        <v>13</v>
      </c>
      <c r="X77" s="49">
        <v>0</v>
      </c>
      <c r="Y77" s="49">
        <f t="shared" si="15"/>
        <v>1</v>
      </c>
      <c r="Z77" s="49">
        <v>0</v>
      </c>
      <c r="AA77" s="49">
        <v>1</v>
      </c>
      <c r="AB77" s="49">
        <v>0</v>
      </c>
      <c r="AC77" s="49">
        <f t="shared" si="16"/>
        <v>0</v>
      </c>
      <c r="AD77" s="49">
        <v>0</v>
      </c>
      <c r="AE77" s="49">
        <v>0</v>
      </c>
      <c r="AF77" s="49">
        <v>0</v>
      </c>
      <c r="AG77" s="49">
        <v>3</v>
      </c>
      <c r="AH77" s="49">
        <v>0</v>
      </c>
    </row>
    <row r="78" spans="1:34" ht="13.5">
      <c r="A78" s="24" t="s">
        <v>131</v>
      </c>
      <c r="B78" s="47" t="s">
        <v>369</v>
      </c>
      <c r="C78" s="48" t="s">
        <v>370</v>
      </c>
      <c r="D78" s="49">
        <f t="shared" si="18"/>
        <v>766</v>
      </c>
      <c r="E78" s="49">
        <v>625</v>
      </c>
      <c r="F78" s="49">
        <v>141</v>
      </c>
      <c r="G78" s="49">
        <f t="shared" si="9"/>
        <v>766</v>
      </c>
      <c r="H78" s="49">
        <f t="shared" si="10"/>
        <v>625</v>
      </c>
      <c r="I78" s="49">
        <f t="shared" si="11"/>
        <v>0</v>
      </c>
      <c r="J78" s="49">
        <v>0</v>
      </c>
      <c r="K78" s="49">
        <v>0</v>
      </c>
      <c r="L78" s="49">
        <v>0</v>
      </c>
      <c r="M78" s="49">
        <f t="shared" si="12"/>
        <v>361</v>
      </c>
      <c r="N78" s="49">
        <v>0</v>
      </c>
      <c r="O78" s="49">
        <v>361</v>
      </c>
      <c r="P78" s="49">
        <v>0</v>
      </c>
      <c r="Q78" s="49">
        <f t="shared" si="13"/>
        <v>102</v>
      </c>
      <c r="R78" s="49">
        <v>0</v>
      </c>
      <c r="S78" s="49">
        <v>102</v>
      </c>
      <c r="T78" s="49">
        <v>0</v>
      </c>
      <c r="U78" s="49">
        <f t="shared" si="14"/>
        <v>162</v>
      </c>
      <c r="V78" s="49">
        <v>0</v>
      </c>
      <c r="W78" s="49">
        <v>162</v>
      </c>
      <c r="X78" s="49">
        <v>0</v>
      </c>
      <c r="Y78" s="49">
        <f t="shared" si="15"/>
        <v>0</v>
      </c>
      <c r="Z78" s="49">
        <v>0</v>
      </c>
      <c r="AA78" s="49">
        <v>0</v>
      </c>
      <c r="AB78" s="49">
        <v>0</v>
      </c>
      <c r="AC78" s="49">
        <f t="shared" si="16"/>
        <v>0</v>
      </c>
      <c r="AD78" s="49">
        <v>0</v>
      </c>
      <c r="AE78" s="49">
        <v>0</v>
      </c>
      <c r="AF78" s="49">
        <v>0</v>
      </c>
      <c r="AG78" s="49">
        <v>141</v>
      </c>
      <c r="AH78" s="49">
        <v>0</v>
      </c>
    </row>
    <row r="79" spans="1:34" ht="13.5">
      <c r="A79" s="24" t="s">
        <v>131</v>
      </c>
      <c r="B79" s="47" t="s">
        <v>371</v>
      </c>
      <c r="C79" s="48" t="s">
        <v>372</v>
      </c>
      <c r="D79" s="49">
        <f t="shared" si="18"/>
        <v>1839</v>
      </c>
      <c r="E79" s="49">
        <v>1585</v>
      </c>
      <c r="F79" s="49">
        <v>254</v>
      </c>
      <c r="G79" s="49">
        <f t="shared" si="9"/>
        <v>1839</v>
      </c>
      <c r="H79" s="49">
        <f t="shared" si="10"/>
        <v>1596</v>
      </c>
      <c r="I79" s="49">
        <f t="shared" si="11"/>
        <v>0</v>
      </c>
      <c r="J79" s="49">
        <v>0</v>
      </c>
      <c r="K79" s="49">
        <v>0</v>
      </c>
      <c r="L79" s="49">
        <v>0</v>
      </c>
      <c r="M79" s="49">
        <f t="shared" si="12"/>
        <v>1163</v>
      </c>
      <c r="N79" s="49">
        <v>0</v>
      </c>
      <c r="O79" s="49">
        <v>1163</v>
      </c>
      <c r="P79" s="49">
        <v>0</v>
      </c>
      <c r="Q79" s="49">
        <f t="shared" si="13"/>
        <v>213</v>
      </c>
      <c r="R79" s="49">
        <v>0</v>
      </c>
      <c r="S79" s="49">
        <v>213</v>
      </c>
      <c r="T79" s="49">
        <v>0</v>
      </c>
      <c r="U79" s="49">
        <f t="shared" si="14"/>
        <v>217</v>
      </c>
      <c r="V79" s="49">
        <v>0</v>
      </c>
      <c r="W79" s="49">
        <v>217</v>
      </c>
      <c r="X79" s="49">
        <v>0</v>
      </c>
      <c r="Y79" s="49">
        <f t="shared" si="15"/>
        <v>3</v>
      </c>
      <c r="Z79" s="49">
        <v>0</v>
      </c>
      <c r="AA79" s="49">
        <v>3</v>
      </c>
      <c r="AB79" s="49">
        <v>0</v>
      </c>
      <c r="AC79" s="49">
        <f t="shared" si="16"/>
        <v>0</v>
      </c>
      <c r="AD79" s="49">
        <v>0</v>
      </c>
      <c r="AE79" s="49">
        <v>0</v>
      </c>
      <c r="AF79" s="49">
        <v>0</v>
      </c>
      <c r="AG79" s="49">
        <v>243</v>
      </c>
      <c r="AH79" s="49">
        <v>145</v>
      </c>
    </row>
    <row r="80" spans="1:34" ht="13.5">
      <c r="A80" s="24" t="s">
        <v>131</v>
      </c>
      <c r="B80" s="47" t="s">
        <v>373</v>
      </c>
      <c r="C80" s="48" t="s">
        <v>349</v>
      </c>
      <c r="D80" s="49">
        <f t="shared" si="18"/>
        <v>1176</v>
      </c>
      <c r="E80" s="49">
        <v>1006</v>
      </c>
      <c r="F80" s="49">
        <v>170</v>
      </c>
      <c r="G80" s="49">
        <f t="shared" si="9"/>
        <v>1176</v>
      </c>
      <c r="H80" s="49">
        <f t="shared" si="10"/>
        <v>1006</v>
      </c>
      <c r="I80" s="49">
        <f t="shared" si="11"/>
        <v>0</v>
      </c>
      <c r="J80" s="49">
        <v>0</v>
      </c>
      <c r="K80" s="49">
        <v>0</v>
      </c>
      <c r="L80" s="49">
        <v>0</v>
      </c>
      <c r="M80" s="49">
        <f t="shared" si="12"/>
        <v>739</v>
      </c>
      <c r="N80" s="49">
        <v>0</v>
      </c>
      <c r="O80" s="49">
        <v>739</v>
      </c>
      <c r="P80" s="49">
        <v>0</v>
      </c>
      <c r="Q80" s="49">
        <f t="shared" si="13"/>
        <v>189</v>
      </c>
      <c r="R80" s="49">
        <v>0</v>
      </c>
      <c r="S80" s="49">
        <v>189</v>
      </c>
      <c r="T80" s="49">
        <v>0</v>
      </c>
      <c r="U80" s="49">
        <f t="shared" si="14"/>
        <v>74</v>
      </c>
      <c r="V80" s="49">
        <v>0</v>
      </c>
      <c r="W80" s="49">
        <v>74</v>
      </c>
      <c r="X80" s="49">
        <v>0</v>
      </c>
      <c r="Y80" s="49">
        <f t="shared" si="15"/>
        <v>4</v>
      </c>
      <c r="Z80" s="49">
        <v>0</v>
      </c>
      <c r="AA80" s="49">
        <v>4</v>
      </c>
      <c r="AB80" s="49">
        <v>0</v>
      </c>
      <c r="AC80" s="49">
        <f t="shared" si="16"/>
        <v>0</v>
      </c>
      <c r="AD80" s="49">
        <v>0</v>
      </c>
      <c r="AE80" s="49">
        <v>0</v>
      </c>
      <c r="AF80" s="49">
        <v>0</v>
      </c>
      <c r="AG80" s="49">
        <v>170</v>
      </c>
      <c r="AH80" s="49">
        <v>0</v>
      </c>
    </row>
    <row r="81" spans="1:34" ht="13.5">
      <c r="A81" s="24" t="s">
        <v>131</v>
      </c>
      <c r="B81" s="47" t="s">
        <v>374</v>
      </c>
      <c r="C81" s="48" t="s">
        <v>375</v>
      </c>
      <c r="D81" s="49">
        <f t="shared" si="18"/>
        <v>647</v>
      </c>
      <c r="E81" s="49">
        <v>626</v>
      </c>
      <c r="F81" s="49">
        <v>21</v>
      </c>
      <c r="G81" s="49">
        <f t="shared" si="9"/>
        <v>647</v>
      </c>
      <c r="H81" s="49">
        <f t="shared" si="10"/>
        <v>626</v>
      </c>
      <c r="I81" s="49">
        <f t="shared" si="11"/>
        <v>0</v>
      </c>
      <c r="J81" s="49">
        <v>0</v>
      </c>
      <c r="K81" s="49">
        <v>0</v>
      </c>
      <c r="L81" s="49">
        <v>0</v>
      </c>
      <c r="M81" s="49">
        <f t="shared" si="12"/>
        <v>502</v>
      </c>
      <c r="N81" s="49">
        <v>0</v>
      </c>
      <c r="O81" s="49">
        <v>502</v>
      </c>
      <c r="P81" s="49">
        <v>0</v>
      </c>
      <c r="Q81" s="49">
        <f t="shared" si="13"/>
        <v>84</v>
      </c>
      <c r="R81" s="49">
        <v>0</v>
      </c>
      <c r="S81" s="49">
        <v>84</v>
      </c>
      <c r="T81" s="49">
        <v>0</v>
      </c>
      <c r="U81" s="49">
        <f t="shared" si="14"/>
        <v>40</v>
      </c>
      <c r="V81" s="49">
        <v>0</v>
      </c>
      <c r="W81" s="49">
        <v>40</v>
      </c>
      <c r="X81" s="49">
        <v>0</v>
      </c>
      <c r="Y81" s="49">
        <f t="shared" si="15"/>
        <v>0</v>
      </c>
      <c r="Z81" s="49">
        <v>0</v>
      </c>
      <c r="AA81" s="49">
        <v>0</v>
      </c>
      <c r="AB81" s="49">
        <v>0</v>
      </c>
      <c r="AC81" s="49">
        <f t="shared" si="16"/>
        <v>0</v>
      </c>
      <c r="AD81" s="49">
        <v>0</v>
      </c>
      <c r="AE81" s="49">
        <v>0</v>
      </c>
      <c r="AF81" s="49">
        <v>0</v>
      </c>
      <c r="AG81" s="49">
        <v>21</v>
      </c>
      <c r="AH81" s="49">
        <v>0</v>
      </c>
    </row>
    <row r="82" spans="1:34" ht="13.5">
      <c r="A82" s="24" t="s">
        <v>131</v>
      </c>
      <c r="B82" s="47" t="s">
        <v>376</v>
      </c>
      <c r="C82" s="48" t="s">
        <v>377</v>
      </c>
      <c r="D82" s="49">
        <f t="shared" si="18"/>
        <v>1427</v>
      </c>
      <c r="E82" s="49">
        <v>1146</v>
      </c>
      <c r="F82" s="49">
        <v>281</v>
      </c>
      <c r="G82" s="49">
        <f t="shared" si="9"/>
        <v>1427</v>
      </c>
      <c r="H82" s="49">
        <f t="shared" si="10"/>
        <v>1344</v>
      </c>
      <c r="I82" s="49">
        <f t="shared" si="11"/>
        <v>0</v>
      </c>
      <c r="J82" s="49">
        <v>0</v>
      </c>
      <c r="K82" s="49">
        <v>0</v>
      </c>
      <c r="L82" s="49">
        <v>0</v>
      </c>
      <c r="M82" s="49">
        <f t="shared" si="12"/>
        <v>1165</v>
      </c>
      <c r="N82" s="49">
        <v>0</v>
      </c>
      <c r="O82" s="49">
        <v>884</v>
      </c>
      <c r="P82" s="49">
        <v>281</v>
      </c>
      <c r="Q82" s="49">
        <f t="shared" si="13"/>
        <v>78</v>
      </c>
      <c r="R82" s="49">
        <v>0</v>
      </c>
      <c r="S82" s="49">
        <v>70</v>
      </c>
      <c r="T82" s="49">
        <v>8</v>
      </c>
      <c r="U82" s="49">
        <f t="shared" si="14"/>
        <v>69</v>
      </c>
      <c r="V82" s="49">
        <v>0</v>
      </c>
      <c r="W82" s="49">
        <v>69</v>
      </c>
      <c r="X82" s="49">
        <v>0</v>
      </c>
      <c r="Y82" s="49">
        <f t="shared" si="15"/>
        <v>3</v>
      </c>
      <c r="Z82" s="49">
        <v>3</v>
      </c>
      <c r="AA82" s="49">
        <v>0</v>
      </c>
      <c r="AB82" s="49">
        <v>0</v>
      </c>
      <c r="AC82" s="49">
        <f t="shared" si="16"/>
        <v>29</v>
      </c>
      <c r="AD82" s="49">
        <v>0</v>
      </c>
      <c r="AE82" s="49">
        <v>29</v>
      </c>
      <c r="AF82" s="49">
        <v>0</v>
      </c>
      <c r="AG82" s="49">
        <v>83</v>
      </c>
      <c r="AH82" s="49">
        <v>1</v>
      </c>
    </row>
    <row r="83" spans="1:34" ht="13.5">
      <c r="A83" s="24" t="s">
        <v>131</v>
      </c>
      <c r="B83" s="47" t="s">
        <v>378</v>
      </c>
      <c r="C83" s="48" t="s">
        <v>379</v>
      </c>
      <c r="D83" s="49">
        <f t="shared" si="18"/>
        <v>891</v>
      </c>
      <c r="E83" s="49">
        <v>819</v>
      </c>
      <c r="F83" s="49">
        <v>72</v>
      </c>
      <c r="G83" s="49">
        <f t="shared" si="9"/>
        <v>891</v>
      </c>
      <c r="H83" s="49">
        <f t="shared" si="10"/>
        <v>777</v>
      </c>
      <c r="I83" s="49">
        <f t="shared" si="11"/>
        <v>0</v>
      </c>
      <c r="J83" s="49">
        <v>0</v>
      </c>
      <c r="K83" s="49">
        <v>0</v>
      </c>
      <c r="L83" s="49">
        <v>0</v>
      </c>
      <c r="M83" s="49">
        <f t="shared" si="12"/>
        <v>659</v>
      </c>
      <c r="N83" s="49">
        <v>587</v>
      </c>
      <c r="O83" s="49">
        <v>0</v>
      </c>
      <c r="P83" s="49">
        <v>72</v>
      </c>
      <c r="Q83" s="49">
        <f t="shared" si="13"/>
        <v>52</v>
      </c>
      <c r="R83" s="49">
        <v>52</v>
      </c>
      <c r="S83" s="49">
        <v>0</v>
      </c>
      <c r="T83" s="49">
        <v>0</v>
      </c>
      <c r="U83" s="49">
        <f t="shared" si="14"/>
        <v>66</v>
      </c>
      <c r="V83" s="49">
        <v>66</v>
      </c>
      <c r="W83" s="49">
        <v>0</v>
      </c>
      <c r="X83" s="49">
        <v>0</v>
      </c>
      <c r="Y83" s="49">
        <f t="shared" si="15"/>
        <v>0</v>
      </c>
      <c r="Z83" s="49">
        <v>0</v>
      </c>
      <c r="AA83" s="49">
        <v>0</v>
      </c>
      <c r="AB83" s="49">
        <v>0</v>
      </c>
      <c r="AC83" s="49">
        <f t="shared" si="16"/>
        <v>0</v>
      </c>
      <c r="AD83" s="49">
        <v>0</v>
      </c>
      <c r="AE83" s="49">
        <v>0</v>
      </c>
      <c r="AF83" s="49">
        <v>0</v>
      </c>
      <c r="AG83" s="49">
        <v>114</v>
      </c>
      <c r="AH83" s="49">
        <v>0</v>
      </c>
    </row>
    <row r="84" spans="1:34" ht="13.5">
      <c r="A84" s="24" t="s">
        <v>131</v>
      </c>
      <c r="B84" s="47" t="s">
        <v>380</v>
      </c>
      <c r="C84" s="48" t="s">
        <v>381</v>
      </c>
      <c r="D84" s="49">
        <f t="shared" si="18"/>
        <v>2110</v>
      </c>
      <c r="E84" s="49">
        <v>1952</v>
      </c>
      <c r="F84" s="49">
        <v>158</v>
      </c>
      <c r="G84" s="49">
        <f t="shared" si="9"/>
        <v>2110</v>
      </c>
      <c r="H84" s="49">
        <f t="shared" si="10"/>
        <v>1457</v>
      </c>
      <c r="I84" s="49">
        <f t="shared" si="11"/>
        <v>0</v>
      </c>
      <c r="J84" s="49">
        <v>0</v>
      </c>
      <c r="K84" s="49">
        <v>0</v>
      </c>
      <c r="L84" s="49">
        <v>0</v>
      </c>
      <c r="M84" s="49">
        <f t="shared" si="12"/>
        <v>1280</v>
      </c>
      <c r="N84" s="49">
        <v>1122</v>
      </c>
      <c r="O84" s="49">
        <v>0</v>
      </c>
      <c r="P84" s="49">
        <v>158</v>
      </c>
      <c r="Q84" s="49">
        <f t="shared" si="13"/>
        <v>69</v>
      </c>
      <c r="R84" s="49">
        <v>69</v>
      </c>
      <c r="S84" s="49">
        <v>0</v>
      </c>
      <c r="T84" s="49">
        <v>0</v>
      </c>
      <c r="U84" s="49">
        <f t="shared" si="14"/>
        <v>102</v>
      </c>
      <c r="V84" s="49">
        <v>102</v>
      </c>
      <c r="W84" s="49">
        <v>0</v>
      </c>
      <c r="X84" s="49">
        <v>0</v>
      </c>
      <c r="Y84" s="49">
        <f t="shared" si="15"/>
        <v>1</v>
      </c>
      <c r="Z84" s="49">
        <v>1</v>
      </c>
      <c r="AA84" s="49">
        <v>0</v>
      </c>
      <c r="AB84" s="49">
        <v>0</v>
      </c>
      <c r="AC84" s="49">
        <f t="shared" si="16"/>
        <v>5</v>
      </c>
      <c r="AD84" s="49">
        <v>5</v>
      </c>
      <c r="AE84" s="49">
        <v>0</v>
      </c>
      <c r="AF84" s="49">
        <v>0</v>
      </c>
      <c r="AG84" s="49">
        <v>653</v>
      </c>
      <c r="AH84" s="49">
        <v>0</v>
      </c>
    </row>
    <row r="85" spans="1:34" ht="13.5">
      <c r="A85" s="24" t="s">
        <v>131</v>
      </c>
      <c r="B85" s="47" t="s">
        <v>382</v>
      </c>
      <c r="C85" s="48" t="s">
        <v>383</v>
      </c>
      <c r="D85" s="49">
        <f t="shared" si="18"/>
        <v>117</v>
      </c>
      <c r="E85" s="49">
        <v>102</v>
      </c>
      <c r="F85" s="49">
        <v>15</v>
      </c>
      <c r="G85" s="49">
        <f t="shared" si="9"/>
        <v>117</v>
      </c>
      <c r="H85" s="49">
        <f t="shared" si="10"/>
        <v>105</v>
      </c>
      <c r="I85" s="49">
        <f t="shared" si="11"/>
        <v>0</v>
      </c>
      <c r="J85" s="49">
        <v>0</v>
      </c>
      <c r="K85" s="49">
        <v>0</v>
      </c>
      <c r="L85" s="49">
        <v>0</v>
      </c>
      <c r="M85" s="49">
        <f t="shared" si="12"/>
        <v>73</v>
      </c>
      <c r="N85" s="49">
        <v>70</v>
      </c>
      <c r="O85" s="49">
        <v>0</v>
      </c>
      <c r="P85" s="49">
        <v>3</v>
      </c>
      <c r="Q85" s="49">
        <f t="shared" si="13"/>
        <v>10</v>
      </c>
      <c r="R85" s="49">
        <v>10</v>
      </c>
      <c r="S85" s="49">
        <v>0</v>
      </c>
      <c r="T85" s="49">
        <v>0</v>
      </c>
      <c r="U85" s="49">
        <f t="shared" si="14"/>
        <v>16</v>
      </c>
      <c r="V85" s="49">
        <v>0</v>
      </c>
      <c r="W85" s="49">
        <v>16</v>
      </c>
      <c r="X85" s="49">
        <v>0</v>
      </c>
      <c r="Y85" s="49">
        <f t="shared" si="15"/>
        <v>0</v>
      </c>
      <c r="Z85" s="49">
        <v>0</v>
      </c>
      <c r="AA85" s="49">
        <v>0</v>
      </c>
      <c r="AB85" s="49">
        <v>0</v>
      </c>
      <c r="AC85" s="49">
        <f t="shared" si="16"/>
        <v>6</v>
      </c>
      <c r="AD85" s="49">
        <v>0</v>
      </c>
      <c r="AE85" s="49">
        <v>6</v>
      </c>
      <c r="AF85" s="49">
        <v>0</v>
      </c>
      <c r="AG85" s="49">
        <v>12</v>
      </c>
      <c r="AH85" s="49">
        <v>369</v>
      </c>
    </row>
    <row r="86" spans="1:34" ht="13.5">
      <c r="A86" s="24" t="s">
        <v>131</v>
      </c>
      <c r="B86" s="47" t="s">
        <v>384</v>
      </c>
      <c r="C86" s="48" t="s">
        <v>385</v>
      </c>
      <c r="D86" s="49">
        <f t="shared" si="18"/>
        <v>533</v>
      </c>
      <c r="E86" s="49">
        <v>533</v>
      </c>
      <c r="F86" s="49">
        <v>0</v>
      </c>
      <c r="G86" s="49">
        <f t="shared" si="9"/>
        <v>533</v>
      </c>
      <c r="H86" s="49">
        <f t="shared" si="10"/>
        <v>522</v>
      </c>
      <c r="I86" s="49">
        <f t="shared" si="11"/>
        <v>0</v>
      </c>
      <c r="J86" s="49">
        <v>0</v>
      </c>
      <c r="K86" s="49">
        <v>0</v>
      </c>
      <c r="L86" s="49">
        <v>0</v>
      </c>
      <c r="M86" s="49">
        <f t="shared" si="12"/>
        <v>418</v>
      </c>
      <c r="N86" s="49">
        <v>418</v>
      </c>
      <c r="O86" s="49">
        <v>0</v>
      </c>
      <c r="P86" s="49">
        <v>0</v>
      </c>
      <c r="Q86" s="49">
        <f t="shared" si="13"/>
        <v>38</v>
      </c>
      <c r="R86" s="49">
        <v>38</v>
      </c>
      <c r="S86" s="49">
        <v>0</v>
      </c>
      <c r="T86" s="49">
        <v>0</v>
      </c>
      <c r="U86" s="49">
        <f t="shared" si="14"/>
        <v>48</v>
      </c>
      <c r="V86" s="49">
        <v>48</v>
      </c>
      <c r="W86" s="49">
        <v>0</v>
      </c>
      <c r="X86" s="49">
        <v>0</v>
      </c>
      <c r="Y86" s="49">
        <f t="shared" si="15"/>
        <v>0</v>
      </c>
      <c r="Z86" s="49">
        <v>0</v>
      </c>
      <c r="AA86" s="49">
        <v>0</v>
      </c>
      <c r="AB86" s="49">
        <v>0</v>
      </c>
      <c r="AC86" s="49">
        <f t="shared" si="16"/>
        <v>18</v>
      </c>
      <c r="AD86" s="49">
        <v>18</v>
      </c>
      <c r="AE86" s="49">
        <v>0</v>
      </c>
      <c r="AF86" s="49">
        <v>0</v>
      </c>
      <c r="AG86" s="49">
        <v>11</v>
      </c>
      <c r="AH86" s="49">
        <v>0</v>
      </c>
    </row>
    <row r="87" spans="1:34" ht="13.5">
      <c r="A87" s="24" t="s">
        <v>131</v>
      </c>
      <c r="B87" s="47" t="s">
        <v>386</v>
      </c>
      <c r="C87" s="48" t="s">
        <v>387</v>
      </c>
      <c r="D87" s="49">
        <f t="shared" si="18"/>
        <v>3058</v>
      </c>
      <c r="E87" s="49">
        <v>2128</v>
      </c>
      <c r="F87" s="49">
        <v>930</v>
      </c>
      <c r="G87" s="49">
        <f t="shared" si="9"/>
        <v>3058</v>
      </c>
      <c r="H87" s="49">
        <f t="shared" si="10"/>
        <v>1911</v>
      </c>
      <c r="I87" s="49">
        <f t="shared" si="11"/>
        <v>0</v>
      </c>
      <c r="J87" s="49">
        <v>0</v>
      </c>
      <c r="K87" s="49">
        <v>0</v>
      </c>
      <c r="L87" s="49">
        <v>0</v>
      </c>
      <c r="M87" s="49">
        <f t="shared" si="12"/>
        <v>1645</v>
      </c>
      <c r="N87" s="49">
        <v>0</v>
      </c>
      <c r="O87" s="49">
        <v>1645</v>
      </c>
      <c r="P87" s="49">
        <v>0</v>
      </c>
      <c r="Q87" s="49">
        <f t="shared" si="13"/>
        <v>48</v>
      </c>
      <c r="R87" s="49">
        <v>0</v>
      </c>
      <c r="S87" s="49">
        <v>48</v>
      </c>
      <c r="T87" s="49">
        <v>0</v>
      </c>
      <c r="U87" s="49">
        <f t="shared" si="14"/>
        <v>216</v>
      </c>
      <c r="V87" s="49">
        <v>0</v>
      </c>
      <c r="W87" s="49">
        <v>216</v>
      </c>
      <c r="X87" s="49">
        <v>0</v>
      </c>
      <c r="Y87" s="49">
        <f t="shared" si="15"/>
        <v>0</v>
      </c>
      <c r="Z87" s="49">
        <v>0</v>
      </c>
      <c r="AA87" s="49">
        <v>0</v>
      </c>
      <c r="AB87" s="49">
        <v>0</v>
      </c>
      <c r="AC87" s="49">
        <f t="shared" si="16"/>
        <v>2</v>
      </c>
      <c r="AD87" s="49">
        <v>0</v>
      </c>
      <c r="AE87" s="49">
        <v>2</v>
      </c>
      <c r="AF87" s="49">
        <v>0</v>
      </c>
      <c r="AG87" s="49">
        <v>1147</v>
      </c>
      <c r="AH87" s="49">
        <v>0</v>
      </c>
    </row>
    <row r="88" spans="1:34" ht="13.5">
      <c r="A88" s="24" t="s">
        <v>131</v>
      </c>
      <c r="B88" s="47" t="s">
        <v>388</v>
      </c>
      <c r="C88" s="48" t="s">
        <v>265</v>
      </c>
      <c r="D88" s="49">
        <f t="shared" si="18"/>
        <v>967</v>
      </c>
      <c r="E88" s="49">
        <v>789</v>
      </c>
      <c r="F88" s="49">
        <v>178</v>
      </c>
      <c r="G88" s="49">
        <f t="shared" si="9"/>
        <v>967</v>
      </c>
      <c r="H88" s="49">
        <f t="shared" si="10"/>
        <v>696</v>
      </c>
      <c r="I88" s="49">
        <f t="shared" si="11"/>
        <v>0</v>
      </c>
      <c r="J88" s="49">
        <v>0</v>
      </c>
      <c r="K88" s="49">
        <v>0</v>
      </c>
      <c r="L88" s="49">
        <v>0</v>
      </c>
      <c r="M88" s="49">
        <f t="shared" si="12"/>
        <v>617</v>
      </c>
      <c r="N88" s="49">
        <v>0</v>
      </c>
      <c r="O88" s="49">
        <v>617</v>
      </c>
      <c r="P88" s="49">
        <v>0</v>
      </c>
      <c r="Q88" s="49">
        <f t="shared" si="13"/>
        <v>13</v>
      </c>
      <c r="R88" s="49">
        <v>0</v>
      </c>
      <c r="S88" s="49">
        <v>13</v>
      </c>
      <c r="T88" s="49">
        <v>0</v>
      </c>
      <c r="U88" s="49">
        <f t="shared" si="14"/>
        <v>65</v>
      </c>
      <c r="V88" s="49">
        <v>0</v>
      </c>
      <c r="W88" s="49">
        <v>65</v>
      </c>
      <c r="X88" s="49">
        <v>0</v>
      </c>
      <c r="Y88" s="49">
        <f t="shared" si="15"/>
        <v>0</v>
      </c>
      <c r="Z88" s="49">
        <v>0</v>
      </c>
      <c r="AA88" s="49">
        <v>0</v>
      </c>
      <c r="AB88" s="49">
        <v>0</v>
      </c>
      <c r="AC88" s="49">
        <f t="shared" si="16"/>
        <v>1</v>
      </c>
      <c r="AD88" s="49">
        <v>0</v>
      </c>
      <c r="AE88" s="49">
        <v>1</v>
      </c>
      <c r="AF88" s="49">
        <v>0</v>
      </c>
      <c r="AG88" s="49">
        <v>271</v>
      </c>
      <c r="AH88" s="49">
        <v>0</v>
      </c>
    </row>
    <row r="89" spans="1:34" ht="13.5">
      <c r="A89" s="24" t="s">
        <v>131</v>
      </c>
      <c r="B89" s="47" t="s">
        <v>389</v>
      </c>
      <c r="C89" s="48" t="s">
        <v>390</v>
      </c>
      <c r="D89" s="49">
        <f t="shared" si="18"/>
        <v>6832</v>
      </c>
      <c r="E89" s="49">
        <v>2935</v>
      </c>
      <c r="F89" s="49">
        <v>3897</v>
      </c>
      <c r="G89" s="49">
        <f t="shared" si="9"/>
        <v>6832</v>
      </c>
      <c r="H89" s="49">
        <f t="shared" si="10"/>
        <v>3808</v>
      </c>
      <c r="I89" s="49">
        <f t="shared" si="11"/>
        <v>0</v>
      </c>
      <c r="J89" s="49">
        <v>0</v>
      </c>
      <c r="K89" s="49">
        <v>0</v>
      </c>
      <c r="L89" s="49">
        <v>0</v>
      </c>
      <c r="M89" s="49">
        <f t="shared" si="12"/>
        <v>3233</v>
      </c>
      <c r="N89" s="49">
        <v>0</v>
      </c>
      <c r="O89" s="49">
        <v>2631</v>
      </c>
      <c r="P89" s="49">
        <v>602</v>
      </c>
      <c r="Q89" s="49">
        <f t="shared" si="13"/>
        <v>147</v>
      </c>
      <c r="R89" s="49">
        <v>0</v>
      </c>
      <c r="S89" s="49">
        <v>147</v>
      </c>
      <c r="T89" s="49">
        <v>0</v>
      </c>
      <c r="U89" s="49">
        <f t="shared" si="14"/>
        <v>428</v>
      </c>
      <c r="V89" s="49">
        <v>0</v>
      </c>
      <c r="W89" s="49">
        <v>428</v>
      </c>
      <c r="X89" s="49">
        <v>0</v>
      </c>
      <c r="Y89" s="49">
        <f t="shared" si="15"/>
        <v>0</v>
      </c>
      <c r="Z89" s="49">
        <v>0</v>
      </c>
      <c r="AA89" s="49">
        <v>0</v>
      </c>
      <c r="AB89" s="49">
        <v>0</v>
      </c>
      <c r="AC89" s="49">
        <f t="shared" si="16"/>
        <v>0</v>
      </c>
      <c r="AD89" s="49">
        <v>0</v>
      </c>
      <c r="AE89" s="49">
        <v>0</v>
      </c>
      <c r="AF89" s="49">
        <v>0</v>
      </c>
      <c r="AG89" s="49">
        <v>3024</v>
      </c>
      <c r="AH89" s="49">
        <v>245</v>
      </c>
    </row>
    <row r="90" spans="1:34" ht="13.5">
      <c r="A90" s="24" t="s">
        <v>131</v>
      </c>
      <c r="B90" s="47" t="s">
        <v>391</v>
      </c>
      <c r="C90" s="48" t="s">
        <v>424</v>
      </c>
      <c r="D90" s="49">
        <f t="shared" si="18"/>
        <v>1907</v>
      </c>
      <c r="E90" s="49">
        <v>1372</v>
      </c>
      <c r="F90" s="49">
        <v>535</v>
      </c>
      <c r="G90" s="49">
        <f t="shared" si="9"/>
        <v>1907</v>
      </c>
      <c r="H90" s="49">
        <f t="shared" si="10"/>
        <v>1208</v>
      </c>
      <c r="I90" s="49">
        <f t="shared" si="11"/>
        <v>0</v>
      </c>
      <c r="J90" s="49">
        <v>0</v>
      </c>
      <c r="K90" s="49">
        <v>0</v>
      </c>
      <c r="L90" s="49">
        <v>0</v>
      </c>
      <c r="M90" s="49">
        <f t="shared" si="12"/>
        <v>1007</v>
      </c>
      <c r="N90" s="49">
        <v>0</v>
      </c>
      <c r="O90" s="49">
        <v>966</v>
      </c>
      <c r="P90" s="49">
        <v>41</v>
      </c>
      <c r="Q90" s="49">
        <f t="shared" si="13"/>
        <v>46</v>
      </c>
      <c r="R90" s="49">
        <v>0</v>
      </c>
      <c r="S90" s="49">
        <v>45</v>
      </c>
      <c r="T90" s="49">
        <v>1</v>
      </c>
      <c r="U90" s="49">
        <f t="shared" si="14"/>
        <v>151</v>
      </c>
      <c r="V90" s="49">
        <v>0</v>
      </c>
      <c r="W90" s="49">
        <v>151</v>
      </c>
      <c r="X90" s="49">
        <v>0</v>
      </c>
      <c r="Y90" s="49">
        <f t="shared" si="15"/>
        <v>0</v>
      </c>
      <c r="Z90" s="49">
        <v>0</v>
      </c>
      <c r="AA90" s="49">
        <v>0</v>
      </c>
      <c r="AB90" s="49">
        <v>0</v>
      </c>
      <c r="AC90" s="49">
        <f t="shared" si="16"/>
        <v>4</v>
      </c>
      <c r="AD90" s="49">
        <v>0</v>
      </c>
      <c r="AE90" s="49">
        <v>4</v>
      </c>
      <c r="AF90" s="49">
        <v>0</v>
      </c>
      <c r="AG90" s="49">
        <v>699</v>
      </c>
      <c r="AH90" s="49">
        <v>160</v>
      </c>
    </row>
    <row r="91" spans="1:34" ht="13.5">
      <c r="A91" s="24" t="s">
        <v>131</v>
      </c>
      <c r="B91" s="47" t="s">
        <v>392</v>
      </c>
      <c r="C91" s="48" t="s">
        <v>393</v>
      </c>
      <c r="D91" s="49">
        <f t="shared" si="18"/>
        <v>271</v>
      </c>
      <c r="E91" s="49">
        <v>254</v>
      </c>
      <c r="F91" s="49">
        <v>17</v>
      </c>
      <c r="G91" s="49">
        <f t="shared" si="9"/>
        <v>271</v>
      </c>
      <c r="H91" s="49">
        <f t="shared" si="10"/>
        <v>240</v>
      </c>
      <c r="I91" s="49">
        <f t="shared" si="11"/>
        <v>0</v>
      </c>
      <c r="J91" s="49">
        <v>0</v>
      </c>
      <c r="K91" s="49">
        <v>0</v>
      </c>
      <c r="L91" s="49">
        <v>0</v>
      </c>
      <c r="M91" s="49">
        <f t="shared" si="12"/>
        <v>197</v>
      </c>
      <c r="N91" s="49">
        <v>0</v>
      </c>
      <c r="O91" s="49">
        <v>197</v>
      </c>
      <c r="P91" s="49">
        <v>0</v>
      </c>
      <c r="Q91" s="49">
        <f t="shared" si="13"/>
        <v>9</v>
      </c>
      <c r="R91" s="49">
        <v>0</v>
      </c>
      <c r="S91" s="49">
        <v>9</v>
      </c>
      <c r="T91" s="49">
        <v>0</v>
      </c>
      <c r="U91" s="49">
        <f t="shared" si="14"/>
        <v>34</v>
      </c>
      <c r="V91" s="49">
        <v>0</v>
      </c>
      <c r="W91" s="49">
        <v>34</v>
      </c>
      <c r="X91" s="49">
        <v>0</v>
      </c>
      <c r="Y91" s="49">
        <f t="shared" si="15"/>
        <v>0</v>
      </c>
      <c r="Z91" s="49">
        <v>0</v>
      </c>
      <c r="AA91" s="49">
        <v>0</v>
      </c>
      <c r="AB91" s="49">
        <v>0</v>
      </c>
      <c r="AC91" s="49">
        <f t="shared" si="16"/>
        <v>0</v>
      </c>
      <c r="AD91" s="49">
        <v>0</v>
      </c>
      <c r="AE91" s="49">
        <v>0</v>
      </c>
      <c r="AF91" s="49">
        <v>0</v>
      </c>
      <c r="AG91" s="49">
        <v>31</v>
      </c>
      <c r="AH91" s="49">
        <v>11</v>
      </c>
    </row>
    <row r="92" spans="1:34" ht="13.5">
      <c r="A92" s="24" t="s">
        <v>131</v>
      </c>
      <c r="B92" s="47" t="s">
        <v>394</v>
      </c>
      <c r="C92" s="48" t="s">
        <v>395</v>
      </c>
      <c r="D92" s="49">
        <f t="shared" si="18"/>
        <v>713</v>
      </c>
      <c r="E92" s="49">
        <v>393</v>
      </c>
      <c r="F92" s="49">
        <v>320</v>
      </c>
      <c r="G92" s="49">
        <f t="shared" si="9"/>
        <v>713</v>
      </c>
      <c r="H92" s="49">
        <f t="shared" si="10"/>
        <v>713</v>
      </c>
      <c r="I92" s="49">
        <f t="shared" si="11"/>
        <v>0</v>
      </c>
      <c r="J92" s="49">
        <v>0</v>
      </c>
      <c r="K92" s="49">
        <v>0</v>
      </c>
      <c r="L92" s="49">
        <v>0</v>
      </c>
      <c r="M92" s="49">
        <f t="shared" si="12"/>
        <v>578</v>
      </c>
      <c r="N92" s="49">
        <v>0</v>
      </c>
      <c r="O92" s="49">
        <v>578</v>
      </c>
      <c r="P92" s="49">
        <v>0</v>
      </c>
      <c r="Q92" s="49">
        <f t="shared" si="13"/>
        <v>21</v>
      </c>
      <c r="R92" s="49">
        <v>0</v>
      </c>
      <c r="S92" s="49">
        <v>21</v>
      </c>
      <c r="T92" s="49">
        <v>0</v>
      </c>
      <c r="U92" s="49">
        <f t="shared" si="14"/>
        <v>105</v>
      </c>
      <c r="V92" s="49">
        <v>0</v>
      </c>
      <c r="W92" s="49">
        <v>105</v>
      </c>
      <c r="X92" s="49">
        <v>0</v>
      </c>
      <c r="Y92" s="49">
        <f t="shared" si="15"/>
        <v>0</v>
      </c>
      <c r="Z92" s="49">
        <v>0</v>
      </c>
      <c r="AA92" s="49">
        <v>0</v>
      </c>
      <c r="AB92" s="49">
        <v>0</v>
      </c>
      <c r="AC92" s="49">
        <f t="shared" si="16"/>
        <v>9</v>
      </c>
      <c r="AD92" s="49">
        <v>0</v>
      </c>
      <c r="AE92" s="49">
        <v>9</v>
      </c>
      <c r="AF92" s="49">
        <v>0</v>
      </c>
      <c r="AG92" s="49">
        <v>0</v>
      </c>
      <c r="AH92" s="49">
        <v>0</v>
      </c>
    </row>
    <row r="93" spans="1:34" ht="13.5">
      <c r="A93" s="24" t="s">
        <v>131</v>
      </c>
      <c r="B93" s="47" t="s">
        <v>396</v>
      </c>
      <c r="C93" s="48" t="s">
        <v>397</v>
      </c>
      <c r="D93" s="49">
        <f t="shared" si="18"/>
        <v>590</v>
      </c>
      <c r="E93" s="49">
        <v>531</v>
      </c>
      <c r="F93" s="49">
        <v>59</v>
      </c>
      <c r="G93" s="49">
        <f t="shared" si="9"/>
        <v>590</v>
      </c>
      <c r="H93" s="49">
        <f t="shared" si="10"/>
        <v>590</v>
      </c>
      <c r="I93" s="49">
        <f t="shared" si="11"/>
        <v>0</v>
      </c>
      <c r="J93" s="49">
        <v>0</v>
      </c>
      <c r="K93" s="49">
        <v>0</v>
      </c>
      <c r="L93" s="49">
        <v>0</v>
      </c>
      <c r="M93" s="49">
        <f t="shared" si="12"/>
        <v>477</v>
      </c>
      <c r="N93" s="49">
        <v>0</v>
      </c>
      <c r="O93" s="49">
        <v>477</v>
      </c>
      <c r="P93" s="49">
        <v>0</v>
      </c>
      <c r="Q93" s="49">
        <f t="shared" si="13"/>
        <v>25</v>
      </c>
      <c r="R93" s="49">
        <v>0</v>
      </c>
      <c r="S93" s="49">
        <v>25</v>
      </c>
      <c r="T93" s="49">
        <v>0</v>
      </c>
      <c r="U93" s="49">
        <f t="shared" si="14"/>
        <v>56</v>
      </c>
      <c r="V93" s="49">
        <v>0</v>
      </c>
      <c r="W93" s="49">
        <v>56</v>
      </c>
      <c r="X93" s="49">
        <v>0</v>
      </c>
      <c r="Y93" s="49">
        <f t="shared" si="15"/>
        <v>1</v>
      </c>
      <c r="Z93" s="49">
        <v>1</v>
      </c>
      <c r="AA93" s="49">
        <v>0</v>
      </c>
      <c r="AB93" s="49">
        <v>0</v>
      </c>
      <c r="AC93" s="49">
        <f t="shared" si="16"/>
        <v>31</v>
      </c>
      <c r="AD93" s="49">
        <v>0</v>
      </c>
      <c r="AE93" s="49">
        <v>31</v>
      </c>
      <c r="AF93" s="49">
        <v>0</v>
      </c>
      <c r="AG93" s="49">
        <v>0</v>
      </c>
      <c r="AH93" s="49">
        <v>364</v>
      </c>
    </row>
    <row r="94" spans="1:34" ht="13.5">
      <c r="A94" s="24" t="s">
        <v>131</v>
      </c>
      <c r="B94" s="47" t="s">
        <v>398</v>
      </c>
      <c r="C94" s="48" t="s">
        <v>399</v>
      </c>
      <c r="D94" s="49">
        <f t="shared" si="18"/>
        <v>244</v>
      </c>
      <c r="E94" s="49">
        <v>244</v>
      </c>
      <c r="F94" s="49">
        <v>0</v>
      </c>
      <c r="G94" s="49">
        <f t="shared" si="9"/>
        <v>244</v>
      </c>
      <c r="H94" s="49">
        <f t="shared" si="10"/>
        <v>222</v>
      </c>
      <c r="I94" s="49">
        <f t="shared" si="11"/>
        <v>0</v>
      </c>
      <c r="J94" s="49">
        <v>0</v>
      </c>
      <c r="K94" s="49">
        <v>0</v>
      </c>
      <c r="L94" s="49">
        <v>0</v>
      </c>
      <c r="M94" s="49">
        <f t="shared" si="12"/>
        <v>187</v>
      </c>
      <c r="N94" s="49">
        <v>187</v>
      </c>
      <c r="O94" s="49">
        <v>0</v>
      </c>
      <c r="P94" s="49">
        <v>0</v>
      </c>
      <c r="Q94" s="49">
        <f t="shared" si="13"/>
        <v>7</v>
      </c>
      <c r="R94" s="49">
        <v>7</v>
      </c>
      <c r="S94" s="49">
        <v>0</v>
      </c>
      <c r="T94" s="49">
        <v>0</v>
      </c>
      <c r="U94" s="49">
        <f t="shared" si="14"/>
        <v>27</v>
      </c>
      <c r="V94" s="49">
        <v>27</v>
      </c>
      <c r="W94" s="49">
        <v>0</v>
      </c>
      <c r="X94" s="49">
        <v>0</v>
      </c>
      <c r="Y94" s="49">
        <f t="shared" si="15"/>
        <v>1</v>
      </c>
      <c r="Z94" s="49">
        <v>1</v>
      </c>
      <c r="AA94" s="49">
        <v>0</v>
      </c>
      <c r="AB94" s="49">
        <v>0</v>
      </c>
      <c r="AC94" s="49">
        <f t="shared" si="16"/>
        <v>0</v>
      </c>
      <c r="AD94" s="49">
        <v>0</v>
      </c>
      <c r="AE94" s="49">
        <v>0</v>
      </c>
      <c r="AF94" s="49">
        <v>0</v>
      </c>
      <c r="AG94" s="49">
        <v>22</v>
      </c>
      <c r="AH94" s="49">
        <v>26</v>
      </c>
    </row>
    <row r="95" spans="1:34" ht="13.5">
      <c r="A95" s="24" t="s">
        <v>131</v>
      </c>
      <c r="B95" s="47" t="s">
        <v>400</v>
      </c>
      <c r="C95" s="48" t="s">
        <v>401</v>
      </c>
      <c r="D95" s="49">
        <f t="shared" si="18"/>
        <v>460</v>
      </c>
      <c r="E95" s="49">
        <v>459</v>
      </c>
      <c r="F95" s="49">
        <v>1</v>
      </c>
      <c r="G95" s="49">
        <f t="shared" si="9"/>
        <v>460</v>
      </c>
      <c r="H95" s="49">
        <f t="shared" si="10"/>
        <v>459</v>
      </c>
      <c r="I95" s="49">
        <f t="shared" si="11"/>
        <v>0</v>
      </c>
      <c r="J95" s="49">
        <v>0</v>
      </c>
      <c r="K95" s="49">
        <v>0</v>
      </c>
      <c r="L95" s="49">
        <v>0</v>
      </c>
      <c r="M95" s="49">
        <f t="shared" si="12"/>
        <v>417</v>
      </c>
      <c r="N95" s="49">
        <v>417</v>
      </c>
      <c r="O95" s="49">
        <v>0</v>
      </c>
      <c r="P95" s="49">
        <v>0</v>
      </c>
      <c r="Q95" s="49">
        <f t="shared" si="13"/>
        <v>9</v>
      </c>
      <c r="R95" s="49">
        <v>9</v>
      </c>
      <c r="S95" s="49">
        <v>0</v>
      </c>
      <c r="T95" s="49">
        <v>0</v>
      </c>
      <c r="U95" s="49">
        <f t="shared" si="14"/>
        <v>33</v>
      </c>
      <c r="V95" s="49">
        <v>33</v>
      </c>
      <c r="W95" s="49">
        <v>0</v>
      </c>
      <c r="X95" s="49">
        <v>0</v>
      </c>
      <c r="Y95" s="49">
        <f t="shared" si="15"/>
        <v>0</v>
      </c>
      <c r="Z95" s="49">
        <v>0</v>
      </c>
      <c r="AA95" s="49">
        <v>0</v>
      </c>
      <c r="AB95" s="49">
        <v>0</v>
      </c>
      <c r="AC95" s="49">
        <f t="shared" si="16"/>
        <v>0</v>
      </c>
      <c r="AD95" s="49">
        <v>0</v>
      </c>
      <c r="AE95" s="49">
        <v>0</v>
      </c>
      <c r="AF95" s="49">
        <v>0</v>
      </c>
      <c r="AG95" s="49">
        <v>1</v>
      </c>
      <c r="AH95" s="49">
        <v>0</v>
      </c>
    </row>
    <row r="96" spans="1:34" ht="13.5">
      <c r="A96" s="24" t="s">
        <v>131</v>
      </c>
      <c r="B96" s="47" t="s">
        <v>402</v>
      </c>
      <c r="C96" s="48" t="s">
        <v>403</v>
      </c>
      <c r="D96" s="49">
        <f t="shared" si="18"/>
        <v>670</v>
      </c>
      <c r="E96" s="49">
        <v>602</v>
      </c>
      <c r="F96" s="49">
        <v>68</v>
      </c>
      <c r="G96" s="49">
        <f t="shared" si="9"/>
        <v>670</v>
      </c>
      <c r="H96" s="49">
        <f t="shared" si="10"/>
        <v>573</v>
      </c>
      <c r="I96" s="49">
        <f t="shared" si="11"/>
        <v>0</v>
      </c>
      <c r="J96" s="49">
        <v>0</v>
      </c>
      <c r="K96" s="49">
        <v>0</v>
      </c>
      <c r="L96" s="49">
        <v>0</v>
      </c>
      <c r="M96" s="49">
        <f t="shared" si="12"/>
        <v>488</v>
      </c>
      <c r="N96" s="49">
        <v>488</v>
      </c>
      <c r="O96" s="49">
        <v>0</v>
      </c>
      <c r="P96" s="49">
        <v>0</v>
      </c>
      <c r="Q96" s="49">
        <f t="shared" si="13"/>
        <v>79</v>
      </c>
      <c r="R96" s="49">
        <v>0</v>
      </c>
      <c r="S96" s="49">
        <v>79</v>
      </c>
      <c r="T96" s="49">
        <v>0</v>
      </c>
      <c r="U96" s="49">
        <f t="shared" si="14"/>
        <v>6</v>
      </c>
      <c r="V96" s="49">
        <v>6</v>
      </c>
      <c r="W96" s="49">
        <v>0</v>
      </c>
      <c r="X96" s="49">
        <v>0</v>
      </c>
      <c r="Y96" s="49">
        <f t="shared" si="15"/>
        <v>0</v>
      </c>
      <c r="Z96" s="49">
        <v>0</v>
      </c>
      <c r="AA96" s="49">
        <v>0</v>
      </c>
      <c r="AB96" s="49">
        <v>0</v>
      </c>
      <c r="AC96" s="49">
        <f t="shared" si="16"/>
        <v>0</v>
      </c>
      <c r="AD96" s="49">
        <v>0</v>
      </c>
      <c r="AE96" s="49">
        <v>0</v>
      </c>
      <c r="AF96" s="49">
        <v>0</v>
      </c>
      <c r="AG96" s="49">
        <v>97</v>
      </c>
      <c r="AH96" s="49">
        <v>0</v>
      </c>
    </row>
    <row r="97" spans="1:34" ht="13.5">
      <c r="A97" s="24" t="s">
        <v>131</v>
      </c>
      <c r="B97" s="47" t="s">
        <v>404</v>
      </c>
      <c r="C97" s="48" t="s">
        <v>405</v>
      </c>
      <c r="D97" s="49">
        <f t="shared" si="18"/>
        <v>1087</v>
      </c>
      <c r="E97" s="49">
        <v>936</v>
      </c>
      <c r="F97" s="49">
        <v>151</v>
      </c>
      <c r="G97" s="49">
        <f t="shared" si="9"/>
        <v>1087</v>
      </c>
      <c r="H97" s="49">
        <f t="shared" si="10"/>
        <v>871</v>
      </c>
      <c r="I97" s="49">
        <f t="shared" si="11"/>
        <v>0</v>
      </c>
      <c r="J97" s="49">
        <v>0</v>
      </c>
      <c r="K97" s="49">
        <v>0</v>
      </c>
      <c r="L97" s="49">
        <v>0</v>
      </c>
      <c r="M97" s="49">
        <f t="shared" si="12"/>
        <v>758</v>
      </c>
      <c r="N97" s="49">
        <v>758</v>
      </c>
      <c r="O97" s="49">
        <v>0</v>
      </c>
      <c r="P97" s="49">
        <v>0</v>
      </c>
      <c r="Q97" s="49">
        <f t="shared" si="13"/>
        <v>106</v>
      </c>
      <c r="R97" s="49">
        <v>0</v>
      </c>
      <c r="S97" s="49">
        <v>106</v>
      </c>
      <c r="T97" s="49">
        <v>0</v>
      </c>
      <c r="U97" s="49">
        <f t="shared" si="14"/>
        <v>7</v>
      </c>
      <c r="V97" s="49">
        <v>7</v>
      </c>
      <c r="W97" s="49">
        <v>0</v>
      </c>
      <c r="X97" s="49">
        <v>0</v>
      </c>
      <c r="Y97" s="49">
        <f t="shared" si="15"/>
        <v>0</v>
      </c>
      <c r="Z97" s="49">
        <v>0</v>
      </c>
      <c r="AA97" s="49">
        <v>0</v>
      </c>
      <c r="AB97" s="49">
        <v>0</v>
      </c>
      <c r="AC97" s="49">
        <f t="shared" si="16"/>
        <v>0</v>
      </c>
      <c r="AD97" s="49">
        <v>0</v>
      </c>
      <c r="AE97" s="49">
        <v>0</v>
      </c>
      <c r="AF97" s="49">
        <v>0</v>
      </c>
      <c r="AG97" s="49">
        <v>216</v>
      </c>
      <c r="AH97" s="49">
        <v>0</v>
      </c>
    </row>
    <row r="98" spans="1:34" ht="13.5">
      <c r="A98" s="24" t="s">
        <v>131</v>
      </c>
      <c r="B98" s="47" t="s">
        <v>406</v>
      </c>
      <c r="C98" s="48" t="s">
        <v>425</v>
      </c>
      <c r="D98" s="49">
        <f t="shared" si="18"/>
        <v>493</v>
      </c>
      <c r="E98" s="49">
        <v>419</v>
      </c>
      <c r="F98" s="49">
        <v>74</v>
      </c>
      <c r="G98" s="49">
        <f aca="true" t="shared" si="19" ref="G98:G105">H98+AG98</f>
        <v>493</v>
      </c>
      <c r="H98" s="49">
        <f aca="true" t="shared" si="20" ref="H98:H105">I98+M98+Q98+U98+Y98+AC98</f>
        <v>388</v>
      </c>
      <c r="I98" s="49">
        <f aca="true" t="shared" si="21" ref="I98:I105">SUM(J98:L98)</f>
        <v>0</v>
      </c>
      <c r="J98" s="49">
        <v>0</v>
      </c>
      <c r="K98" s="49">
        <v>0</v>
      </c>
      <c r="L98" s="49">
        <v>0</v>
      </c>
      <c r="M98" s="49">
        <f aca="true" t="shared" si="22" ref="M98:M105">SUM(N98:P98)</f>
        <v>330</v>
      </c>
      <c r="N98" s="49">
        <v>330</v>
      </c>
      <c r="O98" s="49">
        <v>0</v>
      </c>
      <c r="P98" s="49">
        <v>0</v>
      </c>
      <c r="Q98" s="49">
        <f aca="true" t="shared" si="23" ref="Q98:Q105">SUM(R98:T98)</f>
        <v>54</v>
      </c>
      <c r="R98" s="49">
        <v>0</v>
      </c>
      <c r="S98" s="49">
        <v>54</v>
      </c>
      <c r="T98" s="49">
        <v>0</v>
      </c>
      <c r="U98" s="49">
        <f aca="true" t="shared" si="24" ref="U98:U105">SUM(V98:X98)</f>
        <v>4</v>
      </c>
      <c r="V98" s="49">
        <v>4</v>
      </c>
      <c r="W98" s="49">
        <v>0</v>
      </c>
      <c r="X98" s="49">
        <v>0</v>
      </c>
      <c r="Y98" s="49">
        <f aca="true" t="shared" si="25" ref="Y98:Y105">SUM(Z98:AB98)</f>
        <v>0</v>
      </c>
      <c r="Z98" s="49">
        <v>0</v>
      </c>
      <c r="AA98" s="49">
        <v>0</v>
      </c>
      <c r="AB98" s="49">
        <v>0</v>
      </c>
      <c r="AC98" s="49">
        <f aca="true" t="shared" si="26" ref="AC98:AC105">SUM(AD98:AF98)</f>
        <v>0</v>
      </c>
      <c r="AD98" s="49">
        <v>0</v>
      </c>
      <c r="AE98" s="49">
        <v>0</v>
      </c>
      <c r="AF98" s="49">
        <v>0</v>
      </c>
      <c r="AG98" s="49">
        <v>105</v>
      </c>
      <c r="AH98" s="49">
        <v>0</v>
      </c>
    </row>
    <row r="99" spans="1:34" ht="13.5">
      <c r="A99" s="24" t="s">
        <v>131</v>
      </c>
      <c r="B99" s="47" t="s">
        <v>407</v>
      </c>
      <c r="C99" s="48" t="s">
        <v>408</v>
      </c>
      <c r="D99" s="49">
        <f t="shared" si="18"/>
        <v>256</v>
      </c>
      <c r="E99" s="49">
        <v>194</v>
      </c>
      <c r="F99" s="49">
        <v>62</v>
      </c>
      <c r="G99" s="49">
        <f t="shared" si="19"/>
        <v>256</v>
      </c>
      <c r="H99" s="49">
        <f t="shared" si="20"/>
        <v>167</v>
      </c>
      <c r="I99" s="49">
        <f t="shared" si="21"/>
        <v>0</v>
      </c>
      <c r="J99" s="49">
        <v>0</v>
      </c>
      <c r="K99" s="49">
        <v>0</v>
      </c>
      <c r="L99" s="49">
        <v>0</v>
      </c>
      <c r="M99" s="49">
        <f t="shared" si="22"/>
        <v>142</v>
      </c>
      <c r="N99" s="49">
        <v>142</v>
      </c>
      <c r="O99" s="49">
        <v>0</v>
      </c>
      <c r="P99" s="49">
        <v>0</v>
      </c>
      <c r="Q99" s="49">
        <f t="shared" si="23"/>
        <v>24</v>
      </c>
      <c r="R99" s="49">
        <v>0</v>
      </c>
      <c r="S99" s="49">
        <v>24</v>
      </c>
      <c r="T99" s="49">
        <v>0</v>
      </c>
      <c r="U99" s="49">
        <f t="shared" si="24"/>
        <v>1</v>
      </c>
      <c r="V99" s="49">
        <v>1</v>
      </c>
      <c r="W99" s="49">
        <v>0</v>
      </c>
      <c r="X99" s="49">
        <v>0</v>
      </c>
      <c r="Y99" s="49">
        <f t="shared" si="25"/>
        <v>0</v>
      </c>
      <c r="Z99" s="49">
        <v>0</v>
      </c>
      <c r="AA99" s="49">
        <v>0</v>
      </c>
      <c r="AB99" s="49">
        <v>0</v>
      </c>
      <c r="AC99" s="49">
        <f t="shared" si="26"/>
        <v>0</v>
      </c>
      <c r="AD99" s="49">
        <v>0</v>
      </c>
      <c r="AE99" s="49">
        <v>0</v>
      </c>
      <c r="AF99" s="49">
        <v>0</v>
      </c>
      <c r="AG99" s="49">
        <v>89</v>
      </c>
      <c r="AH99" s="49">
        <v>0</v>
      </c>
    </row>
    <row r="100" spans="1:34" ht="13.5">
      <c r="A100" s="24" t="s">
        <v>131</v>
      </c>
      <c r="B100" s="47" t="s">
        <v>409</v>
      </c>
      <c r="C100" s="48" t="s">
        <v>410</v>
      </c>
      <c r="D100" s="49">
        <f t="shared" si="18"/>
        <v>4356</v>
      </c>
      <c r="E100" s="49">
        <v>3320</v>
      </c>
      <c r="F100" s="49">
        <v>1036</v>
      </c>
      <c r="G100" s="49">
        <f t="shared" si="19"/>
        <v>4356</v>
      </c>
      <c r="H100" s="49">
        <f t="shared" si="20"/>
        <v>3445</v>
      </c>
      <c r="I100" s="49">
        <f t="shared" si="21"/>
        <v>0</v>
      </c>
      <c r="J100" s="49">
        <v>0</v>
      </c>
      <c r="K100" s="49">
        <v>0</v>
      </c>
      <c r="L100" s="49">
        <v>0</v>
      </c>
      <c r="M100" s="49">
        <f t="shared" si="22"/>
        <v>3019</v>
      </c>
      <c r="N100" s="49">
        <v>0</v>
      </c>
      <c r="O100" s="49">
        <v>2799</v>
      </c>
      <c r="P100" s="49">
        <v>220</v>
      </c>
      <c r="Q100" s="49">
        <f t="shared" si="23"/>
        <v>155</v>
      </c>
      <c r="R100" s="49">
        <v>0</v>
      </c>
      <c r="S100" s="49">
        <v>155</v>
      </c>
      <c r="T100" s="49">
        <v>0</v>
      </c>
      <c r="U100" s="49">
        <f t="shared" si="24"/>
        <v>260</v>
      </c>
      <c r="V100" s="49">
        <v>3</v>
      </c>
      <c r="W100" s="49">
        <v>257</v>
      </c>
      <c r="X100" s="49">
        <v>0</v>
      </c>
      <c r="Y100" s="49">
        <f t="shared" si="25"/>
        <v>11</v>
      </c>
      <c r="Z100" s="49">
        <v>11</v>
      </c>
      <c r="AA100" s="49">
        <v>0</v>
      </c>
      <c r="AB100" s="49">
        <v>0</v>
      </c>
      <c r="AC100" s="49">
        <f t="shared" si="26"/>
        <v>0</v>
      </c>
      <c r="AD100" s="49">
        <v>0</v>
      </c>
      <c r="AE100" s="49">
        <v>0</v>
      </c>
      <c r="AF100" s="49">
        <v>0</v>
      </c>
      <c r="AG100" s="49">
        <v>911</v>
      </c>
      <c r="AH100" s="49">
        <v>0</v>
      </c>
    </row>
    <row r="101" spans="1:34" ht="13.5">
      <c r="A101" s="24" t="s">
        <v>131</v>
      </c>
      <c r="B101" s="47" t="s">
        <v>411</v>
      </c>
      <c r="C101" s="48" t="s">
        <v>412</v>
      </c>
      <c r="D101" s="49">
        <f t="shared" si="18"/>
        <v>2101</v>
      </c>
      <c r="E101" s="49">
        <v>1882</v>
      </c>
      <c r="F101" s="49">
        <v>219</v>
      </c>
      <c r="G101" s="49">
        <f t="shared" si="19"/>
        <v>2101</v>
      </c>
      <c r="H101" s="49">
        <f t="shared" si="20"/>
        <v>1763</v>
      </c>
      <c r="I101" s="49">
        <f t="shared" si="21"/>
        <v>0</v>
      </c>
      <c r="J101" s="49">
        <v>0</v>
      </c>
      <c r="K101" s="49">
        <v>0</v>
      </c>
      <c r="L101" s="49">
        <v>0</v>
      </c>
      <c r="M101" s="49">
        <f t="shared" si="22"/>
        <v>1201</v>
      </c>
      <c r="N101" s="49">
        <v>1062</v>
      </c>
      <c r="O101" s="49">
        <v>0</v>
      </c>
      <c r="P101" s="49">
        <v>139</v>
      </c>
      <c r="Q101" s="49">
        <f t="shared" si="23"/>
        <v>81</v>
      </c>
      <c r="R101" s="49">
        <v>5</v>
      </c>
      <c r="S101" s="49">
        <v>76</v>
      </c>
      <c r="T101" s="49">
        <v>0</v>
      </c>
      <c r="U101" s="49">
        <f t="shared" si="24"/>
        <v>457</v>
      </c>
      <c r="V101" s="49">
        <v>15</v>
      </c>
      <c r="W101" s="49">
        <v>442</v>
      </c>
      <c r="X101" s="49">
        <v>0</v>
      </c>
      <c r="Y101" s="49">
        <f t="shared" si="25"/>
        <v>0</v>
      </c>
      <c r="Z101" s="49">
        <v>0</v>
      </c>
      <c r="AA101" s="49">
        <v>0</v>
      </c>
      <c r="AB101" s="49">
        <v>0</v>
      </c>
      <c r="AC101" s="49">
        <f t="shared" si="26"/>
        <v>24</v>
      </c>
      <c r="AD101" s="49">
        <v>0</v>
      </c>
      <c r="AE101" s="49">
        <v>24</v>
      </c>
      <c r="AF101" s="49">
        <v>0</v>
      </c>
      <c r="AG101" s="49">
        <v>338</v>
      </c>
      <c r="AH101" s="49">
        <v>0</v>
      </c>
    </row>
    <row r="102" spans="1:34" ht="13.5">
      <c r="A102" s="24" t="s">
        <v>131</v>
      </c>
      <c r="B102" s="47" t="s">
        <v>413</v>
      </c>
      <c r="C102" s="48" t="s">
        <v>414</v>
      </c>
      <c r="D102" s="49">
        <f t="shared" si="18"/>
        <v>298</v>
      </c>
      <c r="E102" s="49">
        <v>238</v>
      </c>
      <c r="F102" s="49">
        <v>60</v>
      </c>
      <c r="G102" s="49">
        <f t="shared" si="19"/>
        <v>298</v>
      </c>
      <c r="H102" s="49">
        <f t="shared" si="20"/>
        <v>231</v>
      </c>
      <c r="I102" s="49">
        <f t="shared" si="21"/>
        <v>0</v>
      </c>
      <c r="J102" s="49">
        <v>0</v>
      </c>
      <c r="K102" s="49">
        <v>0</v>
      </c>
      <c r="L102" s="49">
        <v>0</v>
      </c>
      <c r="M102" s="49">
        <f t="shared" si="22"/>
        <v>182</v>
      </c>
      <c r="N102" s="49">
        <v>0</v>
      </c>
      <c r="O102" s="49">
        <v>182</v>
      </c>
      <c r="P102" s="49">
        <v>0</v>
      </c>
      <c r="Q102" s="49">
        <f t="shared" si="23"/>
        <v>10</v>
      </c>
      <c r="R102" s="49">
        <v>0</v>
      </c>
      <c r="S102" s="49">
        <v>10</v>
      </c>
      <c r="T102" s="49">
        <v>0</v>
      </c>
      <c r="U102" s="49">
        <f t="shared" si="24"/>
        <v>39</v>
      </c>
      <c r="V102" s="49">
        <v>0</v>
      </c>
      <c r="W102" s="49">
        <v>39</v>
      </c>
      <c r="X102" s="49">
        <v>0</v>
      </c>
      <c r="Y102" s="49">
        <f t="shared" si="25"/>
        <v>0</v>
      </c>
      <c r="Z102" s="49">
        <v>0</v>
      </c>
      <c r="AA102" s="49">
        <v>0</v>
      </c>
      <c r="AB102" s="49">
        <v>0</v>
      </c>
      <c r="AC102" s="49">
        <f t="shared" si="26"/>
        <v>0</v>
      </c>
      <c r="AD102" s="49">
        <v>0</v>
      </c>
      <c r="AE102" s="49">
        <v>0</v>
      </c>
      <c r="AF102" s="49">
        <v>0</v>
      </c>
      <c r="AG102" s="49">
        <v>67</v>
      </c>
      <c r="AH102" s="49">
        <v>0</v>
      </c>
    </row>
    <row r="103" spans="1:34" ht="13.5">
      <c r="A103" s="24" t="s">
        <v>131</v>
      </c>
      <c r="B103" s="47" t="s">
        <v>415</v>
      </c>
      <c r="C103" s="48" t="s">
        <v>416</v>
      </c>
      <c r="D103" s="49">
        <f>E103+F103</f>
        <v>173</v>
      </c>
      <c r="E103" s="49">
        <v>151</v>
      </c>
      <c r="F103" s="49">
        <v>22</v>
      </c>
      <c r="G103" s="49">
        <f t="shared" si="19"/>
        <v>173</v>
      </c>
      <c r="H103" s="49">
        <f t="shared" si="20"/>
        <v>151</v>
      </c>
      <c r="I103" s="49">
        <f t="shared" si="21"/>
        <v>0</v>
      </c>
      <c r="J103" s="49">
        <v>0</v>
      </c>
      <c r="K103" s="49">
        <v>0</v>
      </c>
      <c r="L103" s="49">
        <v>0</v>
      </c>
      <c r="M103" s="49">
        <f t="shared" si="22"/>
        <v>121</v>
      </c>
      <c r="N103" s="49">
        <v>121</v>
      </c>
      <c r="O103" s="49">
        <v>0</v>
      </c>
      <c r="P103" s="49">
        <v>0</v>
      </c>
      <c r="Q103" s="49">
        <f t="shared" si="23"/>
        <v>4</v>
      </c>
      <c r="R103" s="49">
        <v>4</v>
      </c>
      <c r="S103" s="49">
        <v>0</v>
      </c>
      <c r="T103" s="49">
        <v>0</v>
      </c>
      <c r="U103" s="49">
        <f t="shared" si="24"/>
        <v>22</v>
      </c>
      <c r="V103" s="49">
        <v>22</v>
      </c>
      <c r="W103" s="49">
        <v>0</v>
      </c>
      <c r="X103" s="49">
        <v>0</v>
      </c>
      <c r="Y103" s="49">
        <f t="shared" si="25"/>
        <v>0</v>
      </c>
      <c r="Z103" s="49">
        <v>0</v>
      </c>
      <c r="AA103" s="49">
        <v>0</v>
      </c>
      <c r="AB103" s="49">
        <v>0</v>
      </c>
      <c r="AC103" s="49">
        <f t="shared" si="26"/>
        <v>4</v>
      </c>
      <c r="AD103" s="49">
        <v>4</v>
      </c>
      <c r="AE103" s="49">
        <v>0</v>
      </c>
      <c r="AF103" s="49">
        <v>0</v>
      </c>
      <c r="AG103" s="49">
        <v>22</v>
      </c>
      <c r="AH103" s="49">
        <v>0</v>
      </c>
    </row>
    <row r="104" spans="1:34" ht="13.5">
      <c r="A104" s="24" t="s">
        <v>131</v>
      </c>
      <c r="B104" s="47" t="s">
        <v>417</v>
      </c>
      <c r="C104" s="48" t="s">
        <v>423</v>
      </c>
      <c r="D104" s="49">
        <f>E104+F104</f>
        <v>4675</v>
      </c>
      <c r="E104" s="49">
        <v>2595</v>
      </c>
      <c r="F104" s="49">
        <v>2080</v>
      </c>
      <c r="G104" s="49">
        <f t="shared" si="19"/>
        <v>4675</v>
      </c>
      <c r="H104" s="49">
        <f t="shared" si="20"/>
        <v>2720</v>
      </c>
      <c r="I104" s="49">
        <f t="shared" si="21"/>
        <v>0</v>
      </c>
      <c r="J104" s="49">
        <v>0</v>
      </c>
      <c r="K104" s="49">
        <v>0</v>
      </c>
      <c r="L104" s="49">
        <v>0</v>
      </c>
      <c r="M104" s="49">
        <f t="shared" si="22"/>
        <v>2154</v>
      </c>
      <c r="N104" s="49">
        <v>2031</v>
      </c>
      <c r="O104" s="49">
        <v>0</v>
      </c>
      <c r="P104" s="49">
        <v>123</v>
      </c>
      <c r="Q104" s="49">
        <f t="shared" si="23"/>
        <v>89</v>
      </c>
      <c r="R104" s="49">
        <v>89</v>
      </c>
      <c r="S104" s="49">
        <v>0</v>
      </c>
      <c r="T104" s="49">
        <v>0</v>
      </c>
      <c r="U104" s="49">
        <f t="shared" si="24"/>
        <v>468</v>
      </c>
      <c r="V104" s="49">
        <v>466</v>
      </c>
      <c r="W104" s="49">
        <v>0</v>
      </c>
      <c r="X104" s="49">
        <v>2</v>
      </c>
      <c r="Y104" s="49">
        <f t="shared" si="25"/>
        <v>9</v>
      </c>
      <c r="Z104" s="49">
        <v>9</v>
      </c>
      <c r="AA104" s="49">
        <v>0</v>
      </c>
      <c r="AB104" s="49">
        <v>0</v>
      </c>
      <c r="AC104" s="49">
        <f t="shared" si="26"/>
        <v>0</v>
      </c>
      <c r="AD104" s="49">
        <v>0</v>
      </c>
      <c r="AE104" s="49">
        <v>0</v>
      </c>
      <c r="AF104" s="49">
        <v>0</v>
      </c>
      <c r="AG104" s="49">
        <v>1955</v>
      </c>
      <c r="AH104" s="49">
        <v>42</v>
      </c>
    </row>
    <row r="105" spans="1:34" ht="13.5">
      <c r="A105" s="24" t="s">
        <v>131</v>
      </c>
      <c r="B105" s="47" t="s">
        <v>418</v>
      </c>
      <c r="C105" s="48" t="s">
        <v>419</v>
      </c>
      <c r="D105" s="49">
        <f>E105+F105</f>
        <v>2677</v>
      </c>
      <c r="E105" s="49">
        <v>1433</v>
      </c>
      <c r="F105" s="49">
        <v>1244</v>
      </c>
      <c r="G105" s="49">
        <f t="shared" si="19"/>
        <v>2677</v>
      </c>
      <c r="H105" s="49">
        <f t="shared" si="20"/>
        <v>2250</v>
      </c>
      <c r="I105" s="49">
        <f t="shared" si="21"/>
        <v>0</v>
      </c>
      <c r="J105" s="49">
        <v>0</v>
      </c>
      <c r="K105" s="49">
        <v>0</v>
      </c>
      <c r="L105" s="49">
        <v>0</v>
      </c>
      <c r="M105" s="49">
        <f t="shared" si="22"/>
        <v>1602</v>
      </c>
      <c r="N105" s="49">
        <v>1602</v>
      </c>
      <c r="O105" s="49">
        <v>0</v>
      </c>
      <c r="P105" s="49">
        <v>0</v>
      </c>
      <c r="Q105" s="49">
        <f t="shared" si="23"/>
        <v>66</v>
      </c>
      <c r="R105" s="49">
        <v>66</v>
      </c>
      <c r="S105" s="49">
        <v>0</v>
      </c>
      <c r="T105" s="49">
        <v>0</v>
      </c>
      <c r="U105" s="49">
        <f t="shared" si="24"/>
        <v>570</v>
      </c>
      <c r="V105" s="49">
        <v>562</v>
      </c>
      <c r="W105" s="49">
        <v>8</v>
      </c>
      <c r="X105" s="49">
        <v>0</v>
      </c>
      <c r="Y105" s="49">
        <f t="shared" si="25"/>
        <v>12</v>
      </c>
      <c r="Z105" s="49">
        <v>12</v>
      </c>
      <c r="AA105" s="49">
        <v>0</v>
      </c>
      <c r="AB105" s="49">
        <v>0</v>
      </c>
      <c r="AC105" s="49">
        <f t="shared" si="26"/>
        <v>0</v>
      </c>
      <c r="AD105" s="49">
        <v>0</v>
      </c>
      <c r="AE105" s="49">
        <v>0</v>
      </c>
      <c r="AF105" s="49">
        <v>0</v>
      </c>
      <c r="AG105" s="49">
        <v>427</v>
      </c>
      <c r="AH105" s="49">
        <v>2</v>
      </c>
    </row>
    <row r="106" spans="1:34" ht="13.5">
      <c r="A106" s="193" t="s">
        <v>323</v>
      </c>
      <c r="B106" s="188"/>
      <c r="C106" s="189"/>
      <c r="D106" s="49">
        <f aca="true" t="shared" si="27" ref="D106:AH106">SUM(D7:D105)</f>
        <v>720800</v>
      </c>
      <c r="E106" s="49">
        <f t="shared" si="27"/>
        <v>504157</v>
      </c>
      <c r="F106" s="49">
        <f t="shared" si="27"/>
        <v>216643</v>
      </c>
      <c r="G106" s="49">
        <f t="shared" si="27"/>
        <v>720800</v>
      </c>
      <c r="H106" s="49">
        <f t="shared" si="27"/>
        <v>639068</v>
      </c>
      <c r="I106" s="49">
        <f t="shared" si="27"/>
        <v>129045</v>
      </c>
      <c r="J106" s="49">
        <f t="shared" si="27"/>
        <v>44476</v>
      </c>
      <c r="K106" s="49">
        <f t="shared" si="27"/>
        <v>47185</v>
      </c>
      <c r="L106" s="49">
        <f t="shared" si="27"/>
        <v>37384</v>
      </c>
      <c r="M106" s="49">
        <f t="shared" si="27"/>
        <v>398631</v>
      </c>
      <c r="N106" s="49">
        <f t="shared" si="27"/>
        <v>134961</v>
      </c>
      <c r="O106" s="49">
        <f t="shared" si="27"/>
        <v>156934</v>
      </c>
      <c r="P106" s="49">
        <f t="shared" si="27"/>
        <v>106736</v>
      </c>
      <c r="Q106" s="49">
        <f t="shared" si="27"/>
        <v>36687</v>
      </c>
      <c r="R106" s="49">
        <f t="shared" si="27"/>
        <v>14418</v>
      </c>
      <c r="S106" s="49">
        <f t="shared" si="27"/>
        <v>16616</v>
      </c>
      <c r="T106" s="49">
        <f t="shared" si="27"/>
        <v>5653</v>
      </c>
      <c r="U106" s="49">
        <f t="shared" si="27"/>
        <v>62648</v>
      </c>
      <c r="V106" s="49">
        <f t="shared" si="27"/>
        <v>17048</v>
      </c>
      <c r="W106" s="49">
        <f t="shared" si="27"/>
        <v>30643</v>
      </c>
      <c r="X106" s="49">
        <f t="shared" si="27"/>
        <v>14957</v>
      </c>
      <c r="Y106" s="49">
        <f t="shared" si="27"/>
        <v>2473</v>
      </c>
      <c r="Z106" s="49">
        <f t="shared" si="27"/>
        <v>569</v>
      </c>
      <c r="AA106" s="49">
        <f t="shared" si="27"/>
        <v>1809</v>
      </c>
      <c r="AB106" s="49">
        <f t="shared" si="27"/>
        <v>95</v>
      </c>
      <c r="AC106" s="49">
        <f t="shared" si="27"/>
        <v>9584</v>
      </c>
      <c r="AD106" s="49">
        <f t="shared" si="27"/>
        <v>1034</v>
      </c>
      <c r="AE106" s="49">
        <f t="shared" si="27"/>
        <v>6633</v>
      </c>
      <c r="AF106" s="49">
        <f t="shared" si="27"/>
        <v>1917</v>
      </c>
      <c r="AG106" s="49">
        <f t="shared" si="27"/>
        <v>81732</v>
      </c>
      <c r="AH106" s="49">
        <f t="shared" si="27"/>
        <v>11358</v>
      </c>
    </row>
  </sheetData>
  <mergeCells count="14">
    <mergeCell ref="A106:C10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10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262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107</v>
      </c>
      <c r="B2" s="196" t="s">
        <v>283</v>
      </c>
      <c r="C2" s="201" t="s">
        <v>286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122</v>
      </c>
      <c r="E3" s="32" t="s">
        <v>116</v>
      </c>
      <c r="F3" s="194" t="s">
        <v>287</v>
      </c>
      <c r="G3" s="195"/>
      <c r="H3" s="195"/>
      <c r="I3" s="195"/>
      <c r="J3" s="195"/>
      <c r="K3" s="190"/>
      <c r="L3" s="201" t="s">
        <v>288</v>
      </c>
      <c r="M3" s="14" t="s">
        <v>124</v>
      </c>
      <c r="N3" s="33"/>
      <c r="O3" s="33"/>
      <c r="P3" s="33"/>
      <c r="Q3" s="33"/>
      <c r="R3" s="33"/>
      <c r="S3" s="33"/>
      <c r="T3" s="34"/>
      <c r="U3" s="10" t="s">
        <v>122</v>
      </c>
      <c r="V3" s="201" t="s">
        <v>116</v>
      </c>
      <c r="W3" s="227" t="s">
        <v>117</v>
      </c>
      <c r="X3" s="228"/>
      <c r="Y3" s="228"/>
      <c r="Z3" s="228"/>
      <c r="AA3" s="229"/>
      <c r="AB3" s="10" t="s">
        <v>122</v>
      </c>
      <c r="AC3" s="201" t="s">
        <v>289</v>
      </c>
      <c r="AD3" s="201" t="s">
        <v>290</v>
      </c>
      <c r="AE3" s="14" t="s">
        <v>118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255</v>
      </c>
      <c r="H4" s="201" t="s">
        <v>256</v>
      </c>
      <c r="I4" s="201" t="s">
        <v>257</v>
      </c>
      <c r="J4" s="201" t="s">
        <v>258</v>
      </c>
      <c r="K4" s="201" t="s">
        <v>259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255</v>
      </c>
      <c r="X4" s="201" t="s">
        <v>256</v>
      </c>
      <c r="Y4" s="201" t="s">
        <v>257</v>
      </c>
      <c r="Z4" s="201" t="s">
        <v>258</v>
      </c>
      <c r="AA4" s="201" t="s">
        <v>259</v>
      </c>
      <c r="AB4" s="10"/>
      <c r="AC4" s="218"/>
      <c r="AD4" s="218"/>
      <c r="AE4" s="37"/>
      <c r="AF4" s="224" t="s">
        <v>255</v>
      </c>
      <c r="AG4" s="201" t="s">
        <v>256</v>
      </c>
      <c r="AH4" s="201" t="s">
        <v>257</v>
      </c>
      <c r="AI4" s="201" t="s">
        <v>258</v>
      </c>
      <c r="AJ4" s="201" t="s">
        <v>259</v>
      </c>
    </row>
    <row r="5" spans="1:36" s="28" customFormat="1" ht="22.5" customHeight="1">
      <c r="A5" s="230"/>
      <c r="B5" s="232"/>
      <c r="C5" s="202"/>
      <c r="D5" s="16"/>
      <c r="E5" s="40"/>
      <c r="F5" s="10" t="s">
        <v>122</v>
      </c>
      <c r="G5" s="218"/>
      <c r="H5" s="218"/>
      <c r="I5" s="218"/>
      <c r="J5" s="218"/>
      <c r="K5" s="218"/>
      <c r="L5" s="226"/>
      <c r="M5" s="10" t="s">
        <v>122</v>
      </c>
      <c r="N5" s="6" t="s">
        <v>126</v>
      </c>
      <c r="O5" s="6" t="s">
        <v>284</v>
      </c>
      <c r="P5" s="6" t="s">
        <v>127</v>
      </c>
      <c r="Q5" s="18" t="s">
        <v>291</v>
      </c>
      <c r="R5" s="6" t="s">
        <v>128</v>
      </c>
      <c r="S5" s="18" t="s">
        <v>18</v>
      </c>
      <c r="T5" s="6" t="s">
        <v>285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122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292</v>
      </c>
      <c r="E6" s="21" t="s">
        <v>115</v>
      </c>
      <c r="F6" s="21" t="s">
        <v>115</v>
      </c>
      <c r="G6" s="23" t="s">
        <v>115</v>
      </c>
      <c r="H6" s="23" t="s">
        <v>115</v>
      </c>
      <c r="I6" s="23" t="s">
        <v>115</v>
      </c>
      <c r="J6" s="23" t="s">
        <v>115</v>
      </c>
      <c r="K6" s="23" t="s">
        <v>115</v>
      </c>
      <c r="L6" s="41" t="s">
        <v>115</v>
      </c>
      <c r="M6" s="21" t="s">
        <v>115</v>
      </c>
      <c r="N6" s="23" t="s">
        <v>115</v>
      </c>
      <c r="O6" s="23" t="s">
        <v>115</v>
      </c>
      <c r="P6" s="23" t="s">
        <v>115</v>
      </c>
      <c r="Q6" s="23" t="s">
        <v>115</v>
      </c>
      <c r="R6" s="23" t="s">
        <v>115</v>
      </c>
      <c r="S6" s="23" t="s">
        <v>115</v>
      </c>
      <c r="T6" s="23" t="s">
        <v>115</v>
      </c>
      <c r="U6" s="21" t="s">
        <v>115</v>
      </c>
      <c r="V6" s="41" t="s">
        <v>115</v>
      </c>
      <c r="W6" s="42" t="s">
        <v>115</v>
      </c>
      <c r="X6" s="23" t="s">
        <v>115</v>
      </c>
      <c r="Y6" s="23" t="s">
        <v>115</v>
      </c>
      <c r="Z6" s="23" t="s">
        <v>115</v>
      </c>
      <c r="AA6" s="23" t="s">
        <v>115</v>
      </c>
      <c r="AB6" s="21" t="s">
        <v>115</v>
      </c>
      <c r="AC6" s="41" t="s">
        <v>115</v>
      </c>
      <c r="AD6" s="41" t="s">
        <v>115</v>
      </c>
      <c r="AE6" s="21" t="s">
        <v>115</v>
      </c>
      <c r="AF6" s="22" t="s">
        <v>115</v>
      </c>
      <c r="AG6" s="22" t="s">
        <v>115</v>
      </c>
      <c r="AH6" s="22" t="s">
        <v>115</v>
      </c>
      <c r="AI6" s="22" t="s">
        <v>115</v>
      </c>
      <c r="AJ6" s="22" t="s">
        <v>115</v>
      </c>
    </row>
    <row r="7" spans="1:36" ht="13.5">
      <c r="A7" s="24" t="s">
        <v>131</v>
      </c>
      <c r="B7" s="47" t="s">
        <v>132</v>
      </c>
      <c r="C7" s="48" t="s">
        <v>133</v>
      </c>
      <c r="D7" s="49">
        <f aca="true" t="shared" si="0" ref="D7:D70">E7+F7+L7+M7</f>
        <v>161568</v>
      </c>
      <c r="E7" s="49">
        <v>134237</v>
      </c>
      <c r="F7" s="49">
        <f aca="true" t="shared" si="1" ref="F7:F33">SUM(G7:K7)</f>
        <v>12987</v>
      </c>
      <c r="G7" s="49">
        <v>5699</v>
      </c>
      <c r="H7" s="49">
        <v>7288</v>
      </c>
      <c r="I7" s="49">
        <v>0</v>
      </c>
      <c r="J7" s="49">
        <v>0</v>
      </c>
      <c r="K7" s="49">
        <v>0</v>
      </c>
      <c r="L7" s="49">
        <v>0</v>
      </c>
      <c r="M7" s="49">
        <f aca="true" t="shared" si="2" ref="M7:M33">SUM(N7:T7)</f>
        <v>14344</v>
      </c>
      <c r="N7" s="49">
        <v>6679</v>
      </c>
      <c r="O7" s="49">
        <v>4549</v>
      </c>
      <c r="P7" s="49">
        <v>1572</v>
      </c>
      <c r="Q7" s="49">
        <v>369</v>
      </c>
      <c r="R7" s="49">
        <v>0</v>
      </c>
      <c r="S7" s="49">
        <v>0</v>
      </c>
      <c r="T7" s="49">
        <v>1175</v>
      </c>
      <c r="U7" s="49">
        <f aca="true" t="shared" si="3" ref="U7:U33">SUM(V7:AA7)</f>
        <v>138853</v>
      </c>
      <c r="V7" s="49">
        <v>134237</v>
      </c>
      <c r="W7" s="49">
        <v>4116</v>
      </c>
      <c r="X7" s="49">
        <v>500</v>
      </c>
      <c r="Y7" s="49">
        <v>0</v>
      </c>
      <c r="Z7" s="49">
        <v>0</v>
      </c>
      <c r="AA7" s="49">
        <v>0</v>
      </c>
      <c r="AB7" s="49">
        <f aca="true" t="shared" si="4" ref="AB7:AB33">SUM(AC7:AE7)</f>
        <v>16992</v>
      </c>
      <c r="AC7" s="49">
        <v>0</v>
      </c>
      <c r="AD7" s="49">
        <v>16992</v>
      </c>
      <c r="AE7" s="49">
        <f aca="true" t="shared" si="5" ref="AE7:AE33">SUM(AF7:AJ7)</f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</row>
    <row r="8" spans="1:36" ht="13.5">
      <c r="A8" s="24" t="s">
        <v>131</v>
      </c>
      <c r="B8" s="47" t="s">
        <v>134</v>
      </c>
      <c r="C8" s="48" t="s">
        <v>135</v>
      </c>
      <c r="D8" s="49">
        <f t="shared" si="0"/>
        <v>63507</v>
      </c>
      <c r="E8" s="49">
        <v>49442</v>
      </c>
      <c r="F8" s="49">
        <f t="shared" si="1"/>
        <v>6640</v>
      </c>
      <c r="G8" s="49">
        <v>5891</v>
      </c>
      <c r="H8" s="49">
        <v>663</v>
      </c>
      <c r="I8" s="49">
        <v>86</v>
      </c>
      <c r="J8" s="49">
        <v>0</v>
      </c>
      <c r="K8" s="49">
        <v>0</v>
      </c>
      <c r="L8" s="49">
        <v>6154</v>
      </c>
      <c r="M8" s="49">
        <f t="shared" si="2"/>
        <v>1271</v>
      </c>
      <c r="N8" s="49">
        <v>0</v>
      </c>
      <c r="O8" s="49">
        <v>0</v>
      </c>
      <c r="P8" s="49">
        <v>1271</v>
      </c>
      <c r="Q8" s="49">
        <v>0</v>
      </c>
      <c r="R8" s="49">
        <v>0</v>
      </c>
      <c r="S8" s="49">
        <v>0</v>
      </c>
      <c r="T8" s="49">
        <v>0</v>
      </c>
      <c r="U8" s="49">
        <f t="shared" si="3"/>
        <v>52380</v>
      </c>
      <c r="V8" s="49">
        <v>49442</v>
      </c>
      <c r="W8" s="49">
        <v>2931</v>
      </c>
      <c r="X8" s="49">
        <v>7</v>
      </c>
      <c r="Y8" s="49">
        <v>0</v>
      </c>
      <c r="Z8" s="49">
        <v>0</v>
      </c>
      <c r="AA8" s="49">
        <v>0</v>
      </c>
      <c r="AB8" s="49">
        <f t="shared" si="4"/>
        <v>14096</v>
      </c>
      <c r="AC8" s="49">
        <v>6154</v>
      </c>
      <c r="AD8" s="49">
        <v>6718</v>
      </c>
      <c r="AE8" s="49">
        <f t="shared" si="5"/>
        <v>1224</v>
      </c>
      <c r="AF8" s="49">
        <v>1224</v>
      </c>
      <c r="AG8" s="49">
        <v>0</v>
      </c>
      <c r="AH8" s="49">
        <v>0</v>
      </c>
      <c r="AI8" s="49">
        <v>0</v>
      </c>
      <c r="AJ8" s="49">
        <v>0</v>
      </c>
    </row>
    <row r="9" spans="1:36" ht="13.5">
      <c r="A9" s="24" t="s">
        <v>131</v>
      </c>
      <c r="B9" s="47" t="s">
        <v>136</v>
      </c>
      <c r="C9" s="48" t="s">
        <v>137</v>
      </c>
      <c r="D9" s="49">
        <f t="shared" si="0"/>
        <v>28142</v>
      </c>
      <c r="E9" s="49">
        <v>19673</v>
      </c>
      <c r="F9" s="49">
        <f t="shared" si="1"/>
        <v>3284</v>
      </c>
      <c r="G9" s="49">
        <v>0</v>
      </c>
      <c r="H9" s="49">
        <v>3284</v>
      </c>
      <c r="I9" s="49">
        <v>0</v>
      </c>
      <c r="J9" s="49">
        <v>0</v>
      </c>
      <c r="K9" s="49">
        <v>0</v>
      </c>
      <c r="L9" s="49">
        <v>2990</v>
      </c>
      <c r="M9" s="49">
        <f t="shared" si="2"/>
        <v>2195</v>
      </c>
      <c r="N9" s="49">
        <v>2170</v>
      </c>
      <c r="O9" s="49">
        <v>0</v>
      </c>
      <c r="P9" s="49">
        <v>0</v>
      </c>
      <c r="Q9" s="49">
        <v>0</v>
      </c>
      <c r="R9" s="49">
        <v>0</v>
      </c>
      <c r="S9" s="49">
        <v>25</v>
      </c>
      <c r="T9" s="49">
        <v>0</v>
      </c>
      <c r="U9" s="49">
        <f t="shared" si="3"/>
        <v>19846</v>
      </c>
      <c r="V9" s="49">
        <v>19673</v>
      </c>
      <c r="W9" s="49">
        <v>0</v>
      </c>
      <c r="X9" s="49">
        <v>173</v>
      </c>
      <c r="Y9" s="49">
        <v>0</v>
      </c>
      <c r="Z9" s="49">
        <v>0</v>
      </c>
      <c r="AA9" s="49">
        <v>0</v>
      </c>
      <c r="AB9" s="49">
        <f t="shared" si="4"/>
        <v>4750</v>
      </c>
      <c r="AC9" s="49">
        <v>2990</v>
      </c>
      <c r="AD9" s="49">
        <v>1760</v>
      </c>
      <c r="AE9" s="49">
        <f t="shared" si="5"/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</row>
    <row r="10" spans="1:36" ht="13.5">
      <c r="A10" s="24" t="s">
        <v>131</v>
      </c>
      <c r="B10" s="47" t="s">
        <v>138</v>
      </c>
      <c r="C10" s="48" t="s">
        <v>139</v>
      </c>
      <c r="D10" s="49">
        <f t="shared" si="0"/>
        <v>38607</v>
      </c>
      <c r="E10" s="49">
        <v>29736</v>
      </c>
      <c r="F10" s="49">
        <f t="shared" si="1"/>
        <v>1806</v>
      </c>
      <c r="G10" s="49">
        <v>0</v>
      </c>
      <c r="H10" s="49">
        <v>1763</v>
      </c>
      <c r="I10" s="49">
        <v>0</v>
      </c>
      <c r="J10" s="49">
        <v>0</v>
      </c>
      <c r="K10" s="49">
        <v>43</v>
      </c>
      <c r="L10" s="49">
        <v>5133</v>
      </c>
      <c r="M10" s="49">
        <f t="shared" si="2"/>
        <v>1932</v>
      </c>
      <c r="N10" s="49">
        <v>1842</v>
      </c>
      <c r="O10" s="49">
        <v>0</v>
      </c>
      <c r="P10" s="49">
        <v>0</v>
      </c>
      <c r="Q10" s="49">
        <v>0</v>
      </c>
      <c r="R10" s="49">
        <v>0</v>
      </c>
      <c r="S10" s="49">
        <v>70</v>
      </c>
      <c r="T10" s="49">
        <v>20</v>
      </c>
      <c r="U10" s="49">
        <f t="shared" si="3"/>
        <v>29736</v>
      </c>
      <c r="V10" s="49">
        <v>29736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8084</v>
      </c>
      <c r="AC10" s="49">
        <v>5133</v>
      </c>
      <c r="AD10" s="49">
        <v>2908</v>
      </c>
      <c r="AE10" s="49">
        <f t="shared" si="5"/>
        <v>43</v>
      </c>
      <c r="AF10" s="49">
        <v>0</v>
      </c>
      <c r="AG10" s="49">
        <v>0</v>
      </c>
      <c r="AH10" s="49">
        <v>0</v>
      </c>
      <c r="AI10" s="49">
        <v>0</v>
      </c>
      <c r="AJ10" s="49">
        <v>43</v>
      </c>
    </row>
    <row r="11" spans="1:36" ht="13.5">
      <c r="A11" s="24" t="s">
        <v>131</v>
      </c>
      <c r="B11" s="47" t="s">
        <v>140</v>
      </c>
      <c r="C11" s="48" t="s">
        <v>141</v>
      </c>
      <c r="D11" s="49">
        <f t="shared" si="0"/>
        <v>27758</v>
      </c>
      <c r="E11" s="49">
        <v>21199</v>
      </c>
      <c r="F11" s="49">
        <f t="shared" si="1"/>
        <v>6439</v>
      </c>
      <c r="G11" s="49">
        <v>3101</v>
      </c>
      <c r="H11" s="49">
        <v>3338</v>
      </c>
      <c r="I11" s="49">
        <v>0</v>
      </c>
      <c r="J11" s="49">
        <v>0</v>
      </c>
      <c r="K11" s="49">
        <v>0</v>
      </c>
      <c r="L11" s="49">
        <v>120</v>
      </c>
      <c r="M11" s="49">
        <f t="shared" si="2"/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f t="shared" si="3"/>
        <v>22119</v>
      </c>
      <c r="V11" s="49">
        <v>21199</v>
      </c>
      <c r="W11" s="49">
        <v>904</v>
      </c>
      <c r="X11" s="49">
        <v>16</v>
      </c>
      <c r="Y11" s="49">
        <v>0</v>
      </c>
      <c r="Z11" s="49">
        <v>0</v>
      </c>
      <c r="AA11" s="49">
        <v>0</v>
      </c>
      <c r="AB11" s="49">
        <f t="shared" si="4"/>
        <v>2735</v>
      </c>
      <c r="AC11" s="49">
        <v>120</v>
      </c>
      <c r="AD11" s="49">
        <v>1671</v>
      </c>
      <c r="AE11" s="49">
        <f t="shared" si="5"/>
        <v>944</v>
      </c>
      <c r="AF11" s="49">
        <v>944</v>
      </c>
      <c r="AG11" s="49">
        <v>0</v>
      </c>
      <c r="AH11" s="49">
        <v>0</v>
      </c>
      <c r="AI11" s="49">
        <v>0</v>
      </c>
      <c r="AJ11" s="49">
        <v>0</v>
      </c>
    </row>
    <row r="12" spans="1:36" ht="13.5">
      <c r="A12" s="24" t="s">
        <v>131</v>
      </c>
      <c r="B12" s="47" t="s">
        <v>142</v>
      </c>
      <c r="C12" s="48" t="s">
        <v>143</v>
      </c>
      <c r="D12" s="49">
        <f t="shared" si="0"/>
        <v>20101</v>
      </c>
      <c r="E12" s="49">
        <v>16948</v>
      </c>
      <c r="F12" s="49">
        <f t="shared" si="1"/>
        <v>923</v>
      </c>
      <c r="G12" s="49">
        <v>0</v>
      </c>
      <c r="H12" s="49">
        <v>923</v>
      </c>
      <c r="I12" s="49">
        <v>0</v>
      </c>
      <c r="J12" s="49">
        <v>0</v>
      </c>
      <c r="K12" s="49">
        <v>0</v>
      </c>
      <c r="L12" s="49">
        <v>1910</v>
      </c>
      <c r="M12" s="49">
        <f t="shared" si="2"/>
        <v>320</v>
      </c>
      <c r="N12" s="49">
        <v>320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16948</v>
      </c>
      <c r="V12" s="49">
        <v>16948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3238</v>
      </c>
      <c r="AC12" s="49">
        <v>1910</v>
      </c>
      <c r="AD12" s="49">
        <v>1328</v>
      </c>
      <c r="AE12" s="49">
        <f t="shared" si="5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</row>
    <row r="13" spans="1:36" ht="13.5">
      <c r="A13" s="24" t="s">
        <v>131</v>
      </c>
      <c r="B13" s="47" t="s">
        <v>144</v>
      </c>
      <c r="C13" s="48" t="s">
        <v>145</v>
      </c>
      <c r="D13" s="49">
        <f t="shared" si="0"/>
        <v>8741</v>
      </c>
      <c r="E13" s="49">
        <v>6540</v>
      </c>
      <c r="F13" s="49">
        <f t="shared" si="1"/>
        <v>2037</v>
      </c>
      <c r="G13" s="49">
        <v>870</v>
      </c>
      <c r="H13" s="49">
        <v>1167</v>
      </c>
      <c r="I13" s="49">
        <v>0</v>
      </c>
      <c r="J13" s="49">
        <v>0</v>
      </c>
      <c r="K13" s="49">
        <v>0</v>
      </c>
      <c r="L13" s="49">
        <v>164</v>
      </c>
      <c r="M13" s="49">
        <f t="shared" si="2"/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6798</v>
      </c>
      <c r="V13" s="49">
        <v>6540</v>
      </c>
      <c r="W13" s="49">
        <v>254</v>
      </c>
      <c r="X13" s="49">
        <v>4</v>
      </c>
      <c r="Y13" s="49">
        <v>0</v>
      </c>
      <c r="Z13" s="49">
        <v>0</v>
      </c>
      <c r="AA13" s="49">
        <v>0</v>
      </c>
      <c r="AB13" s="49">
        <f t="shared" si="4"/>
        <v>944</v>
      </c>
      <c r="AC13" s="49">
        <v>164</v>
      </c>
      <c r="AD13" s="49">
        <v>515</v>
      </c>
      <c r="AE13" s="49">
        <f t="shared" si="5"/>
        <v>265</v>
      </c>
      <c r="AF13" s="49">
        <v>265</v>
      </c>
      <c r="AG13" s="49">
        <v>0</v>
      </c>
      <c r="AH13" s="49">
        <v>0</v>
      </c>
      <c r="AI13" s="49">
        <v>0</v>
      </c>
      <c r="AJ13" s="49">
        <v>0</v>
      </c>
    </row>
    <row r="14" spans="1:36" ht="13.5">
      <c r="A14" s="24" t="s">
        <v>131</v>
      </c>
      <c r="B14" s="47" t="s">
        <v>146</v>
      </c>
      <c r="C14" s="48" t="s">
        <v>147</v>
      </c>
      <c r="D14" s="49">
        <f t="shared" si="0"/>
        <v>15295</v>
      </c>
      <c r="E14" s="49">
        <v>10883</v>
      </c>
      <c r="F14" s="49">
        <f t="shared" si="1"/>
        <v>521</v>
      </c>
      <c r="G14" s="49">
        <v>0</v>
      </c>
      <c r="H14" s="49">
        <v>521</v>
      </c>
      <c r="I14" s="49">
        <v>0</v>
      </c>
      <c r="J14" s="49">
        <v>0</v>
      </c>
      <c r="K14" s="49">
        <v>0</v>
      </c>
      <c r="L14" s="49">
        <v>3471</v>
      </c>
      <c r="M14" s="49">
        <f t="shared" si="2"/>
        <v>420</v>
      </c>
      <c r="N14" s="49">
        <v>180</v>
      </c>
      <c r="O14" s="49">
        <v>240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f t="shared" si="3"/>
        <v>10883</v>
      </c>
      <c r="V14" s="49">
        <v>10883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3810</v>
      </c>
      <c r="AC14" s="49">
        <v>3471</v>
      </c>
      <c r="AD14" s="49">
        <v>339</v>
      </c>
      <c r="AE14" s="49">
        <f t="shared" si="5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</row>
    <row r="15" spans="1:36" ht="13.5">
      <c r="A15" s="24" t="s">
        <v>131</v>
      </c>
      <c r="B15" s="47" t="s">
        <v>148</v>
      </c>
      <c r="C15" s="48" t="s">
        <v>149</v>
      </c>
      <c r="D15" s="49">
        <f t="shared" si="0"/>
        <v>18950</v>
      </c>
      <c r="E15" s="49">
        <v>14484</v>
      </c>
      <c r="F15" s="49">
        <f t="shared" si="1"/>
        <v>751</v>
      </c>
      <c r="G15" s="49">
        <v>0</v>
      </c>
      <c r="H15" s="49">
        <v>0</v>
      </c>
      <c r="I15" s="49">
        <v>0</v>
      </c>
      <c r="J15" s="49">
        <v>0</v>
      </c>
      <c r="K15" s="49">
        <v>751</v>
      </c>
      <c r="L15" s="49">
        <v>0</v>
      </c>
      <c r="M15" s="49">
        <f t="shared" si="2"/>
        <v>3715</v>
      </c>
      <c r="N15" s="49">
        <v>2276</v>
      </c>
      <c r="O15" s="49">
        <v>244</v>
      </c>
      <c r="P15" s="49">
        <v>479</v>
      </c>
      <c r="Q15" s="49">
        <v>121</v>
      </c>
      <c r="R15" s="49">
        <v>477</v>
      </c>
      <c r="S15" s="49">
        <v>0</v>
      </c>
      <c r="T15" s="49">
        <v>118</v>
      </c>
      <c r="U15" s="49">
        <f t="shared" si="3"/>
        <v>14783</v>
      </c>
      <c r="V15" s="49">
        <v>14484</v>
      </c>
      <c r="W15" s="49">
        <v>0</v>
      </c>
      <c r="X15" s="49">
        <v>0</v>
      </c>
      <c r="Y15" s="49">
        <v>0</v>
      </c>
      <c r="Z15" s="49">
        <v>0</v>
      </c>
      <c r="AA15" s="49">
        <v>299</v>
      </c>
      <c r="AB15" s="49">
        <f t="shared" si="4"/>
        <v>1371</v>
      </c>
      <c r="AC15" s="49">
        <v>0</v>
      </c>
      <c r="AD15" s="49">
        <v>1371</v>
      </c>
      <c r="AE15" s="49">
        <f t="shared" si="5"/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</row>
    <row r="16" spans="1:36" ht="13.5">
      <c r="A16" s="24" t="s">
        <v>131</v>
      </c>
      <c r="B16" s="47" t="s">
        <v>150</v>
      </c>
      <c r="C16" s="48" t="s">
        <v>151</v>
      </c>
      <c r="D16" s="49">
        <f t="shared" si="0"/>
        <v>10961</v>
      </c>
      <c r="E16" s="49">
        <v>9105</v>
      </c>
      <c r="F16" s="49">
        <f t="shared" si="1"/>
        <v>1820</v>
      </c>
      <c r="G16" s="49">
        <v>0</v>
      </c>
      <c r="H16" s="49">
        <v>1820</v>
      </c>
      <c r="I16" s="49">
        <v>0</v>
      </c>
      <c r="J16" s="49">
        <v>0</v>
      </c>
      <c r="K16" s="49">
        <v>0</v>
      </c>
      <c r="L16" s="49">
        <v>0</v>
      </c>
      <c r="M16" s="49">
        <f t="shared" si="2"/>
        <v>36</v>
      </c>
      <c r="N16" s="49">
        <v>17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19</v>
      </c>
      <c r="U16" s="49">
        <f t="shared" si="3"/>
        <v>9105</v>
      </c>
      <c r="V16" s="49">
        <v>9105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4"/>
        <v>1737</v>
      </c>
      <c r="AC16" s="49">
        <v>0</v>
      </c>
      <c r="AD16" s="49">
        <v>773</v>
      </c>
      <c r="AE16" s="49">
        <f t="shared" si="5"/>
        <v>964</v>
      </c>
      <c r="AF16" s="49">
        <v>0</v>
      </c>
      <c r="AG16" s="49">
        <v>964</v>
      </c>
      <c r="AH16" s="49">
        <v>0</v>
      </c>
      <c r="AI16" s="49">
        <v>0</v>
      </c>
      <c r="AJ16" s="49">
        <v>0</v>
      </c>
    </row>
    <row r="17" spans="1:36" ht="13.5">
      <c r="A17" s="24" t="s">
        <v>131</v>
      </c>
      <c r="B17" s="47" t="s">
        <v>152</v>
      </c>
      <c r="C17" s="48" t="s">
        <v>153</v>
      </c>
      <c r="D17" s="49">
        <f t="shared" si="0"/>
        <v>16548</v>
      </c>
      <c r="E17" s="49">
        <v>13290</v>
      </c>
      <c r="F17" s="49">
        <f t="shared" si="1"/>
        <v>1353</v>
      </c>
      <c r="G17" s="49">
        <v>0</v>
      </c>
      <c r="H17" s="49">
        <v>1353</v>
      </c>
      <c r="I17" s="49">
        <v>0</v>
      </c>
      <c r="J17" s="49">
        <v>0</v>
      </c>
      <c r="K17" s="49">
        <v>0</v>
      </c>
      <c r="L17" s="49">
        <v>1905</v>
      </c>
      <c r="M17" s="49">
        <f t="shared" si="2"/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13613</v>
      </c>
      <c r="V17" s="49">
        <v>13290</v>
      </c>
      <c r="W17" s="49">
        <v>0</v>
      </c>
      <c r="X17" s="49">
        <v>323</v>
      </c>
      <c r="Y17" s="49">
        <v>0</v>
      </c>
      <c r="Z17" s="49">
        <v>0</v>
      </c>
      <c r="AA17" s="49">
        <v>0</v>
      </c>
      <c r="AB17" s="49">
        <f t="shared" si="4"/>
        <v>2282</v>
      </c>
      <c r="AC17" s="49">
        <v>1905</v>
      </c>
      <c r="AD17" s="49">
        <v>372</v>
      </c>
      <c r="AE17" s="49">
        <f t="shared" si="5"/>
        <v>5</v>
      </c>
      <c r="AF17" s="49">
        <v>0</v>
      </c>
      <c r="AG17" s="49">
        <v>5</v>
      </c>
      <c r="AH17" s="49">
        <v>0</v>
      </c>
      <c r="AI17" s="49">
        <v>0</v>
      </c>
      <c r="AJ17" s="49">
        <v>0</v>
      </c>
    </row>
    <row r="18" spans="1:36" ht="13.5">
      <c r="A18" s="24" t="s">
        <v>131</v>
      </c>
      <c r="B18" s="47" t="s">
        <v>154</v>
      </c>
      <c r="C18" s="48" t="s">
        <v>155</v>
      </c>
      <c r="D18" s="49">
        <f t="shared" si="0"/>
        <v>22229</v>
      </c>
      <c r="E18" s="49">
        <v>17847</v>
      </c>
      <c r="F18" s="49">
        <f t="shared" si="1"/>
        <v>361</v>
      </c>
      <c r="G18" s="49">
        <v>0</v>
      </c>
      <c r="H18" s="49">
        <v>361</v>
      </c>
      <c r="I18" s="49">
        <v>0</v>
      </c>
      <c r="J18" s="49">
        <v>0</v>
      </c>
      <c r="K18" s="49">
        <v>0</v>
      </c>
      <c r="L18" s="49">
        <v>2066</v>
      </c>
      <c r="M18" s="49">
        <f t="shared" si="2"/>
        <v>1955</v>
      </c>
      <c r="N18" s="49">
        <v>1339</v>
      </c>
      <c r="O18" s="49">
        <v>0</v>
      </c>
      <c r="P18" s="49">
        <v>560</v>
      </c>
      <c r="Q18" s="49">
        <v>0</v>
      </c>
      <c r="R18" s="49">
        <v>0</v>
      </c>
      <c r="S18" s="49">
        <v>56</v>
      </c>
      <c r="T18" s="49">
        <v>0</v>
      </c>
      <c r="U18" s="49">
        <f t="shared" si="3"/>
        <v>17847</v>
      </c>
      <c r="V18" s="49">
        <v>17847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4276</v>
      </c>
      <c r="AC18" s="49">
        <v>2066</v>
      </c>
      <c r="AD18" s="49">
        <v>2210</v>
      </c>
      <c r="AE18" s="49">
        <f t="shared" si="5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</row>
    <row r="19" spans="1:36" ht="13.5">
      <c r="A19" s="24" t="s">
        <v>131</v>
      </c>
      <c r="B19" s="47" t="s">
        <v>156</v>
      </c>
      <c r="C19" s="48" t="s">
        <v>157</v>
      </c>
      <c r="D19" s="49">
        <f t="shared" si="0"/>
        <v>48363</v>
      </c>
      <c r="E19" s="49">
        <v>41473</v>
      </c>
      <c r="F19" s="49">
        <f t="shared" si="1"/>
        <v>6460</v>
      </c>
      <c r="G19" s="49">
        <v>4465</v>
      </c>
      <c r="H19" s="49">
        <v>1995</v>
      </c>
      <c r="I19" s="49">
        <v>0</v>
      </c>
      <c r="J19" s="49">
        <v>0</v>
      </c>
      <c r="K19" s="49">
        <v>0</v>
      </c>
      <c r="L19" s="49">
        <v>430</v>
      </c>
      <c r="M19" s="49">
        <f t="shared" si="2"/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f t="shared" si="3"/>
        <v>44520</v>
      </c>
      <c r="V19" s="49">
        <v>41473</v>
      </c>
      <c r="W19" s="49">
        <v>3047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5017</v>
      </c>
      <c r="AC19" s="49">
        <v>430</v>
      </c>
      <c r="AD19" s="49">
        <v>3826</v>
      </c>
      <c r="AE19" s="49">
        <f t="shared" si="5"/>
        <v>761</v>
      </c>
      <c r="AF19" s="49">
        <v>761</v>
      </c>
      <c r="AG19" s="49">
        <v>0</v>
      </c>
      <c r="AH19" s="49">
        <v>0</v>
      </c>
      <c r="AI19" s="49">
        <v>0</v>
      </c>
      <c r="AJ19" s="49">
        <v>0</v>
      </c>
    </row>
    <row r="20" spans="1:36" ht="13.5">
      <c r="A20" s="24" t="s">
        <v>131</v>
      </c>
      <c r="B20" s="47" t="s">
        <v>158</v>
      </c>
      <c r="C20" s="48" t="s">
        <v>159</v>
      </c>
      <c r="D20" s="49">
        <f t="shared" si="0"/>
        <v>27679</v>
      </c>
      <c r="E20" s="49">
        <v>24524</v>
      </c>
      <c r="F20" s="49">
        <f t="shared" si="1"/>
        <v>2369</v>
      </c>
      <c r="G20" s="49">
        <v>0</v>
      </c>
      <c r="H20" s="49">
        <v>2369</v>
      </c>
      <c r="I20" s="49">
        <v>0</v>
      </c>
      <c r="J20" s="49">
        <v>0</v>
      </c>
      <c r="K20" s="49">
        <v>0</v>
      </c>
      <c r="L20" s="49">
        <v>605</v>
      </c>
      <c r="M20" s="49">
        <f t="shared" si="2"/>
        <v>181</v>
      </c>
      <c r="N20" s="49">
        <v>104</v>
      </c>
      <c r="O20" s="49">
        <v>0</v>
      </c>
      <c r="P20" s="49">
        <v>77</v>
      </c>
      <c r="Q20" s="49">
        <v>0</v>
      </c>
      <c r="R20" s="49">
        <v>0</v>
      </c>
      <c r="S20" s="49">
        <v>0</v>
      </c>
      <c r="T20" s="49">
        <v>0</v>
      </c>
      <c r="U20" s="49">
        <f t="shared" si="3"/>
        <v>25061</v>
      </c>
      <c r="V20" s="49">
        <v>24524</v>
      </c>
      <c r="W20" s="49">
        <v>0</v>
      </c>
      <c r="X20" s="49">
        <v>537</v>
      </c>
      <c r="Y20" s="49">
        <v>0</v>
      </c>
      <c r="Z20" s="49">
        <v>0</v>
      </c>
      <c r="AA20" s="49">
        <v>0</v>
      </c>
      <c r="AB20" s="49">
        <f t="shared" si="4"/>
        <v>1296</v>
      </c>
      <c r="AC20" s="49">
        <v>605</v>
      </c>
      <c r="AD20" s="49">
        <v>686</v>
      </c>
      <c r="AE20" s="49">
        <f t="shared" si="5"/>
        <v>5</v>
      </c>
      <c r="AF20" s="49">
        <v>0</v>
      </c>
      <c r="AG20" s="49">
        <v>5</v>
      </c>
      <c r="AH20" s="49">
        <v>0</v>
      </c>
      <c r="AI20" s="49">
        <v>0</v>
      </c>
      <c r="AJ20" s="49">
        <v>0</v>
      </c>
    </row>
    <row r="21" spans="1:36" ht="13.5">
      <c r="A21" s="24" t="s">
        <v>131</v>
      </c>
      <c r="B21" s="47" t="s">
        <v>160</v>
      </c>
      <c r="C21" s="48" t="s">
        <v>322</v>
      </c>
      <c r="D21" s="49">
        <f t="shared" si="0"/>
        <v>2892</v>
      </c>
      <c r="E21" s="49">
        <v>2024</v>
      </c>
      <c r="F21" s="49">
        <f t="shared" si="1"/>
        <v>786</v>
      </c>
      <c r="G21" s="49">
        <v>0</v>
      </c>
      <c r="H21" s="49">
        <v>639</v>
      </c>
      <c r="I21" s="49">
        <v>0</v>
      </c>
      <c r="J21" s="49">
        <v>27</v>
      </c>
      <c r="K21" s="49">
        <v>120</v>
      </c>
      <c r="L21" s="49">
        <v>82</v>
      </c>
      <c r="M21" s="49">
        <f t="shared" si="2"/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f t="shared" si="3"/>
        <v>2024</v>
      </c>
      <c r="V21" s="49">
        <v>2024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273</v>
      </c>
      <c r="AC21" s="49">
        <v>82</v>
      </c>
      <c r="AD21" s="49">
        <v>191</v>
      </c>
      <c r="AE21" s="49">
        <f t="shared" si="5"/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</row>
    <row r="22" spans="1:36" ht="13.5">
      <c r="A22" s="24" t="s">
        <v>131</v>
      </c>
      <c r="B22" s="47" t="s">
        <v>161</v>
      </c>
      <c r="C22" s="48" t="s">
        <v>162</v>
      </c>
      <c r="D22" s="49">
        <f t="shared" si="0"/>
        <v>10317</v>
      </c>
      <c r="E22" s="49">
        <v>9044</v>
      </c>
      <c r="F22" s="49">
        <f t="shared" si="1"/>
        <v>1273</v>
      </c>
      <c r="G22" s="49">
        <v>0</v>
      </c>
      <c r="H22" s="49">
        <v>309</v>
      </c>
      <c r="I22" s="49">
        <v>0</v>
      </c>
      <c r="J22" s="49">
        <v>0</v>
      </c>
      <c r="K22" s="49">
        <v>964</v>
      </c>
      <c r="L22" s="49">
        <v>0</v>
      </c>
      <c r="M22" s="49">
        <f t="shared" si="2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f t="shared" si="3"/>
        <v>9044</v>
      </c>
      <c r="V22" s="49">
        <v>9044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f t="shared" si="4"/>
        <v>1818</v>
      </c>
      <c r="AC22" s="49">
        <v>0</v>
      </c>
      <c r="AD22" s="49">
        <v>854</v>
      </c>
      <c r="AE22" s="49">
        <f t="shared" si="5"/>
        <v>964</v>
      </c>
      <c r="AF22" s="49">
        <v>0</v>
      </c>
      <c r="AG22" s="49">
        <v>0</v>
      </c>
      <c r="AH22" s="49">
        <v>0</v>
      </c>
      <c r="AI22" s="49">
        <v>0</v>
      </c>
      <c r="AJ22" s="49">
        <v>964</v>
      </c>
    </row>
    <row r="23" spans="1:36" ht="13.5">
      <c r="A23" s="24" t="s">
        <v>131</v>
      </c>
      <c r="B23" s="47" t="s">
        <v>163</v>
      </c>
      <c r="C23" s="48" t="s">
        <v>164</v>
      </c>
      <c r="D23" s="49">
        <f t="shared" si="0"/>
        <v>10482</v>
      </c>
      <c r="E23" s="49">
        <v>8169</v>
      </c>
      <c r="F23" s="49">
        <f t="shared" si="1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176</v>
      </c>
      <c r="M23" s="49">
        <f t="shared" si="2"/>
        <v>2137</v>
      </c>
      <c r="N23" s="49">
        <v>78</v>
      </c>
      <c r="O23" s="49">
        <v>514</v>
      </c>
      <c r="P23" s="49">
        <v>141</v>
      </c>
      <c r="Q23" s="49">
        <v>45</v>
      </c>
      <c r="R23" s="49">
        <v>94</v>
      </c>
      <c r="S23" s="49">
        <v>0</v>
      </c>
      <c r="T23" s="49">
        <v>1265</v>
      </c>
      <c r="U23" s="49">
        <f t="shared" si="3"/>
        <v>8169</v>
      </c>
      <c r="V23" s="49">
        <v>8169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947</v>
      </c>
      <c r="AC23" s="49">
        <v>176</v>
      </c>
      <c r="AD23" s="49">
        <v>771</v>
      </c>
      <c r="AE23" s="49">
        <f t="shared" si="5"/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</row>
    <row r="24" spans="1:36" ht="13.5">
      <c r="A24" s="24" t="s">
        <v>131</v>
      </c>
      <c r="B24" s="47" t="s">
        <v>165</v>
      </c>
      <c r="C24" s="48" t="s">
        <v>267</v>
      </c>
      <c r="D24" s="49">
        <f t="shared" si="0"/>
        <v>6996</v>
      </c>
      <c r="E24" s="49">
        <v>5472</v>
      </c>
      <c r="F24" s="49">
        <f t="shared" si="1"/>
        <v>1036</v>
      </c>
      <c r="G24" s="49">
        <v>0</v>
      </c>
      <c r="H24" s="49">
        <v>968</v>
      </c>
      <c r="I24" s="49">
        <v>0</v>
      </c>
      <c r="J24" s="49">
        <v>16</v>
      </c>
      <c r="K24" s="49">
        <v>52</v>
      </c>
      <c r="L24" s="49">
        <v>320</v>
      </c>
      <c r="M24" s="49">
        <f t="shared" si="2"/>
        <v>168</v>
      </c>
      <c r="N24" s="49">
        <v>0</v>
      </c>
      <c r="O24" s="49">
        <v>168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f t="shared" si="3"/>
        <v>5472</v>
      </c>
      <c r="V24" s="49">
        <v>5472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f t="shared" si="4"/>
        <v>865</v>
      </c>
      <c r="AC24" s="49">
        <v>320</v>
      </c>
      <c r="AD24" s="49">
        <v>493</v>
      </c>
      <c r="AE24" s="49">
        <f t="shared" si="5"/>
        <v>52</v>
      </c>
      <c r="AF24" s="49">
        <v>0</v>
      </c>
      <c r="AG24" s="49">
        <v>0</v>
      </c>
      <c r="AH24" s="49">
        <v>0</v>
      </c>
      <c r="AI24" s="49">
        <v>0</v>
      </c>
      <c r="AJ24" s="49">
        <v>52</v>
      </c>
    </row>
    <row r="25" spans="1:36" ht="13.5">
      <c r="A25" s="24" t="s">
        <v>131</v>
      </c>
      <c r="B25" s="47" t="s">
        <v>166</v>
      </c>
      <c r="C25" s="48" t="s">
        <v>167</v>
      </c>
      <c r="D25" s="49">
        <f t="shared" si="0"/>
        <v>3225</v>
      </c>
      <c r="E25" s="49">
        <v>2421</v>
      </c>
      <c r="F25" s="49">
        <f t="shared" si="1"/>
        <v>431</v>
      </c>
      <c r="G25" s="49">
        <v>229</v>
      </c>
      <c r="H25" s="49">
        <v>202</v>
      </c>
      <c r="I25" s="49">
        <v>0</v>
      </c>
      <c r="J25" s="49">
        <v>0</v>
      </c>
      <c r="K25" s="49">
        <v>0</v>
      </c>
      <c r="L25" s="49">
        <v>373</v>
      </c>
      <c r="M25" s="49">
        <f t="shared" si="2"/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3"/>
        <v>2535</v>
      </c>
      <c r="V25" s="49">
        <v>2421</v>
      </c>
      <c r="W25" s="49">
        <v>114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4"/>
        <v>914</v>
      </c>
      <c r="AC25" s="49">
        <v>373</v>
      </c>
      <c r="AD25" s="49">
        <v>493</v>
      </c>
      <c r="AE25" s="49">
        <f t="shared" si="5"/>
        <v>48</v>
      </c>
      <c r="AF25" s="49">
        <v>48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131</v>
      </c>
      <c r="B26" s="47" t="s">
        <v>168</v>
      </c>
      <c r="C26" s="48" t="s">
        <v>427</v>
      </c>
      <c r="D26" s="49">
        <f t="shared" si="0"/>
        <v>2171</v>
      </c>
      <c r="E26" s="49">
        <v>1627</v>
      </c>
      <c r="F26" s="49">
        <f t="shared" si="1"/>
        <v>236</v>
      </c>
      <c r="G26" s="49">
        <v>236</v>
      </c>
      <c r="H26" s="49">
        <v>0</v>
      </c>
      <c r="I26" s="49">
        <v>0</v>
      </c>
      <c r="J26" s="49">
        <v>0</v>
      </c>
      <c r="K26" s="49">
        <v>0</v>
      </c>
      <c r="L26" s="49">
        <v>192</v>
      </c>
      <c r="M26" s="49">
        <f t="shared" si="2"/>
        <v>116</v>
      </c>
      <c r="N26" s="49">
        <v>0</v>
      </c>
      <c r="O26" s="49">
        <v>25</v>
      </c>
      <c r="P26" s="49">
        <v>73</v>
      </c>
      <c r="Q26" s="49">
        <v>18</v>
      </c>
      <c r="R26" s="49">
        <v>0</v>
      </c>
      <c r="S26" s="49">
        <v>0</v>
      </c>
      <c r="T26" s="49">
        <v>0</v>
      </c>
      <c r="U26" s="49">
        <f t="shared" si="3"/>
        <v>1744</v>
      </c>
      <c r="V26" s="49">
        <v>1627</v>
      </c>
      <c r="W26" s="49">
        <v>117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4"/>
        <v>557</v>
      </c>
      <c r="AC26" s="49">
        <v>192</v>
      </c>
      <c r="AD26" s="49">
        <v>316</v>
      </c>
      <c r="AE26" s="49">
        <f t="shared" si="5"/>
        <v>49</v>
      </c>
      <c r="AF26" s="49">
        <v>49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131</v>
      </c>
      <c r="B27" s="47" t="s">
        <v>169</v>
      </c>
      <c r="C27" s="48" t="s">
        <v>170</v>
      </c>
      <c r="D27" s="49">
        <f t="shared" si="0"/>
        <v>3923</v>
      </c>
      <c r="E27" s="49">
        <v>2813</v>
      </c>
      <c r="F27" s="49">
        <f t="shared" si="1"/>
        <v>319</v>
      </c>
      <c r="G27" s="49">
        <v>319</v>
      </c>
      <c r="H27" s="49">
        <v>0</v>
      </c>
      <c r="I27" s="49">
        <v>0</v>
      </c>
      <c r="J27" s="49">
        <v>0</v>
      </c>
      <c r="K27" s="49">
        <v>0</v>
      </c>
      <c r="L27" s="49">
        <v>573</v>
      </c>
      <c r="M27" s="49">
        <f t="shared" si="2"/>
        <v>218</v>
      </c>
      <c r="N27" s="49">
        <v>0</v>
      </c>
      <c r="O27" s="49">
        <v>65</v>
      </c>
      <c r="P27" s="49">
        <v>127</v>
      </c>
      <c r="Q27" s="49">
        <v>24</v>
      </c>
      <c r="R27" s="49">
        <v>2</v>
      </c>
      <c r="S27" s="49">
        <v>0</v>
      </c>
      <c r="T27" s="49">
        <v>0</v>
      </c>
      <c r="U27" s="49">
        <f t="shared" si="3"/>
        <v>2972</v>
      </c>
      <c r="V27" s="49">
        <v>2813</v>
      </c>
      <c r="W27" s="49">
        <v>159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4"/>
        <v>1213</v>
      </c>
      <c r="AC27" s="49">
        <v>573</v>
      </c>
      <c r="AD27" s="49">
        <v>574</v>
      </c>
      <c r="AE27" s="49">
        <f t="shared" si="5"/>
        <v>66</v>
      </c>
      <c r="AF27" s="49">
        <v>66</v>
      </c>
      <c r="AG27" s="49">
        <v>0</v>
      </c>
      <c r="AH27" s="49">
        <v>0</v>
      </c>
      <c r="AI27" s="49">
        <v>0</v>
      </c>
      <c r="AJ27" s="49">
        <v>0</v>
      </c>
    </row>
    <row r="28" spans="1:36" ht="13.5">
      <c r="A28" s="24" t="s">
        <v>131</v>
      </c>
      <c r="B28" s="47" t="s">
        <v>171</v>
      </c>
      <c r="C28" s="48" t="s">
        <v>172</v>
      </c>
      <c r="D28" s="49">
        <f t="shared" si="0"/>
        <v>10766</v>
      </c>
      <c r="E28" s="49">
        <v>6102</v>
      </c>
      <c r="F28" s="49">
        <f t="shared" si="1"/>
        <v>942</v>
      </c>
      <c r="G28" s="49">
        <v>910</v>
      </c>
      <c r="H28" s="49">
        <v>32</v>
      </c>
      <c r="I28" s="49">
        <v>0</v>
      </c>
      <c r="J28" s="49">
        <v>0</v>
      </c>
      <c r="K28" s="49">
        <v>0</v>
      </c>
      <c r="L28" s="49">
        <v>3337</v>
      </c>
      <c r="M28" s="49">
        <f t="shared" si="2"/>
        <v>385</v>
      </c>
      <c r="N28" s="49">
        <v>0</v>
      </c>
      <c r="O28" s="49">
        <v>133</v>
      </c>
      <c r="P28" s="49">
        <v>252</v>
      </c>
      <c r="Q28" s="49">
        <v>0</v>
      </c>
      <c r="R28" s="49">
        <v>0</v>
      </c>
      <c r="S28" s="49">
        <v>0</v>
      </c>
      <c r="T28" s="49">
        <v>0</v>
      </c>
      <c r="U28" s="49">
        <f t="shared" si="3"/>
        <v>6554</v>
      </c>
      <c r="V28" s="49">
        <v>6102</v>
      </c>
      <c r="W28" s="49">
        <v>452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4847</v>
      </c>
      <c r="AC28" s="49">
        <v>3337</v>
      </c>
      <c r="AD28" s="49">
        <v>1320</v>
      </c>
      <c r="AE28" s="49">
        <f t="shared" si="5"/>
        <v>190</v>
      </c>
      <c r="AF28" s="49">
        <v>190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131</v>
      </c>
      <c r="B29" s="47" t="s">
        <v>173</v>
      </c>
      <c r="C29" s="48" t="s">
        <v>174</v>
      </c>
      <c r="D29" s="49">
        <f t="shared" si="0"/>
        <v>3203</v>
      </c>
      <c r="E29" s="49">
        <v>845</v>
      </c>
      <c r="F29" s="49">
        <f t="shared" si="1"/>
        <v>128</v>
      </c>
      <c r="G29" s="49">
        <v>128</v>
      </c>
      <c r="H29" s="49">
        <v>0</v>
      </c>
      <c r="I29" s="49">
        <v>0</v>
      </c>
      <c r="J29" s="49">
        <v>0</v>
      </c>
      <c r="K29" s="49">
        <v>0</v>
      </c>
      <c r="L29" s="49">
        <v>2117</v>
      </c>
      <c r="M29" s="49">
        <f t="shared" si="2"/>
        <v>113</v>
      </c>
      <c r="N29" s="49">
        <v>0</v>
      </c>
      <c r="O29" s="49">
        <v>33</v>
      </c>
      <c r="P29" s="49">
        <v>67</v>
      </c>
      <c r="Q29" s="49">
        <v>13</v>
      </c>
      <c r="R29" s="49">
        <v>0</v>
      </c>
      <c r="S29" s="49">
        <v>0</v>
      </c>
      <c r="T29" s="49">
        <v>0</v>
      </c>
      <c r="U29" s="49">
        <f t="shared" si="3"/>
        <v>909</v>
      </c>
      <c r="V29" s="49">
        <v>845</v>
      </c>
      <c r="W29" s="49">
        <v>64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4"/>
        <v>2292</v>
      </c>
      <c r="AC29" s="49">
        <v>2117</v>
      </c>
      <c r="AD29" s="49">
        <v>164</v>
      </c>
      <c r="AE29" s="49">
        <f t="shared" si="5"/>
        <v>11</v>
      </c>
      <c r="AF29" s="49">
        <v>11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131</v>
      </c>
      <c r="B30" s="47" t="s">
        <v>175</v>
      </c>
      <c r="C30" s="48" t="s">
        <v>176</v>
      </c>
      <c r="D30" s="49">
        <f t="shared" si="0"/>
        <v>8217</v>
      </c>
      <c r="E30" s="49">
        <v>6799</v>
      </c>
      <c r="F30" s="49">
        <f t="shared" si="1"/>
        <v>872</v>
      </c>
      <c r="G30" s="49">
        <v>872</v>
      </c>
      <c r="H30" s="49">
        <v>0</v>
      </c>
      <c r="I30" s="49">
        <v>0</v>
      </c>
      <c r="J30" s="49">
        <v>0</v>
      </c>
      <c r="K30" s="49">
        <v>0</v>
      </c>
      <c r="L30" s="49">
        <v>225</v>
      </c>
      <c r="M30" s="49">
        <f t="shared" si="2"/>
        <v>321</v>
      </c>
      <c r="N30" s="49">
        <v>0</v>
      </c>
      <c r="O30" s="49">
        <v>0</v>
      </c>
      <c r="P30" s="49">
        <v>272</v>
      </c>
      <c r="Q30" s="49">
        <v>46</v>
      </c>
      <c r="R30" s="49">
        <v>0</v>
      </c>
      <c r="S30" s="49">
        <v>0</v>
      </c>
      <c r="T30" s="49">
        <v>3</v>
      </c>
      <c r="U30" s="49">
        <f t="shared" si="3"/>
        <v>7233</v>
      </c>
      <c r="V30" s="49">
        <v>6799</v>
      </c>
      <c r="W30" s="49">
        <v>434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4"/>
        <v>1207</v>
      </c>
      <c r="AC30" s="49">
        <v>225</v>
      </c>
      <c r="AD30" s="49">
        <v>800</v>
      </c>
      <c r="AE30" s="49">
        <f t="shared" si="5"/>
        <v>182</v>
      </c>
      <c r="AF30" s="49">
        <v>182</v>
      </c>
      <c r="AG30" s="49">
        <v>0</v>
      </c>
      <c r="AH30" s="49">
        <v>0</v>
      </c>
      <c r="AI30" s="49">
        <v>0</v>
      </c>
      <c r="AJ30" s="49">
        <v>0</v>
      </c>
    </row>
    <row r="31" spans="1:36" ht="13.5">
      <c r="A31" s="24" t="s">
        <v>131</v>
      </c>
      <c r="B31" s="47" t="s">
        <v>177</v>
      </c>
      <c r="C31" s="48" t="s">
        <v>178</v>
      </c>
      <c r="D31" s="49">
        <f t="shared" si="0"/>
        <v>2505</v>
      </c>
      <c r="E31" s="49">
        <v>1736</v>
      </c>
      <c r="F31" s="49">
        <f t="shared" si="1"/>
        <v>393</v>
      </c>
      <c r="G31" s="49">
        <v>393</v>
      </c>
      <c r="H31" s="49">
        <v>0</v>
      </c>
      <c r="I31" s="49">
        <v>0</v>
      </c>
      <c r="J31" s="49">
        <v>0</v>
      </c>
      <c r="K31" s="49">
        <v>0</v>
      </c>
      <c r="L31" s="49">
        <v>11</v>
      </c>
      <c r="M31" s="49">
        <f t="shared" si="2"/>
        <v>365</v>
      </c>
      <c r="N31" s="49">
        <v>194</v>
      </c>
      <c r="O31" s="49">
        <v>35</v>
      </c>
      <c r="P31" s="49">
        <v>87</v>
      </c>
      <c r="Q31" s="49">
        <v>15</v>
      </c>
      <c r="R31" s="49">
        <v>0</v>
      </c>
      <c r="S31" s="49">
        <v>34</v>
      </c>
      <c r="T31" s="49">
        <v>0</v>
      </c>
      <c r="U31" s="49">
        <f t="shared" si="3"/>
        <v>1931</v>
      </c>
      <c r="V31" s="49">
        <v>1736</v>
      </c>
      <c r="W31" s="49">
        <v>195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4"/>
        <v>257</v>
      </c>
      <c r="AC31" s="49">
        <v>11</v>
      </c>
      <c r="AD31" s="49">
        <v>164</v>
      </c>
      <c r="AE31" s="49">
        <f t="shared" si="5"/>
        <v>82</v>
      </c>
      <c r="AF31" s="49">
        <v>82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131</v>
      </c>
      <c r="B32" s="47" t="s">
        <v>179</v>
      </c>
      <c r="C32" s="48" t="s">
        <v>180</v>
      </c>
      <c r="D32" s="49">
        <f t="shared" si="0"/>
        <v>8037</v>
      </c>
      <c r="E32" s="49">
        <v>4222</v>
      </c>
      <c r="F32" s="49">
        <f t="shared" si="1"/>
        <v>321</v>
      </c>
      <c r="G32" s="49">
        <v>321</v>
      </c>
      <c r="H32" s="49">
        <v>0</v>
      </c>
      <c r="I32" s="49">
        <v>0</v>
      </c>
      <c r="J32" s="49">
        <v>0</v>
      </c>
      <c r="K32" s="49">
        <v>0</v>
      </c>
      <c r="L32" s="49">
        <v>3086</v>
      </c>
      <c r="M32" s="49">
        <f t="shared" si="2"/>
        <v>408</v>
      </c>
      <c r="N32" s="49">
        <v>0</v>
      </c>
      <c r="O32" s="49">
        <v>198</v>
      </c>
      <c r="P32" s="49">
        <v>167</v>
      </c>
      <c r="Q32" s="49">
        <v>34</v>
      </c>
      <c r="R32" s="49">
        <v>9</v>
      </c>
      <c r="S32" s="49">
        <v>0</v>
      </c>
      <c r="T32" s="49">
        <v>0</v>
      </c>
      <c r="U32" s="49">
        <f t="shared" si="3"/>
        <v>4382</v>
      </c>
      <c r="V32" s="49">
        <v>4222</v>
      </c>
      <c r="W32" s="49">
        <v>160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4"/>
        <v>3560</v>
      </c>
      <c r="AC32" s="49">
        <v>3086</v>
      </c>
      <c r="AD32" s="49">
        <v>408</v>
      </c>
      <c r="AE32" s="49">
        <f t="shared" si="5"/>
        <v>66</v>
      </c>
      <c r="AF32" s="49">
        <v>66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131</v>
      </c>
      <c r="B33" s="47" t="s">
        <v>181</v>
      </c>
      <c r="C33" s="48" t="s">
        <v>182</v>
      </c>
      <c r="D33" s="49">
        <f t="shared" si="0"/>
        <v>1429</v>
      </c>
      <c r="E33" s="49">
        <v>867</v>
      </c>
      <c r="F33" s="49">
        <f t="shared" si="1"/>
        <v>368</v>
      </c>
      <c r="G33" s="49">
        <v>368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f t="shared" si="2"/>
        <v>194</v>
      </c>
      <c r="N33" s="49">
        <v>22</v>
      </c>
      <c r="O33" s="49">
        <v>27</v>
      </c>
      <c r="P33" s="49">
        <v>80</v>
      </c>
      <c r="Q33" s="49">
        <v>18</v>
      </c>
      <c r="R33" s="49">
        <v>27</v>
      </c>
      <c r="S33" s="49">
        <v>4</v>
      </c>
      <c r="T33" s="49">
        <v>16</v>
      </c>
      <c r="U33" s="49">
        <f t="shared" si="3"/>
        <v>1050</v>
      </c>
      <c r="V33" s="49">
        <v>867</v>
      </c>
      <c r="W33" s="49">
        <v>183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4"/>
        <v>160</v>
      </c>
      <c r="AC33" s="49">
        <v>0</v>
      </c>
      <c r="AD33" s="49">
        <v>84</v>
      </c>
      <c r="AE33" s="49">
        <f t="shared" si="5"/>
        <v>76</v>
      </c>
      <c r="AF33" s="49">
        <v>76</v>
      </c>
      <c r="AG33" s="49">
        <v>0</v>
      </c>
      <c r="AH33" s="49">
        <v>0</v>
      </c>
      <c r="AI33" s="49">
        <v>0</v>
      </c>
      <c r="AJ33" s="49">
        <v>0</v>
      </c>
    </row>
    <row r="34" spans="1:36" ht="13.5">
      <c r="A34" s="24" t="s">
        <v>131</v>
      </c>
      <c r="B34" s="47" t="s">
        <v>183</v>
      </c>
      <c r="C34" s="48" t="s">
        <v>184</v>
      </c>
      <c r="D34" s="49">
        <f t="shared" si="0"/>
        <v>3244</v>
      </c>
      <c r="E34" s="49">
        <v>2266</v>
      </c>
      <c r="F34" s="49">
        <f aca="true" t="shared" si="6" ref="F34:F97">SUM(G34:K34)</f>
        <v>470</v>
      </c>
      <c r="G34" s="49">
        <v>470</v>
      </c>
      <c r="H34" s="49">
        <v>0</v>
      </c>
      <c r="I34" s="49">
        <v>0</v>
      </c>
      <c r="J34" s="49">
        <v>0</v>
      </c>
      <c r="K34" s="49">
        <v>0</v>
      </c>
      <c r="L34" s="49">
        <v>285</v>
      </c>
      <c r="M34" s="49">
        <f aca="true" t="shared" si="7" ref="M34:M97">SUM(N34:T34)</f>
        <v>223</v>
      </c>
      <c r="N34" s="49">
        <v>0</v>
      </c>
      <c r="O34" s="49">
        <v>83</v>
      </c>
      <c r="P34" s="49">
        <v>114</v>
      </c>
      <c r="Q34" s="49">
        <v>23</v>
      </c>
      <c r="R34" s="49">
        <v>3</v>
      </c>
      <c r="S34" s="49">
        <v>0</v>
      </c>
      <c r="T34" s="49">
        <v>0</v>
      </c>
      <c r="U34" s="49">
        <f aca="true" t="shared" si="8" ref="U34:U97">SUM(V34:AA34)</f>
        <v>2500</v>
      </c>
      <c r="V34" s="49">
        <v>2266</v>
      </c>
      <c r="W34" s="49">
        <v>234</v>
      </c>
      <c r="X34" s="49">
        <v>0</v>
      </c>
      <c r="Y34" s="49">
        <v>0</v>
      </c>
      <c r="Z34" s="49">
        <v>0</v>
      </c>
      <c r="AA34" s="49">
        <v>0</v>
      </c>
      <c r="AB34" s="49">
        <f aca="true" t="shared" si="9" ref="AB34:AB97">SUM(AC34:AE34)</f>
        <v>602</v>
      </c>
      <c r="AC34" s="49">
        <v>285</v>
      </c>
      <c r="AD34" s="49">
        <v>219</v>
      </c>
      <c r="AE34" s="49">
        <f aca="true" t="shared" si="10" ref="AE34:AE97">SUM(AF34:AJ34)</f>
        <v>98</v>
      </c>
      <c r="AF34" s="49">
        <v>98</v>
      </c>
      <c r="AG34" s="49">
        <v>0</v>
      </c>
      <c r="AH34" s="49">
        <v>0</v>
      </c>
      <c r="AI34" s="49">
        <v>0</v>
      </c>
      <c r="AJ34" s="49">
        <v>0</v>
      </c>
    </row>
    <row r="35" spans="1:36" ht="13.5">
      <c r="A35" s="24" t="s">
        <v>131</v>
      </c>
      <c r="B35" s="47" t="s">
        <v>185</v>
      </c>
      <c r="C35" s="48" t="s">
        <v>186</v>
      </c>
      <c r="D35" s="49">
        <f t="shared" si="0"/>
        <v>1169</v>
      </c>
      <c r="E35" s="49">
        <v>972</v>
      </c>
      <c r="F35" s="49">
        <f t="shared" si="6"/>
        <v>150</v>
      </c>
      <c r="G35" s="49">
        <v>98</v>
      </c>
      <c r="H35" s="49">
        <v>52</v>
      </c>
      <c r="I35" s="49">
        <v>0</v>
      </c>
      <c r="J35" s="49">
        <v>0</v>
      </c>
      <c r="K35" s="49">
        <v>0</v>
      </c>
      <c r="L35" s="49">
        <v>4</v>
      </c>
      <c r="M35" s="49">
        <f t="shared" si="7"/>
        <v>43</v>
      </c>
      <c r="N35" s="49">
        <v>0</v>
      </c>
      <c r="O35" s="49">
        <v>1</v>
      </c>
      <c r="P35" s="49">
        <v>42</v>
      </c>
      <c r="Q35" s="49">
        <v>0</v>
      </c>
      <c r="R35" s="49">
        <v>0</v>
      </c>
      <c r="S35" s="49">
        <v>0</v>
      </c>
      <c r="T35" s="49">
        <v>0</v>
      </c>
      <c r="U35" s="49">
        <f t="shared" si="8"/>
        <v>1021</v>
      </c>
      <c r="V35" s="49">
        <v>972</v>
      </c>
      <c r="W35" s="49">
        <v>49</v>
      </c>
      <c r="X35" s="49">
        <v>0</v>
      </c>
      <c r="Y35" s="49">
        <v>0</v>
      </c>
      <c r="Z35" s="49">
        <v>0</v>
      </c>
      <c r="AA35" s="49">
        <v>0</v>
      </c>
      <c r="AB35" s="49">
        <f t="shared" si="9"/>
        <v>118</v>
      </c>
      <c r="AC35" s="49">
        <v>4</v>
      </c>
      <c r="AD35" s="49">
        <v>94</v>
      </c>
      <c r="AE35" s="49">
        <f t="shared" si="10"/>
        <v>20</v>
      </c>
      <c r="AF35" s="49">
        <v>20</v>
      </c>
      <c r="AG35" s="49">
        <v>0</v>
      </c>
      <c r="AH35" s="49">
        <v>0</v>
      </c>
      <c r="AI35" s="49">
        <v>0</v>
      </c>
      <c r="AJ35" s="49">
        <v>0</v>
      </c>
    </row>
    <row r="36" spans="1:36" ht="13.5">
      <c r="A36" s="24" t="s">
        <v>131</v>
      </c>
      <c r="B36" s="47" t="s">
        <v>187</v>
      </c>
      <c r="C36" s="48" t="s">
        <v>188</v>
      </c>
      <c r="D36" s="49">
        <f t="shared" si="0"/>
        <v>3839</v>
      </c>
      <c r="E36" s="49">
        <v>3189</v>
      </c>
      <c r="F36" s="49">
        <f t="shared" si="6"/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101</v>
      </c>
      <c r="M36" s="49">
        <f t="shared" si="7"/>
        <v>549</v>
      </c>
      <c r="N36" s="49">
        <v>11</v>
      </c>
      <c r="O36" s="49">
        <v>313</v>
      </c>
      <c r="P36" s="49">
        <v>143</v>
      </c>
      <c r="Q36" s="49">
        <v>42</v>
      </c>
      <c r="R36" s="49">
        <v>40</v>
      </c>
      <c r="S36" s="49">
        <v>0</v>
      </c>
      <c r="T36" s="49">
        <v>0</v>
      </c>
      <c r="U36" s="49">
        <f t="shared" si="8"/>
        <v>3189</v>
      </c>
      <c r="V36" s="49">
        <v>3189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9"/>
        <v>551</v>
      </c>
      <c r="AC36" s="49">
        <v>101</v>
      </c>
      <c r="AD36" s="49">
        <v>450</v>
      </c>
      <c r="AE36" s="49">
        <f t="shared" si="10"/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</row>
    <row r="37" spans="1:36" ht="13.5">
      <c r="A37" s="24" t="s">
        <v>131</v>
      </c>
      <c r="B37" s="47" t="s">
        <v>189</v>
      </c>
      <c r="C37" s="48" t="s">
        <v>190</v>
      </c>
      <c r="D37" s="49">
        <f t="shared" si="0"/>
        <v>800</v>
      </c>
      <c r="E37" s="49">
        <v>479</v>
      </c>
      <c r="F37" s="49">
        <f t="shared" si="6"/>
        <v>321</v>
      </c>
      <c r="G37" s="49">
        <v>50</v>
      </c>
      <c r="H37" s="49">
        <v>271</v>
      </c>
      <c r="I37" s="49">
        <v>0</v>
      </c>
      <c r="J37" s="49">
        <v>0</v>
      </c>
      <c r="K37" s="49">
        <v>0</v>
      </c>
      <c r="L37" s="49">
        <v>0</v>
      </c>
      <c r="M37" s="49">
        <f t="shared" si="7"/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f t="shared" si="8"/>
        <v>508</v>
      </c>
      <c r="V37" s="49">
        <v>479</v>
      </c>
      <c r="W37" s="49">
        <v>29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9"/>
        <v>67</v>
      </c>
      <c r="AC37" s="49">
        <v>0</v>
      </c>
      <c r="AD37" s="49">
        <v>46</v>
      </c>
      <c r="AE37" s="49">
        <f t="shared" si="10"/>
        <v>21</v>
      </c>
      <c r="AF37" s="49">
        <v>21</v>
      </c>
      <c r="AG37" s="49">
        <v>0</v>
      </c>
      <c r="AH37" s="49">
        <v>0</v>
      </c>
      <c r="AI37" s="49">
        <v>0</v>
      </c>
      <c r="AJ37" s="49">
        <v>0</v>
      </c>
    </row>
    <row r="38" spans="1:36" ht="13.5">
      <c r="A38" s="24" t="s">
        <v>131</v>
      </c>
      <c r="B38" s="47" t="s">
        <v>191</v>
      </c>
      <c r="C38" s="48" t="s">
        <v>422</v>
      </c>
      <c r="D38" s="49">
        <f t="shared" si="0"/>
        <v>5129</v>
      </c>
      <c r="E38" s="49">
        <v>4007</v>
      </c>
      <c r="F38" s="49">
        <f t="shared" si="6"/>
        <v>1087</v>
      </c>
      <c r="G38" s="49">
        <v>504</v>
      </c>
      <c r="H38" s="49">
        <v>583</v>
      </c>
      <c r="I38" s="49">
        <v>0</v>
      </c>
      <c r="J38" s="49">
        <v>0</v>
      </c>
      <c r="K38" s="49">
        <v>0</v>
      </c>
      <c r="L38" s="49">
        <v>35</v>
      </c>
      <c r="M38" s="49">
        <f t="shared" si="7"/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f t="shared" si="8"/>
        <v>4007</v>
      </c>
      <c r="V38" s="49">
        <v>4007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9"/>
        <v>484</v>
      </c>
      <c r="AC38" s="49">
        <v>35</v>
      </c>
      <c r="AD38" s="49">
        <v>387</v>
      </c>
      <c r="AE38" s="49">
        <f t="shared" si="10"/>
        <v>62</v>
      </c>
      <c r="AF38" s="49">
        <v>62</v>
      </c>
      <c r="AG38" s="49">
        <v>0</v>
      </c>
      <c r="AH38" s="49">
        <v>0</v>
      </c>
      <c r="AI38" s="49">
        <v>0</v>
      </c>
      <c r="AJ38" s="49">
        <v>0</v>
      </c>
    </row>
    <row r="39" spans="1:36" ht="13.5">
      <c r="A39" s="24" t="s">
        <v>131</v>
      </c>
      <c r="B39" s="47" t="s">
        <v>192</v>
      </c>
      <c r="C39" s="48" t="s">
        <v>260</v>
      </c>
      <c r="D39" s="49">
        <f t="shared" si="0"/>
        <v>5369</v>
      </c>
      <c r="E39" s="49">
        <v>4074</v>
      </c>
      <c r="F39" s="49">
        <f t="shared" si="6"/>
        <v>93</v>
      </c>
      <c r="G39" s="49">
        <v>93</v>
      </c>
      <c r="H39" s="49">
        <v>0</v>
      </c>
      <c r="I39" s="49">
        <v>0</v>
      </c>
      <c r="J39" s="49">
        <v>0</v>
      </c>
      <c r="K39" s="49">
        <v>0</v>
      </c>
      <c r="L39" s="49">
        <v>101</v>
      </c>
      <c r="M39" s="49">
        <f t="shared" si="7"/>
        <v>1101</v>
      </c>
      <c r="N39" s="49">
        <v>540</v>
      </c>
      <c r="O39" s="49">
        <v>177</v>
      </c>
      <c r="P39" s="49">
        <v>227</v>
      </c>
      <c r="Q39" s="49">
        <v>55</v>
      </c>
      <c r="R39" s="49">
        <v>0</v>
      </c>
      <c r="S39" s="49">
        <v>102</v>
      </c>
      <c r="T39" s="49">
        <v>0</v>
      </c>
      <c r="U39" s="49">
        <f t="shared" si="8"/>
        <v>4074</v>
      </c>
      <c r="V39" s="49">
        <v>4074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9"/>
        <v>495</v>
      </c>
      <c r="AC39" s="49">
        <v>101</v>
      </c>
      <c r="AD39" s="49">
        <v>394</v>
      </c>
      <c r="AE39" s="49">
        <f t="shared" si="10"/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</row>
    <row r="40" spans="1:36" ht="13.5">
      <c r="A40" s="24" t="s">
        <v>131</v>
      </c>
      <c r="B40" s="47" t="s">
        <v>193</v>
      </c>
      <c r="C40" s="48" t="s">
        <v>194</v>
      </c>
      <c r="D40" s="49">
        <f t="shared" si="0"/>
        <v>299</v>
      </c>
      <c r="E40" s="49">
        <v>133</v>
      </c>
      <c r="F40" s="49">
        <f t="shared" si="6"/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5</v>
      </c>
      <c r="M40" s="49">
        <f t="shared" si="7"/>
        <v>161</v>
      </c>
      <c r="N40" s="49">
        <v>92</v>
      </c>
      <c r="O40" s="49">
        <v>41</v>
      </c>
      <c r="P40" s="49">
        <v>23</v>
      </c>
      <c r="Q40" s="49">
        <v>2</v>
      </c>
      <c r="R40" s="49">
        <v>0</v>
      </c>
      <c r="S40" s="49">
        <v>3</v>
      </c>
      <c r="T40" s="49">
        <v>0</v>
      </c>
      <c r="U40" s="49">
        <f t="shared" si="8"/>
        <v>133</v>
      </c>
      <c r="V40" s="49">
        <v>133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9"/>
        <v>18</v>
      </c>
      <c r="AC40" s="49">
        <v>5</v>
      </c>
      <c r="AD40" s="49">
        <v>13</v>
      </c>
      <c r="AE40" s="49">
        <f t="shared" si="10"/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</row>
    <row r="41" spans="1:36" ht="13.5">
      <c r="A41" s="24" t="s">
        <v>131</v>
      </c>
      <c r="B41" s="47" t="s">
        <v>195</v>
      </c>
      <c r="C41" s="48" t="s">
        <v>196</v>
      </c>
      <c r="D41" s="49">
        <f t="shared" si="0"/>
        <v>251</v>
      </c>
      <c r="E41" s="49">
        <v>155</v>
      </c>
      <c r="F41" s="49">
        <f t="shared" si="6"/>
        <v>84</v>
      </c>
      <c r="G41" s="49">
        <v>0</v>
      </c>
      <c r="H41" s="49">
        <v>84</v>
      </c>
      <c r="I41" s="49">
        <v>0</v>
      </c>
      <c r="J41" s="49">
        <v>0</v>
      </c>
      <c r="K41" s="49">
        <v>0</v>
      </c>
      <c r="L41" s="49">
        <v>12</v>
      </c>
      <c r="M41" s="49">
        <f t="shared" si="7"/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f t="shared" si="8"/>
        <v>155</v>
      </c>
      <c r="V41" s="49">
        <v>155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9"/>
        <v>27</v>
      </c>
      <c r="AC41" s="49">
        <v>12</v>
      </c>
      <c r="AD41" s="49">
        <v>15</v>
      </c>
      <c r="AE41" s="49">
        <f t="shared" si="10"/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</row>
    <row r="42" spans="1:36" ht="13.5">
      <c r="A42" s="24" t="s">
        <v>131</v>
      </c>
      <c r="B42" s="47" t="s">
        <v>197</v>
      </c>
      <c r="C42" s="48" t="s">
        <v>198</v>
      </c>
      <c r="D42" s="49">
        <f t="shared" si="0"/>
        <v>163</v>
      </c>
      <c r="E42" s="49">
        <v>89</v>
      </c>
      <c r="F42" s="49">
        <f t="shared" si="6"/>
        <v>44</v>
      </c>
      <c r="G42" s="49">
        <v>28</v>
      </c>
      <c r="H42" s="49">
        <v>6</v>
      </c>
      <c r="I42" s="49">
        <v>0</v>
      </c>
      <c r="J42" s="49">
        <v>0</v>
      </c>
      <c r="K42" s="49">
        <v>10</v>
      </c>
      <c r="L42" s="49">
        <v>0</v>
      </c>
      <c r="M42" s="49">
        <f t="shared" si="7"/>
        <v>30</v>
      </c>
      <c r="N42" s="49">
        <v>29</v>
      </c>
      <c r="O42" s="49">
        <v>0</v>
      </c>
      <c r="P42" s="49">
        <v>0</v>
      </c>
      <c r="Q42" s="49">
        <v>1</v>
      </c>
      <c r="R42" s="49">
        <v>0</v>
      </c>
      <c r="S42" s="49">
        <v>0</v>
      </c>
      <c r="T42" s="49">
        <v>0</v>
      </c>
      <c r="U42" s="49">
        <f t="shared" si="8"/>
        <v>108</v>
      </c>
      <c r="V42" s="49">
        <v>89</v>
      </c>
      <c r="W42" s="49">
        <v>19</v>
      </c>
      <c r="X42" s="49">
        <v>0</v>
      </c>
      <c r="Y42" s="49">
        <v>0</v>
      </c>
      <c r="Z42" s="49">
        <v>0</v>
      </c>
      <c r="AA42" s="49">
        <v>0</v>
      </c>
      <c r="AB42" s="49">
        <f t="shared" si="9"/>
        <v>28</v>
      </c>
      <c r="AC42" s="49">
        <v>0</v>
      </c>
      <c r="AD42" s="49">
        <v>9</v>
      </c>
      <c r="AE42" s="49">
        <f t="shared" si="10"/>
        <v>19</v>
      </c>
      <c r="AF42" s="49">
        <v>9</v>
      </c>
      <c r="AG42" s="49">
        <v>0</v>
      </c>
      <c r="AH42" s="49">
        <v>0</v>
      </c>
      <c r="AI42" s="49">
        <v>0</v>
      </c>
      <c r="AJ42" s="49">
        <v>10</v>
      </c>
    </row>
    <row r="43" spans="1:36" ht="13.5">
      <c r="A43" s="24" t="s">
        <v>131</v>
      </c>
      <c r="B43" s="47" t="s">
        <v>199</v>
      </c>
      <c r="C43" s="48" t="s">
        <v>200</v>
      </c>
      <c r="D43" s="49">
        <f t="shared" si="0"/>
        <v>117</v>
      </c>
      <c r="E43" s="49">
        <v>71</v>
      </c>
      <c r="F43" s="49">
        <f t="shared" si="6"/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14</v>
      </c>
      <c r="M43" s="49">
        <f t="shared" si="7"/>
        <v>32</v>
      </c>
      <c r="N43" s="49">
        <v>0</v>
      </c>
      <c r="O43" s="49">
        <v>31</v>
      </c>
      <c r="P43" s="49">
        <v>0</v>
      </c>
      <c r="Q43" s="49">
        <v>1</v>
      </c>
      <c r="R43" s="49">
        <v>0</v>
      </c>
      <c r="S43" s="49">
        <v>0</v>
      </c>
      <c r="T43" s="49">
        <v>0</v>
      </c>
      <c r="U43" s="49">
        <f t="shared" si="8"/>
        <v>71</v>
      </c>
      <c r="V43" s="49">
        <v>71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9"/>
        <v>21</v>
      </c>
      <c r="AC43" s="49">
        <v>14</v>
      </c>
      <c r="AD43" s="49">
        <v>7</v>
      </c>
      <c r="AE43" s="49">
        <f t="shared" si="10"/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</row>
    <row r="44" spans="1:36" ht="13.5">
      <c r="A44" s="24" t="s">
        <v>131</v>
      </c>
      <c r="B44" s="47" t="s">
        <v>201</v>
      </c>
      <c r="C44" s="48" t="s">
        <v>202</v>
      </c>
      <c r="D44" s="49">
        <f t="shared" si="0"/>
        <v>7531</v>
      </c>
      <c r="E44" s="49">
        <v>6778</v>
      </c>
      <c r="F44" s="49">
        <f t="shared" si="6"/>
        <v>490</v>
      </c>
      <c r="G44" s="49">
        <v>0</v>
      </c>
      <c r="H44" s="49">
        <v>490</v>
      </c>
      <c r="I44" s="49">
        <v>0</v>
      </c>
      <c r="J44" s="49">
        <v>0</v>
      </c>
      <c r="K44" s="49">
        <v>0</v>
      </c>
      <c r="L44" s="49">
        <v>56</v>
      </c>
      <c r="M44" s="49">
        <f t="shared" si="7"/>
        <v>207</v>
      </c>
      <c r="N44" s="49">
        <v>0</v>
      </c>
      <c r="O44" s="49">
        <v>0</v>
      </c>
      <c r="P44" s="49">
        <v>187</v>
      </c>
      <c r="Q44" s="49">
        <v>20</v>
      </c>
      <c r="R44" s="49">
        <v>0</v>
      </c>
      <c r="S44" s="49">
        <v>0</v>
      </c>
      <c r="T44" s="49">
        <v>0</v>
      </c>
      <c r="U44" s="49">
        <f t="shared" si="8"/>
        <v>6778</v>
      </c>
      <c r="V44" s="49">
        <v>6778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f t="shared" si="9"/>
        <v>730</v>
      </c>
      <c r="AC44" s="49">
        <v>56</v>
      </c>
      <c r="AD44" s="49">
        <v>674</v>
      </c>
      <c r="AE44" s="49">
        <f t="shared" si="10"/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</row>
    <row r="45" spans="1:36" ht="13.5">
      <c r="A45" s="24" t="s">
        <v>131</v>
      </c>
      <c r="B45" s="47" t="s">
        <v>203</v>
      </c>
      <c r="C45" s="48" t="s">
        <v>204</v>
      </c>
      <c r="D45" s="49">
        <f t="shared" si="0"/>
        <v>2299</v>
      </c>
      <c r="E45" s="49">
        <v>1575</v>
      </c>
      <c r="F45" s="49">
        <f t="shared" si="6"/>
        <v>464</v>
      </c>
      <c r="G45" s="49">
        <v>307</v>
      </c>
      <c r="H45" s="49">
        <v>157</v>
      </c>
      <c r="I45" s="49">
        <v>0</v>
      </c>
      <c r="J45" s="49">
        <v>0</v>
      </c>
      <c r="K45" s="49">
        <v>0</v>
      </c>
      <c r="L45" s="49">
        <v>260</v>
      </c>
      <c r="M45" s="49">
        <f t="shared" si="7"/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f t="shared" si="8"/>
        <v>1576</v>
      </c>
      <c r="V45" s="49">
        <v>1575</v>
      </c>
      <c r="W45" s="49">
        <v>1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9"/>
        <v>412</v>
      </c>
      <c r="AC45" s="49">
        <v>260</v>
      </c>
      <c r="AD45" s="49">
        <v>152</v>
      </c>
      <c r="AE45" s="49">
        <f t="shared" si="10"/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131</v>
      </c>
      <c r="B46" s="47" t="s">
        <v>205</v>
      </c>
      <c r="C46" s="48" t="s">
        <v>206</v>
      </c>
      <c r="D46" s="49">
        <f t="shared" si="0"/>
        <v>10925</v>
      </c>
      <c r="E46" s="49">
        <v>9505</v>
      </c>
      <c r="F46" s="49">
        <f t="shared" si="6"/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f t="shared" si="7"/>
        <v>1420</v>
      </c>
      <c r="N46" s="49">
        <v>0</v>
      </c>
      <c r="O46" s="49">
        <v>680</v>
      </c>
      <c r="P46" s="49">
        <v>195</v>
      </c>
      <c r="Q46" s="49">
        <v>16</v>
      </c>
      <c r="R46" s="49">
        <v>529</v>
      </c>
      <c r="S46" s="49">
        <v>0</v>
      </c>
      <c r="T46" s="49">
        <v>0</v>
      </c>
      <c r="U46" s="49">
        <f t="shared" si="8"/>
        <v>9505</v>
      </c>
      <c r="V46" s="49">
        <v>9505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f t="shared" si="9"/>
        <v>919</v>
      </c>
      <c r="AC46" s="49">
        <v>0</v>
      </c>
      <c r="AD46" s="49">
        <v>919</v>
      </c>
      <c r="AE46" s="49">
        <f t="shared" si="10"/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</row>
    <row r="47" spans="1:36" ht="13.5">
      <c r="A47" s="24" t="s">
        <v>131</v>
      </c>
      <c r="B47" s="47" t="s">
        <v>207</v>
      </c>
      <c r="C47" s="48" t="s">
        <v>208</v>
      </c>
      <c r="D47" s="49">
        <f t="shared" si="0"/>
        <v>2338</v>
      </c>
      <c r="E47" s="49">
        <v>1751</v>
      </c>
      <c r="F47" s="49">
        <f t="shared" si="6"/>
        <v>310</v>
      </c>
      <c r="G47" s="49">
        <v>310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f t="shared" si="7"/>
        <v>277</v>
      </c>
      <c r="N47" s="49">
        <v>0</v>
      </c>
      <c r="O47" s="49">
        <v>144</v>
      </c>
      <c r="P47" s="49">
        <v>70</v>
      </c>
      <c r="Q47" s="49">
        <v>12</v>
      </c>
      <c r="R47" s="49">
        <v>51</v>
      </c>
      <c r="S47" s="49">
        <v>0</v>
      </c>
      <c r="T47" s="49">
        <v>0</v>
      </c>
      <c r="U47" s="49">
        <f t="shared" si="8"/>
        <v>1751</v>
      </c>
      <c r="V47" s="49">
        <v>1751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f t="shared" si="9"/>
        <v>169</v>
      </c>
      <c r="AC47" s="49">
        <v>0</v>
      </c>
      <c r="AD47" s="49">
        <v>169</v>
      </c>
      <c r="AE47" s="49">
        <f t="shared" si="10"/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</row>
    <row r="48" spans="1:36" ht="13.5">
      <c r="A48" s="24" t="s">
        <v>131</v>
      </c>
      <c r="B48" s="47" t="s">
        <v>209</v>
      </c>
      <c r="C48" s="48" t="s">
        <v>210</v>
      </c>
      <c r="D48" s="49">
        <f t="shared" si="0"/>
        <v>3505</v>
      </c>
      <c r="E48" s="49">
        <v>3203</v>
      </c>
      <c r="F48" s="49">
        <f t="shared" si="6"/>
        <v>166</v>
      </c>
      <c r="G48" s="49">
        <v>0</v>
      </c>
      <c r="H48" s="49">
        <v>166</v>
      </c>
      <c r="I48" s="49">
        <v>0</v>
      </c>
      <c r="J48" s="49">
        <v>0</v>
      </c>
      <c r="K48" s="49">
        <v>0</v>
      </c>
      <c r="L48" s="49">
        <v>47</v>
      </c>
      <c r="M48" s="49">
        <f t="shared" si="7"/>
        <v>89</v>
      </c>
      <c r="N48" s="49">
        <v>0</v>
      </c>
      <c r="O48" s="49">
        <v>0</v>
      </c>
      <c r="P48" s="49">
        <v>89</v>
      </c>
      <c r="Q48" s="49">
        <v>0</v>
      </c>
      <c r="R48" s="49">
        <v>0</v>
      </c>
      <c r="S48" s="49">
        <v>0</v>
      </c>
      <c r="T48" s="49">
        <v>0</v>
      </c>
      <c r="U48" s="49">
        <f t="shared" si="8"/>
        <v>3203</v>
      </c>
      <c r="V48" s="49">
        <v>3203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f t="shared" si="9"/>
        <v>342</v>
      </c>
      <c r="AC48" s="49">
        <v>47</v>
      </c>
      <c r="AD48" s="49">
        <v>295</v>
      </c>
      <c r="AE48" s="49">
        <f t="shared" si="10"/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</row>
    <row r="49" spans="1:36" ht="13.5">
      <c r="A49" s="24" t="s">
        <v>131</v>
      </c>
      <c r="B49" s="47" t="s">
        <v>211</v>
      </c>
      <c r="C49" s="48" t="s">
        <v>212</v>
      </c>
      <c r="D49" s="49">
        <f t="shared" si="0"/>
        <v>2473</v>
      </c>
      <c r="E49" s="49">
        <v>1897</v>
      </c>
      <c r="F49" s="49">
        <f t="shared" si="6"/>
        <v>149</v>
      </c>
      <c r="G49" s="49">
        <v>0</v>
      </c>
      <c r="H49" s="49">
        <v>149</v>
      </c>
      <c r="I49" s="49">
        <v>0</v>
      </c>
      <c r="J49" s="49">
        <v>0</v>
      </c>
      <c r="K49" s="49">
        <v>0</v>
      </c>
      <c r="L49" s="49">
        <v>323</v>
      </c>
      <c r="M49" s="49">
        <f t="shared" si="7"/>
        <v>104</v>
      </c>
      <c r="N49" s="49">
        <v>0</v>
      </c>
      <c r="O49" s="49">
        <v>0</v>
      </c>
      <c r="P49" s="49">
        <v>104</v>
      </c>
      <c r="Q49" s="49">
        <v>0</v>
      </c>
      <c r="R49" s="49">
        <v>0</v>
      </c>
      <c r="S49" s="49">
        <v>0</v>
      </c>
      <c r="T49" s="49">
        <v>0</v>
      </c>
      <c r="U49" s="49">
        <f t="shared" si="8"/>
        <v>1897</v>
      </c>
      <c r="V49" s="49">
        <v>1897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f t="shared" si="9"/>
        <v>504</v>
      </c>
      <c r="AC49" s="49">
        <v>323</v>
      </c>
      <c r="AD49" s="49">
        <v>181</v>
      </c>
      <c r="AE49" s="49">
        <f t="shared" si="10"/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</row>
    <row r="50" spans="1:36" ht="13.5">
      <c r="A50" s="24" t="s">
        <v>131</v>
      </c>
      <c r="B50" s="47" t="s">
        <v>213</v>
      </c>
      <c r="C50" s="48" t="s">
        <v>214</v>
      </c>
      <c r="D50" s="49">
        <f t="shared" si="0"/>
        <v>1039</v>
      </c>
      <c r="E50" s="49">
        <v>579</v>
      </c>
      <c r="F50" s="49">
        <f t="shared" si="6"/>
        <v>120</v>
      </c>
      <c r="G50" s="49">
        <v>0</v>
      </c>
      <c r="H50" s="49">
        <v>120</v>
      </c>
      <c r="I50" s="49">
        <v>0</v>
      </c>
      <c r="J50" s="49">
        <v>0</v>
      </c>
      <c r="K50" s="49">
        <v>0</v>
      </c>
      <c r="L50" s="49">
        <v>340</v>
      </c>
      <c r="M50" s="49">
        <f t="shared" si="7"/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f t="shared" si="8"/>
        <v>579</v>
      </c>
      <c r="V50" s="49">
        <v>579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f t="shared" si="9"/>
        <v>365</v>
      </c>
      <c r="AC50" s="49">
        <v>340</v>
      </c>
      <c r="AD50" s="49">
        <v>25</v>
      </c>
      <c r="AE50" s="49">
        <f t="shared" si="10"/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</row>
    <row r="51" spans="1:36" ht="13.5">
      <c r="A51" s="24" t="s">
        <v>131</v>
      </c>
      <c r="B51" s="47" t="s">
        <v>215</v>
      </c>
      <c r="C51" s="48" t="s">
        <v>216</v>
      </c>
      <c r="D51" s="49">
        <f t="shared" si="0"/>
        <v>4491</v>
      </c>
      <c r="E51" s="49">
        <v>3989</v>
      </c>
      <c r="F51" s="49">
        <f t="shared" si="6"/>
        <v>271</v>
      </c>
      <c r="G51" s="49">
        <v>271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f t="shared" si="7"/>
        <v>231</v>
      </c>
      <c r="N51" s="49">
        <v>0</v>
      </c>
      <c r="O51" s="49">
        <v>53</v>
      </c>
      <c r="P51" s="49">
        <v>147</v>
      </c>
      <c r="Q51" s="49">
        <v>27</v>
      </c>
      <c r="R51" s="49">
        <v>4</v>
      </c>
      <c r="S51" s="49">
        <v>0</v>
      </c>
      <c r="T51" s="49">
        <v>0</v>
      </c>
      <c r="U51" s="49">
        <f t="shared" si="8"/>
        <v>4004</v>
      </c>
      <c r="V51" s="49">
        <v>3989</v>
      </c>
      <c r="W51" s="49">
        <v>15</v>
      </c>
      <c r="X51" s="49">
        <v>0</v>
      </c>
      <c r="Y51" s="49">
        <v>0</v>
      </c>
      <c r="Z51" s="49">
        <v>0</v>
      </c>
      <c r="AA51" s="49">
        <v>0</v>
      </c>
      <c r="AB51" s="49">
        <f t="shared" si="9"/>
        <v>593</v>
      </c>
      <c r="AC51" s="49">
        <v>0</v>
      </c>
      <c r="AD51" s="49">
        <v>535</v>
      </c>
      <c r="AE51" s="49">
        <f t="shared" si="10"/>
        <v>58</v>
      </c>
      <c r="AF51" s="49">
        <v>58</v>
      </c>
      <c r="AG51" s="49">
        <v>0</v>
      </c>
      <c r="AH51" s="49">
        <v>0</v>
      </c>
      <c r="AI51" s="49">
        <v>0</v>
      </c>
      <c r="AJ51" s="49">
        <v>0</v>
      </c>
    </row>
    <row r="52" spans="1:36" ht="13.5">
      <c r="A52" s="24" t="s">
        <v>131</v>
      </c>
      <c r="B52" s="47" t="s">
        <v>217</v>
      </c>
      <c r="C52" s="48" t="s">
        <v>218</v>
      </c>
      <c r="D52" s="49">
        <f t="shared" si="0"/>
        <v>526</v>
      </c>
      <c r="E52" s="49">
        <v>440</v>
      </c>
      <c r="F52" s="49">
        <f t="shared" si="6"/>
        <v>38</v>
      </c>
      <c r="G52" s="49">
        <v>38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f t="shared" si="7"/>
        <v>48</v>
      </c>
      <c r="N52" s="49">
        <v>0</v>
      </c>
      <c r="O52" s="49">
        <v>12</v>
      </c>
      <c r="P52" s="49">
        <v>31</v>
      </c>
      <c r="Q52" s="49">
        <v>5</v>
      </c>
      <c r="R52" s="49">
        <v>0</v>
      </c>
      <c r="S52" s="49">
        <v>0</v>
      </c>
      <c r="T52" s="49">
        <v>0</v>
      </c>
      <c r="U52" s="49">
        <f t="shared" si="8"/>
        <v>442</v>
      </c>
      <c r="V52" s="49">
        <v>440</v>
      </c>
      <c r="W52" s="49">
        <v>2</v>
      </c>
      <c r="X52" s="49">
        <v>0</v>
      </c>
      <c r="Y52" s="49">
        <v>0</v>
      </c>
      <c r="Z52" s="49">
        <v>0</v>
      </c>
      <c r="AA52" s="49">
        <v>0</v>
      </c>
      <c r="AB52" s="49">
        <f t="shared" si="9"/>
        <v>68</v>
      </c>
      <c r="AC52" s="49">
        <v>0</v>
      </c>
      <c r="AD52" s="49">
        <v>58</v>
      </c>
      <c r="AE52" s="49">
        <f t="shared" si="10"/>
        <v>10</v>
      </c>
      <c r="AF52" s="49">
        <v>10</v>
      </c>
      <c r="AG52" s="49">
        <v>0</v>
      </c>
      <c r="AH52" s="49">
        <v>0</v>
      </c>
      <c r="AI52" s="49">
        <v>0</v>
      </c>
      <c r="AJ52" s="49">
        <v>0</v>
      </c>
    </row>
    <row r="53" spans="1:36" ht="13.5">
      <c r="A53" s="24" t="s">
        <v>131</v>
      </c>
      <c r="B53" s="47" t="s">
        <v>219</v>
      </c>
      <c r="C53" s="48" t="s">
        <v>105</v>
      </c>
      <c r="D53" s="49">
        <f t="shared" si="0"/>
        <v>1539</v>
      </c>
      <c r="E53" s="49">
        <v>1249</v>
      </c>
      <c r="F53" s="49">
        <f t="shared" si="6"/>
        <v>152</v>
      </c>
      <c r="G53" s="49">
        <v>152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f t="shared" si="7"/>
        <v>138</v>
      </c>
      <c r="N53" s="49">
        <v>0</v>
      </c>
      <c r="O53" s="49">
        <v>30</v>
      </c>
      <c r="P53" s="49">
        <v>94</v>
      </c>
      <c r="Q53" s="49">
        <v>12</v>
      </c>
      <c r="R53" s="49">
        <v>2</v>
      </c>
      <c r="S53" s="49">
        <v>0</v>
      </c>
      <c r="T53" s="49">
        <v>0</v>
      </c>
      <c r="U53" s="49">
        <f t="shared" si="8"/>
        <v>1258</v>
      </c>
      <c r="V53" s="49">
        <v>1249</v>
      </c>
      <c r="W53" s="49">
        <v>9</v>
      </c>
      <c r="X53" s="49">
        <v>0</v>
      </c>
      <c r="Y53" s="49">
        <v>0</v>
      </c>
      <c r="Z53" s="49">
        <v>0</v>
      </c>
      <c r="AA53" s="49">
        <v>0</v>
      </c>
      <c r="AB53" s="49">
        <f t="shared" si="9"/>
        <v>203</v>
      </c>
      <c r="AC53" s="49">
        <v>0</v>
      </c>
      <c r="AD53" s="49">
        <v>168</v>
      </c>
      <c r="AE53" s="49">
        <f t="shared" si="10"/>
        <v>35</v>
      </c>
      <c r="AF53" s="49">
        <v>35</v>
      </c>
      <c r="AG53" s="49">
        <v>0</v>
      </c>
      <c r="AH53" s="49">
        <v>0</v>
      </c>
      <c r="AI53" s="49">
        <v>0</v>
      </c>
      <c r="AJ53" s="49">
        <v>0</v>
      </c>
    </row>
    <row r="54" spans="1:36" ht="13.5">
      <c r="A54" s="24" t="s">
        <v>131</v>
      </c>
      <c r="B54" s="47" t="s">
        <v>220</v>
      </c>
      <c r="C54" s="48" t="s">
        <v>221</v>
      </c>
      <c r="D54" s="49">
        <f t="shared" si="0"/>
        <v>437</v>
      </c>
      <c r="E54" s="49">
        <v>327</v>
      </c>
      <c r="F54" s="49">
        <f t="shared" si="6"/>
        <v>83</v>
      </c>
      <c r="G54" s="49">
        <v>79</v>
      </c>
      <c r="H54" s="49">
        <v>4</v>
      </c>
      <c r="I54" s="49">
        <v>0</v>
      </c>
      <c r="J54" s="49">
        <v>0</v>
      </c>
      <c r="K54" s="49">
        <v>0</v>
      </c>
      <c r="L54" s="49">
        <v>0</v>
      </c>
      <c r="M54" s="49">
        <f t="shared" si="7"/>
        <v>27</v>
      </c>
      <c r="N54" s="49">
        <v>0</v>
      </c>
      <c r="O54" s="49">
        <v>8</v>
      </c>
      <c r="P54" s="49">
        <v>19</v>
      </c>
      <c r="Q54" s="49">
        <v>0</v>
      </c>
      <c r="R54" s="49">
        <v>0</v>
      </c>
      <c r="S54" s="49">
        <v>0</v>
      </c>
      <c r="T54" s="49">
        <v>0</v>
      </c>
      <c r="U54" s="49">
        <f t="shared" si="8"/>
        <v>351</v>
      </c>
      <c r="V54" s="49">
        <v>327</v>
      </c>
      <c r="W54" s="49">
        <v>23</v>
      </c>
      <c r="X54" s="49">
        <v>1</v>
      </c>
      <c r="Y54" s="49">
        <v>0</v>
      </c>
      <c r="Z54" s="49">
        <v>0</v>
      </c>
      <c r="AA54" s="49">
        <v>0</v>
      </c>
      <c r="AB54" s="49">
        <f t="shared" si="9"/>
        <v>50</v>
      </c>
      <c r="AC54" s="49">
        <v>0</v>
      </c>
      <c r="AD54" s="49">
        <v>26</v>
      </c>
      <c r="AE54" s="49">
        <f t="shared" si="10"/>
        <v>24</v>
      </c>
      <c r="AF54" s="49">
        <v>24</v>
      </c>
      <c r="AG54" s="49">
        <v>0</v>
      </c>
      <c r="AH54" s="49">
        <v>0</v>
      </c>
      <c r="AI54" s="49">
        <v>0</v>
      </c>
      <c r="AJ54" s="49">
        <v>0</v>
      </c>
    </row>
    <row r="55" spans="1:36" ht="13.5">
      <c r="A55" s="24" t="s">
        <v>131</v>
      </c>
      <c r="B55" s="47" t="s">
        <v>222</v>
      </c>
      <c r="C55" s="48" t="s">
        <v>223</v>
      </c>
      <c r="D55" s="49">
        <f t="shared" si="0"/>
        <v>387</v>
      </c>
      <c r="E55" s="49">
        <v>281</v>
      </c>
      <c r="F55" s="49">
        <f t="shared" si="6"/>
        <v>84</v>
      </c>
      <c r="G55" s="49">
        <v>81</v>
      </c>
      <c r="H55" s="49">
        <v>3</v>
      </c>
      <c r="I55" s="49">
        <v>0</v>
      </c>
      <c r="J55" s="49">
        <v>0</v>
      </c>
      <c r="K55" s="49">
        <v>0</v>
      </c>
      <c r="L55" s="49">
        <v>0</v>
      </c>
      <c r="M55" s="49">
        <f t="shared" si="7"/>
        <v>22</v>
      </c>
      <c r="N55" s="49">
        <v>0</v>
      </c>
      <c r="O55" s="49">
        <v>5</v>
      </c>
      <c r="P55" s="49">
        <v>17</v>
      </c>
      <c r="Q55" s="49">
        <v>0</v>
      </c>
      <c r="R55" s="49">
        <v>0</v>
      </c>
      <c r="S55" s="49">
        <v>0</v>
      </c>
      <c r="T55" s="49">
        <v>0</v>
      </c>
      <c r="U55" s="49">
        <f t="shared" si="8"/>
        <v>304</v>
      </c>
      <c r="V55" s="49">
        <v>281</v>
      </c>
      <c r="W55" s="49">
        <v>23</v>
      </c>
      <c r="X55" s="49">
        <v>0</v>
      </c>
      <c r="Y55" s="49">
        <v>0</v>
      </c>
      <c r="Z55" s="49">
        <v>0</v>
      </c>
      <c r="AA55" s="49">
        <v>0</v>
      </c>
      <c r="AB55" s="49">
        <f t="shared" si="9"/>
        <v>47</v>
      </c>
      <c r="AC55" s="49">
        <v>0</v>
      </c>
      <c r="AD55" s="49">
        <v>22</v>
      </c>
      <c r="AE55" s="49">
        <f t="shared" si="10"/>
        <v>25</v>
      </c>
      <c r="AF55" s="49">
        <v>25</v>
      </c>
      <c r="AG55" s="49">
        <v>0</v>
      </c>
      <c r="AH55" s="49">
        <v>0</v>
      </c>
      <c r="AI55" s="49">
        <v>0</v>
      </c>
      <c r="AJ55" s="49">
        <v>0</v>
      </c>
    </row>
    <row r="56" spans="1:36" ht="13.5">
      <c r="A56" s="24" t="s">
        <v>131</v>
      </c>
      <c r="B56" s="47" t="s">
        <v>224</v>
      </c>
      <c r="C56" s="48" t="s">
        <v>225</v>
      </c>
      <c r="D56" s="49">
        <f t="shared" si="0"/>
        <v>1701</v>
      </c>
      <c r="E56" s="49">
        <v>1292</v>
      </c>
      <c r="F56" s="49">
        <f t="shared" si="6"/>
        <v>276</v>
      </c>
      <c r="G56" s="49">
        <v>263</v>
      </c>
      <c r="H56" s="49">
        <v>13</v>
      </c>
      <c r="I56" s="49">
        <v>0</v>
      </c>
      <c r="J56" s="49">
        <v>0</v>
      </c>
      <c r="K56" s="49">
        <v>0</v>
      </c>
      <c r="L56" s="49">
        <v>0</v>
      </c>
      <c r="M56" s="49">
        <f t="shared" si="7"/>
        <v>133</v>
      </c>
      <c r="N56" s="49">
        <v>55</v>
      </c>
      <c r="O56" s="49">
        <v>16</v>
      </c>
      <c r="P56" s="49">
        <v>62</v>
      </c>
      <c r="Q56" s="49">
        <v>0</v>
      </c>
      <c r="R56" s="49">
        <v>0</v>
      </c>
      <c r="S56" s="49">
        <v>0</v>
      </c>
      <c r="T56" s="49">
        <v>0</v>
      </c>
      <c r="U56" s="49">
        <f t="shared" si="8"/>
        <v>1370</v>
      </c>
      <c r="V56" s="49">
        <v>1292</v>
      </c>
      <c r="W56" s="49">
        <v>77</v>
      </c>
      <c r="X56" s="49">
        <v>1</v>
      </c>
      <c r="Y56" s="49">
        <v>0</v>
      </c>
      <c r="Z56" s="49">
        <v>0</v>
      </c>
      <c r="AA56" s="49">
        <v>0</v>
      </c>
      <c r="AB56" s="49">
        <f t="shared" si="9"/>
        <v>182</v>
      </c>
      <c r="AC56" s="49">
        <v>0</v>
      </c>
      <c r="AD56" s="49">
        <v>102</v>
      </c>
      <c r="AE56" s="49">
        <f t="shared" si="10"/>
        <v>80</v>
      </c>
      <c r="AF56" s="49">
        <v>80</v>
      </c>
      <c r="AG56" s="49">
        <v>0</v>
      </c>
      <c r="AH56" s="49">
        <v>0</v>
      </c>
      <c r="AI56" s="49">
        <v>0</v>
      </c>
      <c r="AJ56" s="49">
        <v>0</v>
      </c>
    </row>
    <row r="57" spans="1:36" ht="13.5">
      <c r="A57" s="24" t="s">
        <v>131</v>
      </c>
      <c r="B57" s="47" t="s">
        <v>226</v>
      </c>
      <c r="C57" s="48" t="s">
        <v>227</v>
      </c>
      <c r="D57" s="49">
        <f t="shared" si="0"/>
        <v>773</v>
      </c>
      <c r="E57" s="49">
        <v>606</v>
      </c>
      <c r="F57" s="49">
        <f t="shared" si="6"/>
        <v>167</v>
      </c>
      <c r="G57" s="49">
        <v>160</v>
      </c>
      <c r="H57" s="49">
        <v>7</v>
      </c>
      <c r="I57" s="49">
        <v>0</v>
      </c>
      <c r="J57" s="49">
        <v>0</v>
      </c>
      <c r="K57" s="49">
        <v>0</v>
      </c>
      <c r="L57" s="49">
        <v>0</v>
      </c>
      <c r="M57" s="49">
        <f t="shared" si="7"/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f t="shared" si="8"/>
        <v>654</v>
      </c>
      <c r="V57" s="49">
        <v>606</v>
      </c>
      <c r="W57" s="49">
        <v>47</v>
      </c>
      <c r="X57" s="49">
        <v>1</v>
      </c>
      <c r="Y57" s="49">
        <v>0</v>
      </c>
      <c r="Z57" s="49">
        <v>0</v>
      </c>
      <c r="AA57" s="49">
        <v>0</v>
      </c>
      <c r="AB57" s="49">
        <f t="shared" si="9"/>
        <v>97</v>
      </c>
      <c r="AC57" s="49">
        <v>0</v>
      </c>
      <c r="AD57" s="49">
        <v>48</v>
      </c>
      <c r="AE57" s="49">
        <f t="shared" si="10"/>
        <v>49</v>
      </c>
      <c r="AF57" s="49">
        <v>49</v>
      </c>
      <c r="AG57" s="49">
        <v>0</v>
      </c>
      <c r="AH57" s="49">
        <v>0</v>
      </c>
      <c r="AI57" s="49">
        <v>0</v>
      </c>
      <c r="AJ57" s="49">
        <v>0</v>
      </c>
    </row>
    <row r="58" spans="1:36" ht="13.5">
      <c r="A58" s="24" t="s">
        <v>131</v>
      </c>
      <c r="B58" s="47" t="s">
        <v>228</v>
      </c>
      <c r="C58" s="48" t="s">
        <v>229</v>
      </c>
      <c r="D58" s="49">
        <f t="shared" si="0"/>
        <v>287</v>
      </c>
      <c r="E58" s="49">
        <v>208</v>
      </c>
      <c r="F58" s="49">
        <f t="shared" si="6"/>
        <v>79</v>
      </c>
      <c r="G58" s="49">
        <v>76</v>
      </c>
      <c r="H58" s="49">
        <v>3</v>
      </c>
      <c r="I58" s="49">
        <v>0</v>
      </c>
      <c r="J58" s="49">
        <v>0</v>
      </c>
      <c r="K58" s="49">
        <v>0</v>
      </c>
      <c r="L58" s="49">
        <v>0</v>
      </c>
      <c r="M58" s="49">
        <f t="shared" si="7"/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f t="shared" si="8"/>
        <v>230</v>
      </c>
      <c r="V58" s="49">
        <v>208</v>
      </c>
      <c r="W58" s="49">
        <v>22</v>
      </c>
      <c r="X58" s="49">
        <v>0</v>
      </c>
      <c r="Y58" s="49">
        <v>0</v>
      </c>
      <c r="Z58" s="49">
        <v>0</v>
      </c>
      <c r="AA58" s="49">
        <v>0</v>
      </c>
      <c r="AB58" s="49">
        <f t="shared" si="9"/>
        <v>39</v>
      </c>
      <c r="AC58" s="49">
        <v>0</v>
      </c>
      <c r="AD58" s="49">
        <v>16</v>
      </c>
      <c r="AE58" s="49">
        <f t="shared" si="10"/>
        <v>23</v>
      </c>
      <c r="AF58" s="49">
        <v>23</v>
      </c>
      <c r="AG58" s="49">
        <v>0</v>
      </c>
      <c r="AH58" s="49">
        <v>0</v>
      </c>
      <c r="AI58" s="49">
        <v>0</v>
      </c>
      <c r="AJ58" s="49">
        <v>0</v>
      </c>
    </row>
    <row r="59" spans="1:36" ht="13.5">
      <c r="A59" s="24" t="s">
        <v>131</v>
      </c>
      <c r="B59" s="47" t="s">
        <v>230</v>
      </c>
      <c r="C59" s="48" t="s">
        <v>426</v>
      </c>
      <c r="D59" s="49">
        <f t="shared" si="0"/>
        <v>6966</v>
      </c>
      <c r="E59" s="49">
        <v>4696</v>
      </c>
      <c r="F59" s="49">
        <f t="shared" si="6"/>
        <v>948</v>
      </c>
      <c r="G59" s="49">
        <v>937</v>
      </c>
      <c r="H59" s="49">
        <v>11</v>
      </c>
      <c r="I59" s="49">
        <v>0</v>
      </c>
      <c r="J59" s="49">
        <v>0</v>
      </c>
      <c r="K59" s="49">
        <v>0</v>
      </c>
      <c r="L59" s="49">
        <v>676</v>
      </c>
      <c r="M59" s="49">
        <f t="shared" si="7"/>
        <v>646</v>
      </c>
      <c r="N59" s="49">
        <v>0</v>
      </c>
      <c r="O59" s="49">
        <v>269</v>
      </c>
      <c r="P59" s="49">
        <v>297</v>
      </c>
      <c r="Q59" s="49">
        <v>26</v>
      </c>
      <c r="R59" s="49">
        <v>24</v>
      </c>
      <c r="S59" s="49">
        <v>0</v>
      </c>
      <c r="T59" s="49">
        <v>30</v>
      </c>
      <c r="U59" s="49">
        <f t="shared" si="8"/>
        <v>4696</v>
      </c>
      <c r="V59" s="49">
        <v>4696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f t="shared" si="9"/>
        <v>679</v>
      </c>
      <c r="AC59" s="49">
        <v>676</v>
      </c>
      <c r="AD59" s="49">
        <v>1</v>
      </c>
      <c r="AE59" s="49">
        <f t="shared" si="10"/>
        <v>2</v>
      </c>
      <c r="AF59" s="49">
        <v>1</v>
      </c>
      <c r="AG59" s="49">
        <v>1</v>
      </c>
      <c r="AH59" s="49">
        <v>0</v>
      </c>
      <c r="AI59" s="49">
        <v>0</v>
      </c>
      <c r="AJ59" s="49">
        <v>0</v>
      </c>
    </row>
    <row r="60" spans="1:36" ht="13.5">
      <c r="A60" s="24" t="s">
        <v>131</v>
      </c>
      <c r="B60" s="47" t="s">
        <v>231</v>
      </c>
      <c r="C60" s="48" t="s">
        <v>264</v>
      </c>
      <c r="D60" s="49">
        <f t="shared" si="0"/>
        <v>1583</v>
      </c>
      <c r="E60" s="49">
        <v>1416</v>
      </c>
      <c r="F60" s="49">
        <f t="shared" si="6"/>
        <v>64</v>
      </c>
      <c r="G60" s="49">
        <v>54</v>
      </c>
      <c r="H60" s="49">
        <v>10</v>
      </c>
      <c r="I60" s="49">
        <v>0</v>
      </c>
      <c r="J60" s="49">
        <v>0</v>
      </c>
      <c r="K60" s="49">
        <v>0</v>
      </c>
      <c r="L60" s="49">
        <v>0</v>
      </c>
      <c r="M60" s="49">
        <f t="shared" si="7"/>
        <v>103</v>
      </c>
      <c r="N60" s="49">
        <v>0</v>
      </c>
      <c r="O60" s="49">
        <v>0</v>
      </c>
      <c r="P60" s="49">
        <v>103</v>
      </c>
      <c r="Q60" s="49">
        <v>0</v>
      </c>
      <c r="R60" s="49">
        <v>0</v>
      </c>
      <c r="S60" s="49">
        <v>0</v>
      </c>
      <c r="T60" s="49">
        <v>0</v>
      </c>
      <c r="U60" s="49">
        <f t="shared" si="8"/>
        <v>1416</v>
      </c>
      <c r="V60" s="49">
        <v>1416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f t="shared" si="9"/>
        <v>3</v>
      </c>
      <c r="AC60" s="49">
        <v>0</v>
      </c>
      <c r="AD60" s="49">
        <v>1</v>
      </c>
      <c r="AE60" s="49">
        <f t="shared" si="10"/>
        <v>2</v>
      </c>
      <c r="AF60" s="49">
        <v>1</v>
      </c>
      <c r="AG60" s="49">
        <v>1</v>
      </c>
      <c r="AH60" s="49">
        <v>0</v>
      </c>
      <c r="AI60" s="49">
        <v>0</v>
      </c>
      <c r="AJ60" s="49">
        <v>0</v>
      </c>
    </row>
    <row r="61" spans="1:36" ht="13.5">
      <c r="A61" s="24" t="s">
        <v>131</v>
      </c>
      <c r="B61" s="47" t="s">
        <v>232</v>
      </c>
      <c r="C61" s="48" t="s">
        <v>233</v>
      </c>
      <c r="D61" s="49">
        <f t="shared" si="0"/>
        <v>3172</v>
      </c>
      <c r="E61" s="49">
        <v>2145</v>
      </c>
      <c r="F61" s="49">
        <f t="shared" si="6"/>
        <v>346</v>
      </c>
      <c r="G61" s="49">
        <v>346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f t="shared" si="7"/>
        <v>681</v>
      </c>
      <c r="N61" s="49">
        <v>378</v>
      </c>
      <c r="O61" s="49">
        <v>110</v>
      </c>
      <c r="P61" s="49">
        <v>0</v>
      </c>
      <c r="Q61" s="49">
        <v>24</v>
      </c>
      <c r="R61" s="49">
        <v>78</v>
      </c>
      <c r="S61" s="49">
        <v>0</v>
      </c>
      <c r="T61" s="49">
        <v>91</v>
      </c>
      <c r="U61" s="49">
        <f t="shared" si="8"/>
        <v>2145</v>
      </c>
      <c r="V61" s="49">
        <v>2145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f t="shared" si="9"/>
        <v>252</v>
      </c>
      <c r="AC61" s="49">
        <v>0</v>
      </c>
      <c r="AD61" s="49">
        <v>220</v>
      </c>
      <c r="AE61" s="49">
        <f t="shared" si="10"/>
        <v>32</v>
      </c>
      <c r="AF61" s="49">
        <v>32</v>
      </c>
      <c r="AG61" s="49">
        <v>0</v>
      </c>
      <c r="AH61" s="49">
        <v>0</v>
      </c>
      <c r="AI61" s="49">
        <v>0</v>
      </c>
      <c r="AJ61" s="49">
        <v>0</v>
      </c>
    </row>
    <row r="62" spans="1:36" ht="13.5">
      <c r="A62" s="24" t="s">
        <v>131</v>
      </c>
      <c r="B62" s="47" t="s">
        <v>234</v>
      </c>
      <c r="C62" s="48" t="s">
        <v>235</v>
      </c>
      <c r="D62" s="49">
        <f t="shared" si="0"/>
        <v>1477</v>
      </c>
      <c r="E62" s="49">
        <v>1068</v>
      </c>
      <c r="F62" s="49">
        <f t="shared" si="6"/>
        <v>327</v>
      </c>
      <c r="G62" s="49">
        <v>241</v>
      </c>
      <c r="H62" s="49">
        <v>86</v>
      </c>
      <c r="I62" s="49">
        <v>0</v>
      </c>
      <c r="J62" s="49">
        <v>0</v>
      </c>
      <c r="K62" s="49">
        <v>0</v>
      </c>
      <c r="L62" s="49">
        <v>35</v>
      </c>
      <c r="M62" s="49">
        <f t="shared" si="7"/>
        <v>47</v>
      </c>
      <c r="N62" s="49">
        <v>0</v>
      </c>
      <c r="O62" s="49">
        <v>47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f t="shared" si="8"/>
        <v>1068</v>
      </c>
      <c r="V62" s="49">
        <v>1068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f t="shared" si="9"/>
        <v>100</v>
      </c>
      <c r="AC62" s="49">
        <v>35</v>
      </c>
      <c r="AD62" s="49">
        <v>15</v>
      </c>
      <c r="AE62" s="49">
        <f t="shared" si="10"/>
        <v>50</v>
      </c>
      <c r="AF62" s="49">
        <v>50</v>
      </c>
      <c r="AG62" s="49">
        <v>0</v>
      </c>
      <c r="AH62" s="49">
        <v>0</v>
      </c>
      <c r="AI62" s="49">
        <v>0</v>
      </c>
      <c r="AJ62" s="49">
        <v>0</v>
      </c>
    </row>
    <row r="63" spans="1:36" ht="13.5">
      <c r="A63" s="24" t="s">
        <v>131</v>
      </c>
      <c r="B63" s="47" t="s">
        <v>236</v>
      </c>
      <c r="C63" s="48" t="s">
        <v>237</v>
      </c>
      <c r="D63" s="49">
        <f t="shared" si="0"/>
        <v>1370</v>
      </c>
      <c r="E63" s="49">
        <v>915</v>
      </c>
      <c r="F63" s="49">
        <f t="shared" si="6"/>
        <v>447</v>
      </c>
      <c r="G63" s="49">
        <v>0</v>
      </c>
      <c r="H63" s="49">
        <v>447</v>
      </c>
      <c r="I63" s="49">
        <v>0</v>
      </c>
      <c r="J63" s="49">
        <v>0</v>
      </c>
      <c r="K63" s="49">
        <v>0</v>
      </c>
      <c r="L63" s="49">
        <v>0</v>
      </c>
      <c r="M63" s="49">
        <f t="shared" si="7"/>
        <v>8</v>
      </c>
      <c r="N63" s="49">
        <v>0</v>
      </c>
      <c r="O63" s="49">
        <v>0</v>
      </c>
      <c r="P63" s="49">
        <v>0</v>
      </c>
      <c r="Q63" s="49">
        <v>8</v>
      </c>
      <c r="R63" s="49">
        <v>0</v>
      </c>
      <c r="S63" s="49">
        <v>0</v>
      </c>
      <c r="T63" s="49">
        <v>0</v>
      </c>
      <c r="U63" s="49">
        <f t="shared" si="8"/>
        <v>915</v>
      </c>
      <c r="V63" s="49">
        <v>915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f t="shared" si="9"/>
        <v>2</v>
      </c>
      <c r="AC63" s="49">
        <v>0</v>
      </c>
      <c r="AD63" s="49">
        <v>1</v>
      </c>
      <c r="AE63" s="49">
        <f t="shared" si="10"/>
        <v>1</v>
      </c>
      <c r="AF63" s="49">
        <v>0</v>
      </c>
      <c r="AG63" s="49">
        <v>1</v>
      </c>
      <c r="AH63" s="49">
        <v>0</v>
      </c>
      <c r="AI63" s="49">
        <v>0</v>
      </c>
      <c r="AJ63" s="49">
        <v>0</v>
      </c>
    </row>
    <row r="64" spans="1:36" ht="13.5">
      <c r="A64" s="24" t="s">
        <v>131</v>
      </c>
      <c r="B64" s="47" t="s">
        <v>238</v>
      </c>
      <c r="C64" s="48" t="s">
        <v>239</v>
      </c>
      <c r="D64" s="49">
        <f t="shared" si="0"/>
        <v>411</v>
      </c>
      <c r="E64" s="49">
        <v>281</v>
      </c>
      <c r="F64" s="49">
        <f t="shared" si="6"/>
        <v>130</v>
      </c>
      <c r="G64" s="49">
        <v>52</v>
      </c>
      <c r="H64" s="49">
        <v>78</v>
      </c>
      <c r="I64" s="49">
        <v>0</v>
      </c>
      <c r="J64" s="49">
        <v>0</v>
      </c>
      <c r="K64" s="49">
        <v>0</v>
      </c>
      <c r="L64" s="49">
        <v>0</v>
      </c>
      <c r="M64" s="49">
        <f t="shared" si="7"/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f t="shared" si="8"/>
        <v>281</v>
      </c>
      <c r="V64" s="49">
        <v>281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f t="shared" si="9"/>
        <v>253</v>
      </c>
      <c r="AC64" s="49">
        <v>0</v>
      </c>
      <c r="AD64" s="49">
        <v>220</v>
      </c>
      <c r="AE64" s="49">
        <f t="shared" si="10"/>
        <v>33</v>
      </c>
      <c r="AF64" s="49">
        <v>32</v>
      </c>
      <c r="AG64" s="49">
        <v>1</v>
      </c>
      <c r="AH64" s="49">
        <v>0</v>
      </c>
      <c r="AI64" s="49">
        <v>0</v>
      </c>
      <c r="AJ64" s="49">
        <v>0</v>
      </c>
    </row>
    <row r="65" spans="1:36" ht="13.5">
      <c r="A65" s="24" t="s">
        <v>131</v>
      </c>
      <c r="B65" s="47" t="s">
        <v>240</v>
      </c>
      <c r="C65" s="48" t="s">
        <v>241</v>
      </c>
      <c r="D65" s="49">
        <f t="shared" si="0"/>
        <v>340</v>
      </c>
      <c r="E65" s="49">
        <v>340</v>
      </c>
      <c r="F65" s="49">
        <f t="shared" si="6"/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f t="shared" si="7"/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f t="shared" si="8"/>
        <v>340</v>
      </c>
      <c r="V65" s="49">
        <v>340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f t="shared" si="9"/>
        <v>1</v>
      </c>
      <c r="AC65" s="49">
        <v>0</v>
      </c>
      <c r="AD65" s="49">
        <v>1</v>
      </c>
      <c r="AE65" s="49">
        <f t="shared" si="10"/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</row>
    <row r="66" spans="1:36" ht="13.5">
      <c r="A66" s="24" t="s">
        <v>131</v>
      </c>
      <c r="B66" s="47" t="s">
        <v>242</v>
      </c>
      <c r="C66" s="48" t="s">
        <v>243</v>
      </c>
      <c r="D66" s="49">
        <f t="shared" si="0"/>
        <v>2248</v>
      </c>
      <c r="E66" s="49">
        <v>2018</v>
      </c>
      <c r="F66" s="49">
        <f t="shared" si="6"/>
        <v>228</v>
      </c>
      <c r="G66" s="49">
        <v>0</v>
      </c>
      <c r="H66" s="49">
        <v>228</v>
      </c>
      <c r="I66" s="49">
        <v>0</v>
      </c>
      <c r="J66" s="49">
        <v>0</v>
      </c>
      <c r="K66" s="49">
        <v>0</v>
      </c>
      <c r="L66" s="49">
        <v>0</v>
      </c>
      <c r="M66" s="49">
        <f t="shared" si="7"/>
        <v>2</v>
      </c>
      <c r="N66" s="49">
        <v>2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f t="shared" si="8"/>
        <v>2043</v>
      </c>
      <c r="V66" s="49">
        <v>2018</v>
      </c>
      <c r="W66" s="49">
        <v>0</v>
      </c>
      <c r="X66" s="49">
        <v>25</v>
      </c>
      <c r="Y66" s="49">
        <v>0</v>
      </c>
      <c r="Z66" s="49">
        <v>0</v>
      </c>
      <c r="AA66" s="49">
        <v>0</v>
      </c>
      <c r="AB66" s="49">
        <f t="shared" si="9"/>
        <v>0</v>
      </c>
      <c r="AC66" s="49">
        <v>0</v>
      </c>
      <c r="AD66" s="49">
        <v>0</v>
      </c>
      <c r="AE66" s="49">
        <f t="shared" si="10"/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</row>
    <row r="67" spans="1:36" ht="13.5">
      <c r="A67" s="24" t="s">
        <v>131</v>
      </c>
      <c r="B67" s="47" t="s">
        <v>244</v>
      </c>
      <c r="C67" s="48" t="s">
        <v>245</v>
      </c>
      <c r="D67" s="49">
        <f t="shared" si="0"/>
        <v>1111</v>
      </c>
      <c r="E67" s="49">
        <v>962</v>
      </c>
      <c r="F67" s="49">
        <f t="shared" si="6"/>
        <v>148</v>
      </c>
      <c r="G67" s="49">
        <v>0</v>
      </c>
      <c r="H67" s="49">
        <v>148</v>
      </c>
      <c r="I67" s="49">
        <v>0</v>
      </c>
      <c r="J67" s="49">
        <v>0</v>
      </c>
      <c r="K67" s="49">
        <v>0</v>
      </c>
      <c r="L67" s="49">
        <v>0</v>
      </c>
      <c r="M67" s="49">
        <f t="shared" si="7"/>
        <v>1</v>
      </c>
      <c r="N67" s="49">
        <v>1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f t="shared" si="8"/>
        <v>979</v>
      </c>
      <c r="V67" s="49">
        <v>962</v>
      </c>
      <c r="W67" s="49">
        <v>0</v>
      </c>
      <c r="X67" s="49">
        <v>17</v>
      </c>
      <c r="Y67" s="49">
        <v>0</v>
      </c>
      <c r="Z67" s="49">
        <v>0</v>
      </c>
      <c r="AA67" s="49">
        <v>0</v>
      </c>
      <c r="AB67" s="49">
        <f t="shared" si="9"/>
        <v>27</v>
      </c>
      <c r="AC67" s="49">
        <v>0</v>
      </c>
      <c r="AD67" s="49">
        <v>27</v>
      </c>
      <c r="AE67" s="49">
        <f t="shared" si="10"/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</row>
    <row r="68" spans="1:36" ht="13.5">
      <c r="A68" s="24" t="s">
        <v>131</v>
      </c>
      <c r="B68" s="47" t="s">
        <v>246</v>
      </c>
      <c r="C68" s="48" t="s">
        <v>247</v>
      </c>
      <c r="D68" s="49">
        <f t="shared" si="0"/>
        <v>2325</v>
      </c>
      <c r="E68" s="49">
        <v>2017</v>
      </c>
      <c r="F68" s="49">
        <f t="shared" si="6"/>
        <v>308</v>
      </c>
      <c r="G68" s="49">
        <v>0</v>
      </c>
      <c r="H68" s="49">
        <v>308</v>
      </c>
      <c r="I68" s="49">
        <v>0</v>
      </c>
      <c r="J68" s="49">
        <v>0</v>
      </c>
      <c r="K68" s="49">
        <v>0</v>
      </c>
      <c r="L68" s="49">
        <v>0</v>
      </c>
      <c r="M68" s="49">
        <f t="shared" si="7"/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f t="shared" si="8"/>
        <v>2062</v>
      </c>
      <c r="V68" s="49">
        <v>2017</v>
      </c>
      <c r="W68" s="49">
        <v>0</v>
      </c>
      <c r="X68" s="49">
        <v>45</v>
      </c>
      <c r="Y68" s="49">
        <v>0</v>
      </c>
      <c r="Z68" s="49">
        <v>0</v>
      </c>
      <c r="AA68" s="49">
        <v>0</v>
      </c>
      <c r="AB68" s="49">
        <f t="shared" si="9"/>
        <v>57</v>
      </c>
      <c r="AC68" s="49">
        <v>0</v>
      </c>
      <c r="AD68" s="49">
        <v>56</v>
      </c>
      <c r="AE68" s="49">
        <f t="shared" si="10"/>
        <v>1</v>
      </c>
      <c r="AF68" s="49">
        <v>0</v>
      </c>
      <c r="AG68" s="49">
        <v>1</v>
      </c>
      <c r="AH68" s="49">
        <v>0</v>
      </c>
      <c r="AI68" s="49">
        <v>0</v>
      </c>
      <c r="AJ68" s="49">
        <v>0</v>
      </c>
    </row>
    <row r="69" spans="1:36" ht="13.5">
      <c r="A69" s="24" t="s">
        <v>131</v>
      </c>
      <c r="B69" s="47" t="s">
        <v>248</v>
      </c>
      <c r="C69" s="48" t="s">
        <v>249</v>
      </c>
      <c r="D69" s="49">
        <f t="shared" si="0"/>
        <v>810</v>
      </c>
      <c r="E69" s="49">
        <v>640</v>
      </c>
      <c r="F69" s="49">
        <f t="shared" si="6"/>
        <v>152</v>
      </c>
      <c r="G69" s="49">
        <v>0</v>
      </c>
      <c r="H69" s="49">
        <v>152</v>
      </c>
      <c r="I69" s="49">
        <v>0</v>
      </c>
      <c r="J69" s="49">
        <v>0</v>
      </c>
      <c r="K69" s="49">
        <v>0</v>
      </c>
      <c r="L69" s="49">
        <v>18</v>
      </c>
      <c r="M69" s="49">
        <f t="shared" si="7"/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f t="shared" si="8"/>
        <v>640</v>
      </c>
      <c r="V69" s="49">
        <v>640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f t="shared" si="9"/>
        <v>39</v>
      </c>
      <c r="AC69" s="49">
        <v>18</v>
      </c>
      <c r="AD69" s="49">
        <v>21</v>
      </c>
      <c r="AE69" s="49">
        <f t="shared" si="10"/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</row>
    <row r="70" spans="1:36" ht="13.5">
      <c r="A70" s="24" t="s">
        <v>131</v>
      </c>
      <c r="B70" s="47" t="s">
        <v>250</v>
      </c>
      <c r="C70" s="48" t="s">
        <v>251</v>
      </c>
      <c r="D70" s="49">
        <f t="shared" si="0"/>
        <v>2812</v>
      </c>
      <c r="E70" s="49">
        <v>2165</v>
      </c>
      <c r="F70" s="49">
        <f t="shared" si="6"/>
        <v>362</v>
      </c>
      <c r="G70" s="49">
        <v>0</v>
      </c>
      <c r="H70" s="49">
        <v>362</v>
      </c>
      <c r="I70" s="49">
        <v>0</v>
      </c>
      <c r="J70" s="49">
        <v>0</v>
      </c>
      <c r="K70" s="49">
        <v>0</v>
      </c>
      <c r="L70" s="49">
        <v>285</v>
      </c>
      <c r="M70" s="49">
        <f t="shared" si="7"/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f t="shared" si="8"/>
        <v>2165</v>
      </c>
      <c r="V70" s="49">
        <v>2165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f t="shared" si="9"/>
        <v>414</v>
      </c>
      <c r="AC70" s="49">
        <v>285</v>
      </c>
      <c r="AD70" s="49">
        <v>62</v>
      </c>
      <c r="AE70" s="49">
        <f t="shared" si="10"/>
        <v>67</v>
      </c>
      <c r="AF70" s="49">
        <v>0</v>
      </c>
      <c r="AG70" s="49">
        <v>67</v>
      </c>
      <c r="AH70" s="49">
        <v>0</v>
      </c>
      <c r="AI70" s="49">
        <v>0</v>
      </c>
      <c r="AJ70" s="49">
        <v>0</v>
      </c>
    </row>
    <row r="71" spans="1:36" ht="13.5">
      <c r="A71" s="24" t="s">
        <v>131</v>
      </c>
      <c r="B71" s="47" t="s">
        <v>252</v>
      </c>
      <c r="C71" s="48" t="s">
        <v>253</v>
      </c>
      <c r="D71" s="49">
        <f aca="true" t="shared" si="11" ref="D71:D105">E71+F71+L71+M71</f>
        <v>1678</v>
      </c>
      <c r="E71" s="49">
        <v>1368</v>
      </c>
      <c r="F71" s="49">
        <f t="shared" si="6"/>
        <v>309</v>
      </c>
      <c r="G71" s="49">
        <v>0</v>
      </c>
      <c r="H71" s="49">
        <v>309</v>
      </c>
      <c r="I71" s="49">
        <v>0</v>
      </c>
      <c r="J71" s="49">
        <v>0</v>
      </c>
      <c r="K71" s="49">
        <v>0</v>
      </c>
      <c r="L71" s="49">
        <v>0</v>
      </c>
      <c r="M71" s="49">
        <f t="shared" si="7"/>
        <v>1</v>
      </c>
      <c r="N71" s="49">
        <v>1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f t="shared" si="8"/>
        <v>1410</v>
      </c>
      <c r="V71" s="49">
        <v>1368</v>
      </c>
      <c r="W71" s="49">
        <v>0</v>
      </c>
      <c r="X71" s="49">
        <v>42</v>
      </c>
      <c r="Y71" s="49">
        <v>0</v>
      </c>
      <c r="Z71" s="49">
        <v>0</v>
      </c>
      <c r="AA71" s="49">
        <v>0</v>
      </c>
      <c r="AB71" s="49">
        <f t="shared" si="9"/>
        <v>40</v>
      </c>
      <c r="AC71" s="49">
        <v>0</v>
      </c>
      <c r="AD71" s="49">
        <v>39</v>
      </c>
      <c r="AE71" s="49">
        <f t="shared" si="10"/>
        <v>1</v>
      </c>
      <c r="AF71" s="49">
        <v>0</v>
      </c>
      <c r="AG71" s="49">
        <v>1</v>
      </c>
      <c r="AH71" s="49">
        <v>0</v>
      </c>
      <c r="AI71" s="49">
        <v>0</v>
      </c>
      <c r="AJ71" s="49">
        <v>0</v>
      </c>
    </row>
    <row r="72" spans="1:36" ht="13.5">
      <c r="A72" s="24" t="s">
        <v>131</v>
      </c>
      <c r="B72" s="47" t="s">
        <v>358</v>
      </c>
      <c r="C72" s="48" t="s">
        <v>359</v>
      </c>
      <c r="D72" s="49">
        <f t="shared" si="11"/>
        <v>264</v>
      </c>
      <c r="E72" s="49">
        <v>156</v>
      </c>
      <c r="F72" s="49">
        <f t="shared" si="6"/>
        <v>105</v>
      </c>
      <c r="G72" s="49">
        <v>0</v>
      </c>
      <c r="H72" s="49">
        <v>105</v>
      </c>
      <c r="I72" s="49">
        <v>0</v>
      </c>
      <c r="J72" s="49">
        <v>0</v>
      </c>
      <c r="K72" s="49">
        <v>0</v>
      </c>
      <c r="L72" s="49">
        <v>3</v>
      </c>
      <c r="M72" s="49">
        <f t="shared" si="7"/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f t="shared" si="8"/>
        <v>169</v>
      </c>
      <c r="V72" s="49">
        <v>156</v>
      </c>
      <c r="W72" s="49">
        <v>0</v>
      </c>
      <c r="X72" s="49">
        <v>13</v>
      </c>
      <c r="Y72" s="49">
        <v>0</v>
      </c>
      <c r="Z72" s="49">
        <v>0</v>
      </c>
      <c r="AA72" s="49">
        <v>0</v>
      </c>
      <c r="AB72" s="49">
        <f t="shared" si="9"/>
        <v>7</v>
      </c>
      <c r="AC72" s="49">
        <v>3</v>
      </c>
      <c r="AD72" s="49">
        <v>4</v>
      </c>
      <c r="AE72" s="49">
        <f t="shared" si="10"/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</row>
    <row r="73" spans="1:36" ht="13.5">
      <c r="A73" s="24" t="s">
        <v>131</v>
      </c>
      <c r="B73" s="47" t="s">
        <v>360</v>
      </c>
      <c r="C73" s="48" t="s">
        <v>361</v>
      </c>
      <c r="D73" s="49">
        <f t="shared" si="11"/>
        <v>5215</v>
      </c>
      <c r="E73" s="49">
        <v>4489</v>
      </c>
      <c r="F73" s="49">
        <f t="shared" si="6"/>
        <v>535</v>
      </c>
      <c r="G73" s="49">
        <v>0</v>
      </c>
      <c r="H73" s="49">
        <v>535</v>
      </c>
      <c r="I73" s="49">
        <v>0</v>
      </c>
      <c r="J73" s="49">
        <v>0</v>
      </c>
      <c r="K73" s="49">
        <v>0</v>
      </c>
      <c r="L73" s="49">
        <v>182</v>
      </c>
      <c r="M73" s="49">
        <f t="shared" si="7"/>
        <v>9</v>
      </c>
      <c r="N73" s="49">
        <v>9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f t="shared" si="8"/>
        <v>4489</v>
      </c>
      <c r="V73" s="49">
        <v>4489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f t="shared" si="9"/>
        <v>182</v>
      </c>
      <c r="AC73" s="49">
        <v>182</v>
      </c>
      <c r="AD73" s="49">
        <v>0</v>
      </c>
      <c r="AE73" s="49">
        <f t="shared" si="10"/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</row>
    <row r="74" spans="1:36" ht="13.5">
      <c r="A74" s="24" t="s">
        <v>131</v>
      </c>
      <c r="B74" s="47" t="s">
        <v>362</v>
      </c>
      <c r="C74" s="48" t="s">
        <v>363</v>
      </c>
      <c r="D74" s="49">
        <f t="shared" si="11"/>
        <v>429</v>
      </c>
      <c r="E74" s="49">
        <v>365</v>
      </c>
      <c r="F74" s="49">
        <f t="shared" si="6"/>
        <v>45</v>
      </c>
      <c r="G74" s="49">
        <v>0</v>
      </c>
      <c r="H74" s="49">
        <v>45</v>
      </c>
      <c r="I74" s="49">
        <v>0</v>
      </c>
      <c r="J74" s="49">
        <v>0</v>
      </c>
      <c r="K74" s="49">
        <v>0</v>
      </c>
      <c r="L74" s="49">
        <v>19</v>
      </c>
      <c r="M74" s="49">
        <f t="shared" si="7"/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f t="shared" si="8"/>
        <v>365</v>
      </c>
      <c r="V74" s="49">
        <v>365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f t="shared" si="9"/>
        <v>19</v>
      </c>
      <c r="AC74" s="49">
        <v>19</v>
      </c>
      <c r="AD74" s="49">
        <v>0</v>
      </c>
      <c r="AE74" s="49">
        <f t="shared" si="10"/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</row>
    <row r="75" spans="1:36" ht="13.5">
      <c r="A75" s="24" t="s">
        <v>131</v>
      </c>
      <c r="B75" s="47" t="s">
        <v>364</v>
      </c>
      <c r="C75" s="48" t="s">
        <v>365</v>
      </c>
      <c r="D75" s="49">
        <f t="shared" si="11"/>
        <v>3949</v>
      </c>
      <c r="E75" s="49">
        <v>2831</v>
      </c>
      <c r="F75" s="49">
        <f t="shared" si="6"/>
        <v>1017</v>
      </c>
      <c r="G75" s="49">
        <v>0</v>
      </c>
      <c r="H75" s="49">
        <v>1017</v>
      </c>
      <c r="I75" s="49">
        <v>0</v>
      </c>
      <c r="J75" s="49">
        <v>0</v>
      </c>
      <c r="K75" s="49">
        <v>0</v>
      </c>
      <c r="L75" s="49">
        <v>101</v>
      </c>
      <c r="M75" s="49">
        <f t="shared" si="7"/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f t="shared" si="8"/>
        <v>3090</v>
      </c>
      <c r="V75" s="49">
        <v>2831</v>
      </c>
      <c r="W75" s="49">
        <v>0</v>
      </c>
      <c r="X75" s="49">
        <v>259</v>
      </c>
      <c r="Y75" s="49">
        <v>0</v>
      </c>
      <c r="Z75" s="49">
        <v>0</v>
      </c>
      <c r="AA75" s="49">
        <v>0</v>
      </c>
      <c r="AB75" s="49">
        <f t="shared" si="9"/>
        <v>687</v>
      </c>
      <c r="AC75" s="49">
        <v>101</v>
      </c>
      <c r="AD75" s="49">
        <v>327</v>
      </c>
      <c r="AE75" s="49">
        <f t="shared" si="10"/>
        <v>259</v>
      </c>
      <c r="AF75" s="49">
        <v>0</v>
      </c>
      <c r="AG75" s="49">
        <v>259</v>
      </c>
      <c r="AH75" s="49">
        <v>0</v>
      </c>
      <c r="AI75" s="49">
        <v>0</v>
      </c>
      <c r="AJ75" s="49">
        <v>0</v>
      </c>
    </row>
    <row r="76" spans="1:36" ht="13.5">
      <c r="A76" s="24" t="s">
        <v>131</v>
      </c>
      <c r="B76" s="47" t="s">
        <v>366</v>
      </c>
      <c r="C76" s="48" t="s">
        <v>367</v>
      </c>
      <c r="D76" s="49">
        <f t="shared" si="11"/>
        <v>1408</v>
      </c>
      <c r="E76" s="49">
        <v>1203</v>
      </c>
      <c r="F76" s="49">
        <f t="shared" si="6"/>
        <v>53</v>
      </c>
      <c r="G76" s="49">
        <v>0</v>
      </c>
      <c r="H76" s="49">
        <v>53</v>
      </c>
      <c r="I76" s="49">
        <v>0</v>
      </c>
      <c r="J76" s="49">
        <v>0</v>
      </c>
      <c r="K76" s="49">
        <v>0</v>
      </c>
      <c r="L76" s="49">
        <v>152</v>
      </c>
      <c r="M76" s="49">
        <f t="shared" si="7"/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f t="shared" si="8"/>
        <v>1203</v>
      </c>
      <c r="V76" s="49">
        <v>1203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f t="shared" si="9"/>
        <v>296</v>
      </c>
      <c r="AC76" s="49">
        <v>152</v>
      </c>
      <c r="AD76" s="49">
        <v>144</v>
      </c>
      <c r="AE76" s="49">
        <f t="shared" si="10"/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</row>
    <row r="77" spans="1:36" ht="13.5">
      <c r="A77" s="24" t="s">
        <v>131</v>
      </c>
      <c r="B77" s="47" t="s">
        <v>368</v>
      </c>
      <c r="C77" s="48" t="s">
        <v>357</v>
      </c>
      <c r="D77" s="49">
        <f t="shared" si="11"/>
        <v>169</v>
      </c>
      <c r="E77" s="49">
        <v>127</v>
      </c>
      <c r="F77" s="49">
        <f t="shared" si="6"/>
        <v>13</v>
      </c>
      <c r="G77" s="49">
        <v>0</v>
      </c>
      <c r="H77" s="49">
        <v>13</v>
      </c>
      <c r="I77" s="49">
        <v>0</v>
      </c>
      <c r="J77" s="49">
        <v>0</v>
      </c>
      <c r="K77" s="49">
        <v>0</v>
      </c>
      <c r="L77" s="49">
        <v>29</v>
      </c>
      <c r="M77" s="49">
        <f t="shared" si="7"/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f t="shared" si="8"/>
        <v>127</v>
      </c>
      <c r="V77" s="49">
        <v>127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f t="shared" si="9"/>
        <v>44</v>
      </c>
      <c r="AC77" s="49">
        <v>29</v>
      </c>
      <c r="AD77" s="49">
        <v>15</v>
      </c>
      <c r="AE77" s="49">
        <f t="shared" si="10"/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</row>
    <row r="78" spans="1:36" ht="13.5">
      <c r="A78" s="24" t="s">
        <v>131</v>
      </c>
      <c r="B78" s="47" t="s">
        <v>369</v>
      </c>
      <c r="C78" s="48" t="s">
        <v>370</v>
      </c>
      <c r="D78" s="49">
        <f t="shared" si="11"/>
        <v>766</v>
      </c>
      <c r="E78" s="49">
        <v>502</v>
      </c>
      <c r="F78" s="49">
        <f t="shared" si="6"/>
        <v>162</v>
      </c>
      <c r="G78" s="49">
        <v>0</v>
      </c>
      <c r="H78" s="49">
        <v>162</v>
      </c>
      <c r="I78" s="49">
        <v>0</v>
      </c>
      <c r="J78" s="49">
        <v>0</v>
      </c>
      <c r="K78" s="49">
        <v>0</v>
      </c>
      <c r="L78" s="49">
        <v>102</v>
      </c>
      <c r="M78" s="49">
        <f t="shared" si="7"/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f t="shared" si="8"/>
        <v>502</v>
      </c>
      <c r="V78" s="49">
        <v>502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f t="shared" si="9"/>
        <v>162</v>
      </c>
      <c r="AC78" s="49">
        <v>102</v>
      </c>
      <c r="AD78" s="49">
        <v>60</v>
      </c>
      <c r="AE78" s="49">
        <f t="shared" si="10"/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</row>
    <row r="79" spans="1:36" ht="13.5">
      <c r="A79" s="24" t="s">
        <v>131</v>
      </c>
      <c r="B79" s="47" t="s">
        <v>371</v>
      </c>
      <c r="C79" s="48" t="s">
        <v>372</v>
      </c>
      <c r="D79" s="49">
        <f t="shared" si="11"/>
        <v>1839</v>
      </c>
      <c r="E79" s="49">
        <v>1406</v>
      </c>
      <c r="F79" s="49">
        <f t="shared" si="6"/>
        <v>220</v>
      </c>
      <c r="G79" s="49">
        <v>0</v>
      </c>
      <c r="H79" s="49">
        <v>217</v>
      </c>
      <c r="I79" s="49">
        <v>0</v>
      </c>
      <c r="J79" s="49">
        <v>0</v>
      </c>
      <c r="K79" s="49">
        <v>3</v>
      </c>
      <c r="L79" s="49">
        <v>213</v>
      </c>
      <c r="M79" s="49">
        <f t="shared" si="7"/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f t="shared" si="8"/>
        <v>1406</v>
      </c>
      <c r="V79" s="49">
        <v>1406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f t="shared" si="9"/>
        <v>384</v>
      </c>
      <c r="AC79" s="49">
        <v>213</v>
      </c>
      <c r="AD79" s="49">
        <v>168</v>
      </c>
      <c r="AE79" s="49">
        <f t="shared" si="10"/>
        <v>3</v>
      </c>
      <c r="AF79" s="49">
        <v>0</v>
      </c>
      <c r="AG79" s="49">
        <v>0</v>
      </c>
      <c r="AH79" s="49">
        <v>0</v>
      </c>
      <c r="AI79" s="49">
        <v>0</v>
      </c>
      <c r="AJ79" s="49">
        <v>3</v>
      </c>
    </row>
    <row r="80" spans="1:36" ht="13.5">
      <c r="A80" s="24" t="s">
        <v>131</v>
      </c>
      <c r="B80" s="47" t="s">
        <v>373</v>
      </c>
      <c r="C80" s="48" t="s">
        <v>349</v>
      </c>
      <c r="D80" s="49">
        <f t="shared" si="11"/>
        <v>1176</v>
      </c>
      <c r="E80" s="49">
        <v>909</v>
      </c>
      <c r="F80" s="49">
        <f t="shared" si="6"/>
        <v>78</v>
      </c>
      <c r="G80" s="49">
        <v>0</v>
      </c>
      <c r="H80" s="49">
        <v>78</v>
      </c>
      <c r="I80" s="49">
        <v>0</v>
      </c>
      <c r="J80" s="49">
        <v>0</v>
      </c>
      <c r="K80" s="49">
        <v>0</v>
      </c>
      <c r="L80" s="49">
        <v>189</v>
      </c>
      <c r="M80" s="49">
        <f t="shared" si="7"/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f t="shared" si="8"/>
        <v>909</v>
      </c>
      <c r="V80" s="49">
        <v>909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f t="shared" si="9"/>
        <v>297</v>
      </c>
      <c r="AC80" s="49">
        <v>189</v>
      </c>
      <c r="AD80" s="49">
        <v>108</v>
      </c>
      <c r="AE80" s="49">
        <f t="shared" si="10"/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</row>
    <row r="81" spans="1:36" ht="13.5">
      <c r="A81" s="24" t="s">
        <v>131</v>
      </c>
      <c r="B81" s="47" t="s">
        <v>374</v>
      </c>
      <c r="C81" s="48" t="s">
        <v>375</v>
      </c>
      <c r="D81" s="49">
        <f t="shared" si="11"/>
        <v>647</v>
      </c>
      <c r="E81" s="49">
        <v>523</v>
      </c>
      <c r="F81" s="49">
        <f t="shared" si="6"/>
        <v>40</v>
      </c>
      <c r="G81" s="49">
        <v>0</v>
      </c>
      <c r="H81" s="49">
        <v>40</v>
      </c>
      <c r="I81" s="49">
        <v>0</v>
      </c>
      <c r="J81" s="49">
        <v>0</v>
      </c>
      <c r="K81" s="49">
        <v>0</v>
      </c>
      <c r="L81" s="49">
        <v>84</v>
      </c>
      <c r="M81" s="49">
        <f t="shared" si="7"/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f t="shared" si="8"/>
        <v>523</v>
      </c>
      <c r="V81" s="49">
        <v>523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f t="shared" si="9"/>
        <v>146</v>
      </c>
      <c r="AC81" s="49">
        <v>84</v>
      </c>
      <c r="AD81" s="49">
        <v>62</v>
      </c>
      <c r="AE81" s="49">
        <f t="shared" si="10"/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</row>
    <row r="82" spans="1:36" ht="13.5">
      <c r="A82" s="24" t="s">
        <v>131</v>
      </c>
      <c r="B82" s="47" t="s">
        <v>376</v>
      </c>
      <c r="C82" s="48" t="s">
        <v>377</v>
      </c>
      <c r="D82" s="49">
        <f t="shared" si="11"/>
        <v>1427</v>
      </c>
      <c r="E82" s="49">
        <v>1248</v>
      </c>
      <c r="F82" s="49">
        <f t="shared" si="6"/>
        <v>176</v>
      </c>
      <c r="G82" s="49">
        <v>0</v>
      </c>
      <c r="H82" s="49">
        <v>176</v>
      </c>
      <c r="I82" s="49">
        <v>0</v>
      </c>
      <c r="J82" s="49">
        <v>0</v>
      </c>
      <c r="K82" s="49">
        <v>0</v>
      </c>
      <c r="L82" s="49">
        <v>3</v>
      </c>
      <c r="M82" s="49">
        <f t="shared" si="7"/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f t="shared" si="8"/>
        <v>1248</v>
      </c>
      <c r="V82" s="49">
        <v>1248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f t="shared" si="9"/>
        <v>80</v>
      </c>
      <c r="AC82" s="49">
        <v>3</v>
      </c>
      <c r="AD82" s="49">
        <v>77</v>
      </c>
      <c r="AE82" s="49">
        <f t="shared" si="10"/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</row>
    <row r="83" spans="1:36" ht="13.5">
      <c r="A83" s="24" t="s">
        <v>131</v>
      </c>
      <c r="B83" s="47" t="s">
        <v>378</v>
      </c>
      <c r="C83" s="48" t="s">
        <v>379</v>
      </c>
      <c r="D83" s="49">
        <f t="shared" si="11"/>
        <v>891</v>
      </c>
      <c r="E83" s="49">
        <v>659</v>
      </c>
      <c r="F83" s="49">
        <f t="shared" si="6"/>
        <v>147</v>
      </c>
      <c r="G83" s="49">
        <v>20</v>
      </c>
      <c r="H83" s="49">
        <v>127</v>
      </c>
      <c r="I83" s="49">
        <v>0</v>
      </c>
      <c r="J83" s="49">
        <v>0</v>
      </c>
      <c r="K83" s="49">
        <v>0</v>
      </c>
      <c r="L83" s="49">
        <v>0</v>
      </c>
      <c r="M83" s="49">
        <f t="shared" si="7"/>
        <v>85</v>
      </c>
      <c r="N83" s="49">
        <v>0</v>
      </c>
      <c r="O83" s="49">
        <v>22</v>
      </c>
      <c r="P83" s="49">
        <v>57</v>
      </c>
      <c r="Q83" s="49">
        <v>6</v>
      </c>
      <c r="R83" s="49">
        <v>0</v>
      </c>
      <c r="S83" s="49">
        <v>0</v>
      </c>
      <c r="T83" s="49">
        <v>0</v>
      </c>
      <c r="U83" s="49">
        <f t="shared" si="8"/>
        <v>659</v>
      </c>
      <c r="V83" s="49">
        <v>659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f t="shared" si="9"/>
        <v>54</v>
      </c>
      <c r="AC83" s="49">
        <v>0</v>
      </c>
      <c r="AD83" s="49">
        <v>29</v>
      </c>
      <c r="AE83" s="49">
        <f t="shared" si="10"/>
        <v>25</v>
      </c>
      <c r="AF83" s="49">
        <v>3</v>
      </c>
      <c r="AG83" s="49">
        <v>22</v>
      </c>
      <c r="AH83" s="49">
        <v>0</v>
      </c>
      <c r="AI83" s="49">
        <v>0</v>
      </c>
      <c r="AJ83" s="49">
        <v>0</v>
      </c>
    </row>
    <row r="84" spans="1:36" ht="13.5">
      <c r="A84" s="24" t="s">
        <v>131</v>
      </c>
      <c r="B84" s="47" t="s">
        <v>380</v>
      </c>
      <c r="C84" s="48" t="s">
        <v>381</v>
      </c>
      <c r="D84" s="49">
        <f t="shared" si="11"/>
        <v>2110</v>
      </c>
      <c r="E84" s="49">
        <v>1876</v>
      </c>
      <c r="F84" s="49">
        <f t="shared" si="6"/>
        <v>234</v>
      </c>
      <c r="G84" s="49">
        <v>37</v>
      </c>
      <c r="H84" s="49">
        <v>196</v>
      </c>
      <c r="I84" s="49">
        <v>0</v>
      </c>
      <c r="J84" s="49">
        <v>0</v>
      </c>
      <c r="K84" s="49">
        <v>1</v>
      </c>
      <c r="L84" s="49">
        <v>0</v>
      </c>
      <c r="M84" s="49">
        <f t="shared" si="7"/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f t="shared" si="8"/>
        <v>1876</v>
      </c>
      <c r="V84" s="49">
        <v>1876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f t="shared" si="9"/>
        <v>78</v>
      </c>
      <c r="AC84" s="49">
        <v>0</v>
      </c>
      <c r="AD84" s="49">
        <v>72</v>
      </c>
      <c r="AE84" s="49">
        <f t="shared" si="10"/>
        <v>6</v>
      </c>
      <c r="AF84" s="49">
        <v>5</v>
      </c>
      <c r="AG84" s="49">
        <v>0</v>
      </c>
      <c r="AH84" s="49">
        <v>0</v>
      </c>
      <c r="AI84" s="49">
        <v>0</v>
      </c>
      <c r="AJ84" s="49">
        <v>1</v>
      </c>
    </row>
    <row r="85" spans="1:36" ht="13.5">
      <c r="A85" s="24" t="s">
        <v>131</v>
      </c>
      <c r="B85" s="47" t="s">
        <v>382</v>
      </c>
      <c r="C85" s="48" t="s">
        <v>383</v>
      </c>
      <c r="D85" s="49">
        <f t="shared" si="11"/>
        <v>117</v>
      </c>
      <c r="E85" s="49">
        <v>81</v>
      </c>
      <c r="F85" s="49">
        <f t="shared" si="6"/>
        <v>36</v>
      </c>
      <c r="G85" s="49">
        <v>9</v>
      </c>
      <c r="H85" s="49">
        <v>27</v>
      </c>
      <c r="I85" s="49">
        <v>0</v>
      </c>
      <c r="J85" s="49">
        <v>0</v>
      </c>
      <c r="K85" s="49">
        <v>0</v>
      </c>
      <c r="L85" s="49">
        <v>0</v>
      </c>
      <c r="M85" s="49">
        <f t="shared" si="7"/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f t="shared" si="8"/>
        <v>81</v>
      </c>
      <c r="V85" s="49">
        <v>81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f t="shared" si="9"/>
        <v>8</v>
      </c>
      <c r="AC85" s="49">
        <v>0</v>
      </c>
      <c r="AD85" s="49">
        <v>3</v>
      </c>
      <c r="AE85" s="49">
        <f t="shared" si="10"/>
        <v>5</v>
      </c>
      <c r="AF85" s="49">
        <v>1</v>
      </c>
      <c r="AG85" s="49">
        <v>4</v>
      </c>
      <c r="AH85" s="49">
        <v>0</v>
      </c>
      <c r="AI85" s="49">
        <v>0</v>
      </c>
      <c r="AJ85" s="49">
        <v>0</v>
      </c>
    </row>
    <row r="86" spans="1:36" ht="13.5">
      <c r="A86" s="24" t="s">
        <v>131</v>
      </c>
      <c r="B86" s="47" t="s">
        <v>384</v>
      </c>
      <c r="C86" s="48" t="s">
        <v>385</v>
      </c>
      <c r="D86" s="49">
        <f t="shared" si="11"/>
        <v>533</v>
      </c>
      <c r="E86" s="49">
        <v>423</v>
      </c>
      <c r="F86" s="49">
        <f t="shared" si="6"/>
        <v>110</v>
      </c>
      <c r="G86" s="49">
        <v>0</v>
      </c>
      <c r="H86" s="49">
        <v>110</v>
      </c>
      <c r="I86" s="49">
        <v>0</v>
      </c>
      <c r="J86" s="49">
        <v>0</v>
      </c>
      <c r="K86" s="49">
        <v>0</v>
      </c>
      <c r="L86" s="49">
        <v>0</v>
      </c>
      <c r="M86" s="49">
        <f t="shared" si="7"/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f t="shared" si="8"/>
        <v>423</v>
      </c>
      <c r="V86" s="49">
        <v>423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f t="shared" si="9"/>
        <v>34</v>
      </c>
      <c r="AC86" s="49">
        <v>0</v>
      </c>
      <c r="AD86" s="49">
        <v>34</v>
      </c>
      <c r="AE86" s="49">
        <f t="shared" si="10"/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</row>
    <row r="87" spans="1:36" ht="13.5">
      <c r="A87" s="24" t="s">
        <v>131</v>
      </c>
      <c r="B87" s="47" t="s">
        <v>386</v>
      </c>
      <c r="C87" s="48" t="s">
        <v>387</v>
      </c>
      <c r="D87" s="49">
        <f t="shared" si="11"/>
        <v>3058</v>
      </c>
      <c r="E87" s="49">
        <v>2651</v>
      </c>
      <c r="F87" s="49">
        <f t="shared" si="6"/>
        <v>316</v>
      </c>
      <c r="G87" s="49">
        <v>0</v>
      </c>
      <c r="H87" s="49">
        <v>257</v>
      </c>
      <c r="I87" s="49">
        <v>0</v>
      </c>
      <c r="J87" s="49">
        <v>0</v>
      </c>
      <c r="K87" s="49">
        <v>59</v>
      </c>
      <c r="L87" s="49">
        <v>0</v>
      </c>
      <c r="M87" s="49">
        <f t="shared" si="7"/>
        <v>91</v>
      </c>
      <c r="N87" s="49">
        <v>91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f t="shared" si="8"/>
        <v>2651</v>
      </c>
      <c r="V87" s="49">
        <v>2651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f t="shared" si="9"/>
        <v>321</v>
      </c>
      <c r="AC87" s="49">
        <v>0</v>
      </c>
      <c r="AD87" s="49">
        <v>262</v>
      </c>
      <c r="AE87" s="49">
        <f t="shared" si="10"/>
        <v>59</v>
      </c>
      <c r="AF87" s="49">
        <v>0</v>
      </c>
      <c r="AG87" s="49">
        <v>0</v>
      </c>
      <c r="AH87" s="49">
        <v>0</v>
      </c>
      <c r="AI87" s="49">
        <v>0</v>
      </c>
      <c r="AJ87" s="49">
        <v>59</v>
      </c>
    </row>
    <row r="88" spans="1:36" ht="13.5">
      <c r="A88" s="24" t="s">
        <v>131</v>
      </c>
      <c r="B88" s="47" t="s">
        <v>388</v>
      </c>
      <c r="C88" s="48" t="s">
        <v>265</v>
      </c>
      <c r="D88" s="49">
        <f t="shared" si="11"/>
        <v>967</v>
      </c>
      <c r="E88" s="49">
        <v>824</v>
      </c>
      <c r="F88" s="49">
        <f t="shared" si="6"/>
        <v>114</v>
      </c>
      <c r="G88" s="49">
        <v>0</v>
      </c>
      <c r="H88" s="49">
        <v>93</v>
      </c>
      <c r="I88" s="49">
        <v>0</v>
      </c>
      <c r="J88" s="49">
        <v>0</v>
      </c>
      <c r="K88" s="49">
        <v>21</v>
      </c>
      <c r="L88" s="49">
        <v>0</v>
      </c>
      <c r="M88" s="49">
        <f t="shared" si="7"/>
        <v>29</v>
      </c>
      <c r="N88" s="49">
        <v>29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f t="shared" si="8"/>
        <v>825</v>
      </c>
      <c r="V88" s="49">
        <v>824</v>
      </c>
      <c r="W88" s="49">
        <v>0</v>
      </c>
      <c r="X88" s="49">
        <v>1</v>
      </c>
      <c r="Y88" s="49">
        <v>0</v>
      </c>
      <c r="Z88" s="49">
        <v>0</v>
      </c>
      <c r="AA88" s="49">
        <v>0</v>
      </c>
      <c r="AB88" s="49">
        <f t="shared" si="9"/>
        <v>102</v>
      </c>
      <c r="AC88" s="49">
        <v>0</v>
      </c>
      <c r="AD88" s="49">
        <v>81</v>
      </c>
      <c r="AE88" s="49">
        <f t="shared" si="10"/>
        <v>21</v>
      </c>
      <c r="AF88" s="49">
        <v>0</v>
      </c>
      <c r="AG88" s="49">
        <v>0</v>
      </c>
      <c r="AH88" s="49">
        <v>0</v>
      </c>
      <c r="AI88" s="49">
        <v>0</v>
      </c>
      <c r="AJ88" s="49">
        <v>21</v>
      </c>
    </row>
    <row r="89" spans="1:36" ht="13.5">
      <c r="A89" s="24" t="s">
        <v>131</v>
      </c>
      <c r="B89" s="47" t="s">
        <v>389</v>
      </c>
      <c r="C89" s="48" t="s">
        <v>390</v>
      </c>
      <c r="D89" s="49">
        <f t="shared" si="11"/>
        <v>6832</v>
      </c>
      <c r="E89" s="49">
        <v>5984</v>
      </c>
      <c r="F89" s="49">
        <f t="shared" si="6"/>
        <v>679</v>
      </c>
      <c r="G89" s="49">
        <v>0</v>
      </c>
      <c r="H89" s="49">
        <v>501</v>
      </c>
      <c r="I89" s="49">
        <v>0</v>
      </c>
      <c r="J89" s="49">
        <v>0</v>
      </c>
      <c r="K89" s="49">
        <v>178</v>
      </c>
      <c r="L89" s="49">
        <v>0</v>
      </c>
      <c r="M89" s="49">
        <f t="shared" si="7"/>
        <v>169</v>
      </c>
      <c r="N89" s="49">
        <v>169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f t="shared" si="8"/>
        <v>5984</v>
      </c>
      <c r="V89" s="49">
        <v>5984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f t="shared" si="9"/>
        <v>769</v>
      </c>
      <c r="AC89" s="49">
        <v>0</v>
      </c>
      <c r="AD89" s="49">
        <v>591</v>
      </c>
      <c r="AE89" s="49">
        <f t="shared" si="10"/>
        <v>178</v>
      </c>
      <c r="AF89" s="49">
        <v>0</v>
      </c>
      <c r="AG89" s="49">
        <v>0</v>
      </c>
      <c r="AH89" s="49">
        <v>0</v>
      </c>
      <c r="AI89" s="49">
        <v>0</v>
      </c>
      <c r="AJ89" s="49">
        <v>178</v>
      </c>
    </row>
    <row r="90" spans="1:36" ht="13.5">
      <c r="A90" s="24" t="s">
        <v>131</v>
      </c>
      <c r="B90" s="47" t="s">
        <v>391</v>
      </c>
      <c r="C90" s="48" t="s">
        <v>424</v>
      </c>
      <c r="D90" s="49">
        <f t="shared" si="11"/>
        <v>1907</v>
      </c>
      <c r="E90" s="49">
        <v>1516</v>
      </c>
      <c r="F90" s="49">
        <f t="shared" si="6"/>
        <v>271</v>
      </c>
      <c r="G90" s="49">
        <v>0</v>
      </c>
      <c r="H90" s="49">
        <v>209</v>
      </c>
      <c r="I90" s="49">
        <v>0</v>
      </c>
      <c r="J90" s="49">
        <v>0</v>
      </c>
      <c r="K90" s="49">
        <v>62</v>
      </c>
      <c r="L90" s="49">
        <v>67</v>
      </c>
      <c r="M90" s="49">
        <f t="shared" si="7"/>
        <v>53</v>
      </c>
      <c r="N90" s="49">
        <v>53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f t="shared" si="8"/>
        <v>1516</v>
      </c>
      <c r="V90" s="49">
        <v>1516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f t="shared" si="9"/>
        <v>290</v>
      </c>
      <c r="AC90" s="49">
        <v>67</v>
      </c>
      <c r="AD90" s="49">
        <v>161</v>
      </c>
      <c r="AE90" s="49">
        <f t="shared" si="10"/>
        <v>62</v>
      </c>
      <c r="AF90" s="49">
        <v>0</v>
      </c>
      <c r="AG90" s="49">
        <v>0</v>
      </c>
      <c r="AH90" s="49">
        <v>0</v>
      </c>
      <c r="AI90" s="49">
        <v>0</v>
      </c>
      <c r="AJ90" s="49">
        <v>62</v>
      </c>
    </row>
    <row r="91" spans="1:36" ht="13.5">
      <c r="A91" s="24" t="s">
        <v>131</v>
      </c>
      <c r="B91" s="47" t="s">
        <v>392</v>
      </c>
      <c r="C91" s="48" t="s">
        <v>393</v>
      </c>
      <c r="D91" s="49">
        <f t="shared" si="11"/>
        <v>271</v>
      </c>
      <c r="E91" s="49">
        <v>215</v>
      </c>
      <c r="F91" s="49">
        <f t="shared" si="6"/>
        <v>49</v>
      </c>
      <c r="G91" s="49">
        <v>0</v>
      </c>
      <c r="H91" s="49">
        <v>38</v>
      </c>
      <c r="I91" s="49">
        <v>0</v>
      </c>
      <c r="J91" s="49">
        <v>0</v>
      </c>
      <c r="K91" s="49">
        <v>11</v>
      </c>
      <c r="L91" s="49">
        <v>0</v>
      </c>
      <c r="M91" s="49">
        <f t="shared" si="7"/>
        <v>7</v>
      </c>
      <c r="N91" s="49">
        <v>7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f t="shared" si="8"/>
        <v>215</v>
      </c>
      <c r="V91" s="49">
        <v>215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f t="shared" si="9"/>
        <v>32</v>
      </c>
      <c r="AC91" s="49">
        <v>0</v>
      </c>
      <c r="AD91" s="49">
        <v>21</v>
      </c>
      <c r="AE91" s="49">
        <f t="shared" si="10"/>
        <v>11</v>
      </c>
      <c r="AF91" s="49">
        <v>0</v>
      </c>
      <c r="AG91" s="49">
        <v>0</v>
      </c>
      <c r="AH91" s="49">
        <v>0</v>
      </c>
      <c r="AI91" s="49">
        <v>0</v>
      </c>
      <c r="AJ91" s="49">
        <v>11</v>
      </c>
    </row>
    <row r="92" spans="1:36" ht="13.5">
      <c r="A92" s="24" t="s">
        <v>131</v>
      </c>
      <c r="B92" s="47" t="s">
        <v>394</v>
      </c>
      <c r="C92" s="48" t="s">
        <v>395</v>
      </c>
      <c r="D92" s="49">
        <f t="shared" si="11"/>
        <v>713</v>
      </c>
      <c r="E92" s="49">
        <v>578</v>
      </c>
      <c r="F92" s="49">
        <f t="shared" si="6"/>
        <v>135</v>
      </c>
      <c r="G92" s="49">
        <v>0</v>
      </c>
      <c r="H92" s="49">
        <v>135</v>
      </c>
      <c r="I92" s="49">
        <v>0</v>
      </c>
      <c r="J92" s="49">
        <v>0</v>
      </c>
      <c r="K92" s="49">
        <v>0</v>
      </c>
      <c r="L92" s="49">
        <v>0</v>
      </c>
      <c r="M92" s="49">
        <f t="shared" si="7"/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f t="shared" si="8"/>
        <v>578</v>
      </c>
      <c r="V92" s="49">
        <v>578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f t="shared" si="9"/>
        <v>89</v>
      </c>
      <c r="AC92" s="49">
        <v>0</v>
      </c>
      <c r="AD92" s="49">
        <v>58</v>
      </c>
      <c r="AE92" s="49">
        <f t="shared" si="10"/>
        <v>31</v>
      </c>
      <c r="AF92" s="49">
        <v>0</v>
      </c>
      <c r="AG92" s="49">
        <v>31</v>
      </c>
      <c r="AH92" s="49">
        <v>0</v>
      </c>
      <c r="AI92" s="49">
        <v>0</v>
      </c>
      <c r="AJ92" s="49">
        <v>0</v>
      </c>
    </row>
    <row r="93" spans="1:36" ht="13.5">
      <c r="A93" s="24" t="s">
        <v>131</v>
      </c>
      <c r="B93" s="47" t="s">
        <v>396</v>
      </c>
      <c r="C93" s="48" t="s">
        <v>397</v>
      </c>
      <c r="D93" s="49">
        <f t="shared" si="11"/>
        <v>590</v>
      </c>
      <c r="E93" s="49">
        <v>477</v>
      </c>
      <c r="F93" s="49">
        <f t="shared" si="6"/>
        <v>112</v>
      </c>
      <c r="G93" s="49">
        <v>0</v>
      </c>
      <c r="H93" s="49">
        <v>112</v>
      </c>
      <c r="I93" s="49">
        <v>0</v>
      </c>
      <c r="J93" s="49">
        <v>0</v>
      </c>
      <c r="K93" s="49">
        <v>0</v>
      </c>
      <c r="L93" s="49">
        <v>0</v>
      </c>
      <c r="M93" s="49">
        <f t="shared" si="7"/>
        <v>1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1</v>
      </c>
      <c r="U93" s="49">
        <f t="shared" si="8"/>
        <v>481</v>
      </c>
      <c r="V93" s="49">
        <v>477</v>
      </c>
      <c r="W93" s="49">
        <v>0</v>
      </c>
      <c r="X93" s="49">
        <v>4</v>
      </c>
      <c r="Y93" s="49">
        <v>0</v>
      </c>
      <c r="Z93" s="49">
        <v>0</v>
      </c>
      <c r="AA93" s="49">
        <v>0</v>
      </c>
      <c r="AB93" s="49">
        <f t="shared" si="9"/>
        <v>65</v>
      </c>
      <c r="AC93" s="49">
        <v>0</v>
      </c>
      <c r="AD93" s="49">
        <v>48</v>
      </c>
      <c r="AE93" s="49">
        <f t="shared" si="10"/>
        <v>17</v>
      </c>
      <c r="AF93" s="49">
        <v>0</v>
      </c>
      <c r="AG93" s="49">
        <v>17</v>
      </c>
      <c r="AH93" s="49">
        <v>0</v>
      </c>
      <c r="AI93" s="49">
        <v>0</v>
      </c>
      <c r="AJ93" s="49">
        <v>0</v>
      </c>
    </row>
    <row r="94" spans="1:36" ht="13.5">
      <c r="A94" s="24" t="s">
        <v>131</v>
      </c>
      <c r="B94" s="47" t="s">
        <v>398</v>
      </c>
      <c r="C94" s="48" t="s">
        <v>399</v>
      </c>
      <c r="D94" s="49">
        <f t="shared" si="11"/>
        <v>244</v>
      </c>
      <c r="E94" s="49">
        <v>0</v>
      </c>
      <c r="F94" s="49">
        <f t="shared" si="6"/>
        <v>218</v>
      </c>
      <c r="G94" s="49">
        <v>0</v>
      </c>
      <c r="H94" s="49">
        <v>27</v>
      </c>
      <c r="I94" s="49">
        <v>0</v>
      </c>
      <c r="J94" s="49">
        <v>187</v>
      </c>
      <c r="K94" s="49">
        <v>4</v>
      </c>
      <c r="L94" s="49">
        <v>26</v>
      </c>
      <c r="M94" s="49">
        <f t="shared" si="7"/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f t="shared" si="8"/>
        <v>47</v>
      </c>
      <c r="V94" s="49">
        <v>0</v>
      </c>
      <c r="W94" s="49">
        <v>0</v>
      </c>
      <c r="X94" s="49">
        <v>0</v>
      </c>
      <c r="Y94" s="49">
        <v>0</v>
      </c>
      <c r="Z94" s="49">
        <v>47</v>
      </c>
      <c r="AA94" s="49">
        <v>0</v>
      </c>
      <c r="AB94" s="49">
        <f t="shared" si="9"/>
        <v>28</v>
      </c>
      <c r="AC94" s="49">
        <v>26</v>
      </c>
      <c r="AD94" s="49">
        <v>1</v>
      </c>
      <c r="AE94" s="49">
        <f t="shared" si="10"/>
        <v>1</v>
      </c>
      <c r="AF94" s="49">
        <v>0</v>
      </c>
      <c r="AG94" s="49">
        <v>0</v>
      </c>
      <c r="AH94" s="49">
        <v>0</v>
      </c>
      <c r="AI94" s="49">
        <v>0</v>
      </c>
      <c r="AJ94" s="49">
        <v>1</v>
      </c>
    </row>
    <row r="95" spans="1:36" ht="13.5">
      <c r="A95" s="24" t="s">
        <v>131</v>
      </c>
      <c r="B95" s="47" t="s">
        <v>400</v>
      </c>
      <c r="C95" s="48" t="s">
        <v>401</v>
      </c>
      <c r="D95" s="49">
        <f t="shared" si="11"/>
        <v>460</v>
      </c>
      <c r="E95" s="49">
        <v>74</v>
      </c>
      <c r="F95" s="49">
        <f t="shared" si="6"/>
        <v>377</v>
      </c>
      <c r="G95" s="49">
        <v>0</v>
      </c>
      <c r="H95" s="49">
        <v>377</v>
      </c>
      <c r="I95" s="49">
        <v>0</v>
      </c>
      <c r="J95" s="49">
        <v>0</v>
      </c>
      <c r="K95" s="49">
        <v>0</v>
      </c>
      <c r="L95" s="49">
        <v>9</v>
      </c>
      <c r="M95" s="49">
        <f t="shared" si="7"/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f t="shared" si="8"/>
        <v>74</v>
      </c>
      <c r="V95" s="49">
        <v>74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f t="shared" si="9"/>
        <v>18</v>
      </c>
      <c r="AC95" s="49">
        <v>9</v>
      </c>
      <c r="AD95" s="49">
        <v>9</v>
      </c>
      <c r="AE95" s="49">
        <f t="shared" si="10"/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</row>
    <row r="96" spans="1:36" ht="13.5">
      <c r="A96" s="24" t="s">
        <v>131</v>
      </c>
      <c r="B96" s="47" t="s">
        <v>402</v>
      </c>
      <c r="C96" s="48" t="s">
        <v>403</v>
      </c>
      <c r="D96" s="49">
        <f t="shared" si="11"/>
        <v>670</v>
      </c>
      <c r="E96" s="49">
        <v>553</v>
      </c>
      <c r="F96" s="49">
        <f t="shared" si="6"/>
        <v>116</v>
      </c>
      <c r="G96" s="49">
        <v>0</v>
      </c>
      <c r="H96" s="49">
        <v>116</v>
      </c>
      <c r="I96" s="49">
        <v>0</v>
      </c>
      <c r="J96" s="49">
        <v>0</v>
      </c>
      <c r="K96" s="49">
        <v>0</v>
      </c>
      <c r="L96" s="49">
        <v>1</v>
      </c>
      <c r="M96" s="49">
        <f t="shared" si="7"/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f t="shared" si="8"/>
        <v>557</v>
      </c>
      <c r="V96" s="49">
        <v>553</v>
      </c>
      <c r="W96" s="49">
        <v>0</v>
      </c>
      <c r="X96" s="49">
        <v>4</v>
      </c>
      <c r="Y96" s="49">
        <v>0</v>
      </c>
      <c r="Z96" s="49">
        <v>0</v>
      </c>
      <c r="AA96" s="49">
        <v>0</v>
      </c>
      <c r="AB96" s="49">
        <f t="shared" si="9"/>
        <v>60</v>
      </c>
      <c r="AC96" s="49">
        <v>1</v>
      </c>
      <c r="AD96" s="49">
        <v>59</v>
      </c>
      <c r="AE96" s="49">
        <f t="shared" si="10"/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v>0</v>
      </c>
    </row>
    <row r="97" spans="1:36" ht="13.5">
      <c r="A97" s="24" t="s">
        <v>131</v>
      </c>
      <c r="B97" s="47" t="s">
        <v>404</v>
      </c>
      <c r="C97" s="48" t="s">
        <v>405</v>
      </c>
      <c r="D97" s="49">
        <f t="shared" si="11"/>
        <v>1087</v>
      </c>
      <c r="E97" s="49">
        <v>894</v>
      </c>
      <c r="F97" s="49">
        <f t="shared" si="6"/>
        <v>191</v>
      </c>
      <c r="G97" s="49">
        <v>0</v>
      </c>
      <c r="H97" s="49">
        <v>191</v>
      </c>
      <c r="I97" s="49">
        <v>0</v>
      </c>
      <c r="J97" s="49">
        <v>0</v>
      </c>
      <c r="K97" s="49">
        <v>0</v>
      </c>
      <c r="L97" s="49">
        <v>2</v>
      </c>
      <c r="M97" s="49">
        <f t="shared" si="7"/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f t="shared" si="8"/>
        <v>901</v>
      </c>
      <c r="V97" s="49">
        <v>894</v>
      </c>
      <c r="W97" s="49">
        <v>0</v>
      </c>
      <c r="X97" s="49">
        <v>7</v>
      </c>
      <c r="Y97" s="49">
        <v>0</v>
      </c>
      <c r="Z97" s="49">
        <v>0</v>
      </c>
      <c r="AA97" s="49">
        <v>0</v>
      </c>
      <c r="AB97" s="49">
        <f t="shared" si="9"/>
        <v>99</v>
      </c>
      <c r="AC97" s="49">
        <v>2</v>
      </c>
      <c r="AD97" s="49">
        <v>97</v>
      </c>
      <c r="AE97" s="49">
        <f t="shared" si="10"/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</row>
    <row r="98" spans="1:36" ht="13.5">
      <c r="A98" s="24" t="s">
        <v>131</v>
      </c>
      <c r="B98" s="47" t="s">
        <v>406</v>
      </c>
      <c r="C98" s="48" t="s">
        <v>425</v>
      </c>
      <c r="D98" s="49">
        <f t="shared" si="11"/>
        <v>493</v>
      </c>
      <c r="E98" s="49">
        <v>410</v>
      </c>
      <c r="F98" s="49">
        <f aca="true" t="shared" si="12" ref="F98:F105">SUM(G98:K98)</f>
        <v>82</v>
      </c>
      <c r="G98" s="49">
        <v>0</v>
      </c>
      <c r="H98" s="49">
        <v>82</v>
      </c>
      <c r="I98" s="49">
        <v>0</v>
      </c>
      <c r="J98" s="49">
        <v>0</v>
      </c>
      <c r="K98" s="49">
        <v>0</v>
      </c>
      <c r="L98" s="49">
        <v>1</v>
      </c>
      <c r="M98" s="49">
        <f aca="true" t="shared" si="13" ref="M98:M105">SUM(N98:T98)</f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f aca="true" t="shared" si="14" ref="U98:U105">SUM(V98:AA98)</f>
        <v>413</v>
      </c>
      <c r="V98" s="49">
        <v>410</v>
      </c>
      <c r="W98" s="49">
        <v>0</v>
      </c>
      <c r="X98" s="49">
        <v>3</v>
      </c>
      <c r="Y98" s="49">
        <v>0</v>
      </c>
      <c r="Z98" s="49">
        <v>0</v>
      </c>
      <c r="AA98" s="49">
        <v>0</v>
      </c>
      <c r="AB98" s="49">
        <f aca="true" t="shared" si="15" ref="AB98:AB105">SUM(AC98:AE98)</f>
        <v>45</v>
      </c>
      <c r="AC98" s="49">
        <v>1</v>
      </c>
      <c r="AD98" s="49">
        <v>44</v>
      </c>
      <c r="AE98" s="49">
        <f aca="true" t="shared" si="16" ref="AE98:AE105">SUM(AF98:AJ98)</f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0</v>
      </c>
    </row>
    <row r="99" spans="1:36" ht="13.5">
      <c r="A99" s="24" t="s">
        <v>131</v>
      </c>
      <c r="B99" s="47" t="s">
        <v>407</v>
      </c>
      <c r="C99" s="48" t="s">
        <v>408</v>
      </c>
      <c r="D99" s="49">
        <f t="shared" si="11"/>
        <v>256</v>
      </c>
      <c r="E99" s="49">
        <v>217</v>
      </c>
      <c r="F99" s="49">
        <f t="shared" si="12"/>
        <v>38</v>
      </c>
      <c r="G99" s="49">
        <v>0</v>
      </c>
      <c r="H99" s="49">
        <v>38</v>
      </c>
      <c r="I99" s="49">
        <v>0</v>
      </c>
      <c r="J99" s="49">
        <v>0</v>
      </c>
      <c r="K99" s="49">
        <v>0</v>
      </c>
      <c r="L99" s="49">
        <v>1</v>
      </c>
      <c r="M99" s="49">
        <f t="shared" si="13"/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f t="shared" si="14"/>
        <v>218</v>
      </c>
      <c r="V99" s="49">
        <v>217</v>
      </c>
      <c r="W99" s="49">
        <v>0</v>
      </c>
      <c r="X99" s="49">
        <v>1</v>
      </c>
      <c r="Y99" s="49">
        <v>0</v>
      </c>
      <c r="Z99" s="49">
        <v>0</v>
      </c>
      <c r="AA99" s="49">
        <v>0</v>
      </c>
      <c r="AB99" s="49">
        <f t="shared" si="15"/>
        <v>24</v>
      </c>
      <c r="AC99" s="49">
        <v>1</v>
      </c>
      <c r="AD99" s="49">
        <v>23</v>
      </c>
      <c r="AE99" s="49">
        <f t="shared" si="16"/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</row>
    <row r="100" spans="1:36" ht="13.5">
      <c r="A100" s="24" t="s">
        <v>131</v>
      </c>
      <c r="B100" s="47" t="s">
        <v>409</v>
      </c>
      <c r="C100" s="48" t="s">
        <v>410</v>
      </c>
      <c r="D100" s="49">
        <f t="shared" si="11"/>
        <v>4356</v>
      </c>
      <c r="E100" s="49">
        <v>3835</v>
      </c>
      <c r="F100" s="49">
        <f t="shared" si="12"/>
        <v>518</v>
      </c>
      <c r="G100" s="49">
        <v>0</v>
      </c>
      <c r="H100" s="49">
        <v>518</v>
      </c>
      <c r="I100" s="49">
        <v>0</v>
      </c>
      <c r="J100" s="49">
        <v>0</v>
      </c>
      <c r="K100" s="49">
        <v>0</v>
      </c>
      <c r="L100" s="49">
        <v>0</v>
      </c>
      <c r="M100" s="49">
        <f t="shared" si="13"/>
        <v>3</v>
      </c>
      <c r="N100" s="49">
        <v>3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f t="shared" si="14"/>
        <v>3835</v>
      </c>
      <c r="V100" s="49">
        <v>3835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f t="shared" si="15"/>
        <v>665</v>
      </c>
      <c r="AC100" s="49">
        <v>0</v>
      </c>
      <c r="AD100" s="49">
        <v>415</v>
      </c>
      <c r="AE100" s="49">
        <f t="shared" si="16"/>
        <v>250</v>
      </c>
      <c r="AF100" s="49">
        <v>0</v>
      </c>
      <c r="AG100" s="49">
        <v>250</v>
      </c>
      <c r="AH100" s="49">
        <v>0</v>
      </c>
      <c r="AI100" s="49">
        <v>0</v>
      </c>
      <c r="AJ100" s="49">
        <v>0</v>
      </c>
    </row>
    <row r="101" spans="1:36" ht="13.5">
      <c r="A101" s="24" t="s">
        <v>131</v>
      </c>
      <c r="B101" s="47" t="s">
        <v>411</v>
      </c>
      <c r="C101" s="48" t="s">
        <v>412</v>
      </c>
      <c r="D101" s="49">
        <f t="shared" si="11"/>
        <v>2101</v>
      </c>
      <c r="E101" s="49">
        <v>1539</v>
      </c>
      <c r="F101" s="49">
        <f t="shared" si="12"/>
        <v>201</v>
      </c>
      <c r="G101" s="49">
        <v>0</v>
      </c>
      <c r="H101" s="49">
        <v>201</v>
      </c>
      <c r="I101" s="49">
        <v>0</v>
      </c>
      <c r="J101" s="49">
        <v>0</v>
      </c>
      <c r="K101" s="49">
        <v>0</v>
      </c>
      <c r="L101" s="49">
        <v>29</v>
      </c>
      <c r="M101" s="49">
        <f t="shared" si="13"/>
        <v>332</v>
      </c>
      <c r="N101" s="49">
        <v>322</v>
      </c>
      <c r="O101" s="49">
        <v>0</v>
      </c>
      <c r="P101" s="49">
        <v>0</v>
      </c>
      <c r="Q101" s="49">
        <v>0</v>
      </c>
      <c r="R101" s="49">
        <v>0</v>
      </c>
      <c r="S101" s="49">
        <v>10</v>
      </c>
      <c r="T101" s="49">
        <v>0</v>
      </c>
      <c r="U101" s="49">
        <f t="shared" si="14"/>
        <v>1539</v>
      </c>
      <c r="V101" s="49">
        <v>1539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f t="shared" si="15"/>
        <v>205</v>
      </c>
      <c r="AC101" s="49">
        <v>29</v>
      </c>
      <c r="AD101" s="49">
        <v>163</v>
      </c>
      <c r="AE101" s="49">
        <f t="shared" si="16"/>
        <v>13</v>
      </c>
      <c r="AF101" s="49">
        <v>0</v>
      </c>
      <c r="AG101" s="49">
        <v>13</v>
      </c>
      <c r="AH101" s="49">
        <v>0</v>
      </c>
      <c r="AI101" s="49">
        <v>0</v>
      </c>
      <c r="AJ101" s="49">
        <v>0</v>
      </c>
    </row>
    <row r="102" spans="1:36" ht="13.5">
      <c r="A102" s="24" t="s">
        <v>131</v>
      </c>
      <c r="B102" s="47" t="s">
        <v>413</v>
      </c>
      <c r="C102" s="48" t="s">
        <v>414</v>
      </c>
      <c r="D102" s="49">
        <f t="shared" si="11"/>
        <v>298</v>
      </c>
      <c r="E102" s="49">
        <v>242</v>
      </c>
      <c r="F102" s="49">
        <f t="shared" si="12"/>
        <v>47</v>
      </c>
      <c r="G102" s="49">
        <v>0</v>
      </c>
      <c r="H102" s="49">
        <v>46</v>
      </c>
      <c r="I102" s="49">
        <v>0</v>
      </c>
      <c r="J102" s="49">
        <v>0</v>
      </c>
      <c r="K102" s="49">
        <v>1</v>
      </c>
      <c r="L102" s="49">
        <v>9</v>
      </c>
      <c r="M102" s="49">
        <f t="shared" si="13"/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f t="shared" si="14"/>
        <v>242</v>
      </c>
      <c r="V102" s="49">
        <v>242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f t="shared" si="15"/>
        <v>37</v>
      </c>
      <c r="AC102" s="49">
        <v>9</v>
      </c>
      <c r="AD102" s="49">
        <v>27</v>
      </c>
      <c r="AE102" s="49">
        <f t="shared" si="16"/>
        <v>1</v>
      </c>
      <c r="AF102" s="49">
        <v>0</v>
      </c>
      <c r="AG102" s="49">
        <v>0</v>
      </c>
      <c r="AH102" s="49">
        <v>0</v>
      </c>
      <c r="AI102" s="49">
        <v>0</v>
      </c>
      <c r="AJ102" s="49">
        <v>1</v>
      </c>
    </row>
    <row r="103" spans="1:36" ht="13.5">
      <c r="A103" s="24" t="s">
        <v>131</v>
      </c>
      <c r="B103" s="47" t="s">
        <v>415</v>
      </c>
      <c r="C103" s="48" t="s">
        <v>416</v>
      </c>
      <c r="D103" s="49">
        <f t="shared" si="11"/>
        <v>173</v>
      </c>
      <c r="E103" s="49">
        <v>143</v>
      </c>
      <c r="F103" s="49">
        <f t="shared" si="12"/>
        <v>26</v>
      </c>
      <c r="G103" s="49">
        <v>4</v>
      </c>
      <c r="H103" s="49">
        <v>22</v>
      </c>
      <c r="I103" s="49">
        <v>0</v>
      </c>
      <c r="J103" s="49">
        <v>0</v>
      </c>
      <c r="K103" s="49">
        <v>0</v>
      </c>
      <c r="L103" s="49">
        <v>4</v>
      </c>
      <c r="M103" s="49">
        <f t="shared" si="13"/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f t="shared" si="14"/>
        <v>145</v>
      </c>
      <c r="V103" s="49">
        <v>143</v>
      </c>
      <c r="W103" s="49">
        <v>0</v>
      </c>
      <c r="X103" s="49">
        <v>2</v>
      </c>
      <c r="Y103" s="49">
        <v>0</v>
      </c>
      <c r="Z103" s="49">
        <v>0</v>
      </c>
      <c r="AA103" s="49">
        <v>0</v>
      </c>
      <c r="AB103" s="49">
        <f t="shared" si="15"/>
        <v>23</v>
      </c>
      <c r="AC103" s="49">
        <v>4</v>
      </c>
      <c r="AD103" s="49">
        <v>18</v>
      </c>
      <c r="AE103" s="49">
        <f t="shared" si="16"/>
        <v>1</v>
      </c>
      <c r="AF103" s="49">
        <v>1</v>
      </c>
      <c r="AG103" s="49">
        <v>0</v>
      </c>
      <c r="AH103" s="49">
        <v>0</v>
      </c>
      <c r="AI103" s="49">
        <v>0</v>
      </c>
      <c r="AJ103" s="49">
        <v>0</v>
      </c>
    </row>
    <row r="104" spans="1:36" ht="13.5">
      <c r="A104" s="24" t="s">
        <v>131</v>
      </c>
      <c r="B104" s="47" t="s">
        <v>417</v>
      </c>
      <c r="C104" s="48" t="s">
        <v>423</v>
      </c>
      <c r="D104" s="49">
        <f t="shared" si="11"/>
        <v>4675</v>
      </c>
      <c r="E104" s="49">
        <v>3077</v>
      </c>
      <c r="F104" s="49">
        <f t="shared" si="12"/>
        <v>38</v>
      </c>
      <c r="G104" s="49">
        <v>0</v>
      </c>
      <c r="H104" s="49">
        <v>29</v>
      </c>
      <c r="I104" s="49">
        <v>0</v>
      </c>
      <c r="J104" s="49">
        <v>0</v>
      </c>
      <c r="K104" s="49">
        <v>9</v>
      </c>
      <c r="L104" s="49">
        <v>709</v>
      </c>
      <c r="M104" s="49">
        <f t="shared" si="13"/>
        <v>851</v>
      </c>
      <c r="N104" s="49">
        <v>227</v>
      </c>
      <c r="O104" s="49">
        <v>398</v>
      </c>
      <c r="P104" s="49">
        <v>168</v>
      </c>
      <c r="Q104" s="49">
        <v>0</v>
      </c>
      <c r="R104" s="49">
        <v>0</v>
      </c>
      <c r="S104" s="49">
        <v>0</v>
      </c>
      <c r="T104" s="49">
        <v>58</v>
      </c>
      <c r="U104" s="49">
        <f t="shared" si="14"/>
        <v>3077</v>
      </c>
      <c r="V104" s="49">
        <v>3077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f t="shared" si="15"/>
        <v>1072</v>
      </c>
      <c r="AC104" s="49">
        <v>709</v>
      </c>
      <c r="AD104" s="49">
        <v>354</v>
      </c>
      <c r="AE104" s="49">
        <f t="shared" si="16"/>
        <v>9</v>
      </c>
      <c r="AF104" s="49">
        <v>0</v>
      </c>
      <c r="AG104" s="49">
        <v>0</v>
      </c>
      <c r="AH104" s="49">
        <v>0</v>
      </c>
      <c r="AI104" s="49">
        <v>0</v>
      </c>
      <c r="AJ104" s="49">
        <v>9</v>
      </c>
    </row>
    <row r="105" spans="1:36" ht="13.5">
      <c r="A105" s="24" t="s">
        <v>131</v>
      </c>
      <c r="B105" s="47" t="s">
        <v>418</v>
      </c>
      <c r="C105" s="48" t="s">
        <v>419</v>
      </c>
      <c r="D105" s="49">
        <f t="shared" si="11"/>
        <v>2677</v>
      </c>
      <c r="E105" s="49">
        <v>1791</v>
      </c>
      <c r="F105" s="49">
        <f t="shared" si="12"/>
        <v>42</v>
      </c>
      <c r="G105" s="49">
        <v>0</v>
      </c>
      <c r="H105" s="49">
        <v>42</v>
      </c>
      <c r="I105" s="49">
        <v>0</v>
      </c>
      <c r="J105" s="49">
        <v>0</v>
      </c>
      <c r="K105" s="49">
        <v>0</v>
      </c>
      <c r="L105" s="49">
        <v>181</v>
      </c>
      <c r="M105" s="49">
        <f t="shared" si="13"/>
        <v>663</v>
      </c>
      <c r="N105" s="49">
        <v>315</v>
      </c>
      <c r="O105" s="49">
        <v>194</v>
      </c>
      <c r="P105" s="49">
        <v>131</v>
      </c>
      <c r="Q105" s="49">
        <v>0</v>
      </c>
      <c r="R105" s="49">
        <v>0</v>
      </c>
      <c r="S105" s="49">
        <v>0</v>
      </c>
      <c r="T105" s="49">
        <v>23</v>
      </c>
      <c r="U105" s="49">
        <f t="shared" si="14"/>
        <v>1791</v>
      </c>
      <c r="V105" s="49">
        <v>1791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f t="shared" si="15"/>
        <v>337</v>
      </c>
      <c r="AC105" s="49">
        <v>181</v>
      </c>
      <c r="AD105" s="49">
        <v>156</v>
      </c>
      <c r="AE105" s="49">
        <f t="shared" si="16"/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</row>
    <row r="106" spans="1:36" ht="13.5">
      <c r="A106" s="193" t="s">
        <v>323</v>
      </c>
      <c r="B106" s="188"/>
      <c r="C106" s="189"/>
      <c r="D106" s="49">
        <f aca="true" t="shared" si="17" ref="D106:AJ106">SUM(D7:D105)</f>
        <v>722314</v>
      </c>
      <c r="E106" s="49">
        <f t="shared" si="17"/>
        <v>572486</v>
      </c>
      <c r="F106" s="49">
        <f t="shared" si="17"/>
        <v>70264</v>
      </c>
      <c r="G106" s="49">
        <f t="shared" si="17"/>
        <v>28482</v>
      </c>
      <c r="H106" s="49">
        <f t="shared" si="17"/>
        <v>39177</v>
      </c>
      <c r="I106" s="49">
        <f t="shared" si="17"/>
        <v>86</v>
      </c>
      <c r="J106" s="49">
        <f t="shared" si="17"/>
        <v>230</v>
      </c>
      <c r="K106" s="49">
        <f t="shared" si="17"/>
        <v>2289</v>
      </c>
      <c r="L106" s="49">
        <f t="shared" si="17"/>
        <v>40153</v>
      </c>
      <c r="M106" s="49">
        <f t="shared" si="17"/>
        <v>39411</v>
      </c>
      <c r="N106" s="49">
        <f t="shared" si="17"/>
        <v>17555</v>
      </c>
      <c r="O106" s="49">
        <f t="shared" si="17"/>
        <v>8865</v>
      </c>
      <c r="P106" s="49">
        <f t="shared" si="17"/>
        <v>7545</v>
      </c>
      <c r="Q106" s="49">
        <f t="shared" si="17"/>
        <v>983</v>
      </c>
      <c r="R106" s="49">
        <f t="shared" si="17"/>
        <v>1340</v>
      </c>
      <c r="S106" s="49">
        <f t="shared" si="17"/>
        <v>304</v>
      </c>
      <c r="T106" s="49">
        <f t="shared" si="17"/>
        <v>2819</v>
      </c>
      <c r="U106" s="49">
        <f t="shared" si="17"/>
        <v>588498</v>
      </c>
      <c r="V106" s="49">
        <f t="shared" si="17"/>
        <v>572486</v>
      </c>
      <c r="W106" s="49">
        <f t="shared" si="17"/>
        <v>13680</v>
      </c>
      <c r="X106" s="49">
        <f t="shared" si="17"/>
        <v>1986</v>
      </c>
      <c r="Y106" s="49">
        <f t="shared" si="17"/>
        <v>0</v>
      </c>
      <c r="Z106" s="49">
        <f t="shared" si="17"/>
        <v>47</v>
      </c>
      <c r="AA106" s="49">
        <f t="shared" si="17"/>
        <v>299</v>
      </c>
      <c r="AB106" s="49">
        <f t="shared" si="17"/>
        <v>105295</v>
      </c>
      <c r="AC106" s="49">
        <f t="shared" si="17"/>
        <v>40153</v>
      </c>
      <c r="AD106" s="49">
        <f t="shared" si="17"/>
        <v>57480</v>
      </c>
      <c r="AE106" s="49">
        <f t="shared" si="17"/>
        <v>7662</v>
      </c>
      <c r="AF106" s="49">
        <f t="shared" si="17"/>
        <v>4604</v>
      </c>
      <c r="AG106" s="49">
        <f t="shared" si="17"/>
        <v>1643</v>
      </c>
      <c r="AH106" s="49">
        <f t="shared" si="17"/>
        <v>0</v>
      </c>
      <c r="AI106" s="49">
        <f t="shared" si="17"/>
        <v>0</v>
      </c>
      <c r="AJ106" s="49">
        <f t="shared" si="17"/>
        <v>1415</v>
      </c>
    </row>
  </sheetData>
  <mergeCells count="25">
    <mergeCell ref="A106:C10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10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263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107</v>
      </c>
      <c r="B2" s="196" t="s">
        <v>283</v>
      </c>
      <c r="C2" s="196" t="s">
        <v>119</v>
      </c>
      <c r="D2" s="238" t="s">
        <v>279</v>
      </c>
      <c r="E2" s="236"/>
      <c r="F2" s="236"/>
      <c r="G2" s="236"/>
      <c r="H2" s="236"/>
      <c r="I2" s="236"/>
      <c r="J2" s="236"/>
      <c r="K2" s="237"/>
      <c r="L2" s="238" t="s">
        <v>280</v>
      </c>
      <c r="M2" s="236"/>
      <c r="N2" s="236"/>
      <c r="O2" s="236"/>
      <c r="P2" s="236"/>
      <c r="Q2" s="236"/>
      <c r="R2" s="236"/>
      <c r="S2" s="237"/>
      <c r="T2" s="244" t="s">
        <v>281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122</v>
      </c>
      <c r="E3" s="201" t="s">
        <v>126</v>
      </c>
      <c r="F3" s="201" t="s">
        <v>284</v>
      </c>
      <c r="G3" s="201" t="s">
        <v>127</v>
      </c>
      <c r="H3" s="201" t="s">
        <v>420</v>
      </c>
      <c r="I3" s="201" t="s">
        <v>421</v>
      </c>
      <c r="J3" s="234" t="s">
        <v>18</v>
      </c>
      <c r="K3" s="201" t="s">
        <v>285</v>
      </c>
      <c r="L3" s="197" t="s">
        <v>122</v>
      </c>
      <c r="M3" s="201" t="s">
        <v>126</v>
      </c>
      <c r="N3" s="201" t="s">
        <v>284</v>
      </c>
      <c r="O3" s="201" t="s">
        <v>127</v>
      </c>
      <c r="P3" s="201" t="s">
        <v>420</v>
      </c>
      <c r="Q3" s="201" t="s">
        <v>421</v>
      </c>
      <c r="R3" s="234" t="s">
        <v>18</v>
      </c>
      <c r="S3" s="201" t="s">
        <v>285</v>
      </c>
      <c r="T3" s="197" t="s">
        <v>122</v>
      </c>
      <c r="U3" s="201" t="s">
        <v>126</v>
      </c>
      <c r="V3" s="201" t="s">
        <v>284</v>
      </c>
      <c r="W3" s="201" t="s">
        <v>127</v>
      </c>
      <c r="X3" s="201" t="s">
        <v>420</v>
      </c>
      <c r="Y3" s="201" t="s">
        <v>421</v>
      </c>
      <c r="Z3" s="234" t="s">
        <v>18</v>
      </c>
      <c r="AA3" s="201" t="s">
        <v>285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122</v>
      </c>
      <c r="BQ3" s="201" t="s">
        <v>126</v>
      </c>
      <c r="BR3" s="201" t="s">
        <v>284</v>
      </c>
      <c r="BS3" s="201" t="s">
        <v>127</v>
      </c>
      <c r="BT3" s="201" t="s">
        <v>420</v>
      </c>
      <c r="BU3" s="201" t="s">
        <v>421</v>
      </c>
      <c r="BV3" s="234" t="s">
        <v>18</v>
      </c>
      <c r="BW3" s="201" t="s">
        <v>285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122</v>
      </c>
      <c r="AC4" s="201" t="s">
        <v>126</v>
      </c>
      <c r="AD4" s="201" t="s">
        <v>284</v>
      </c>
      <c r="AE4" s="201" t="s">
        <v>127</v>
      </c>
      <c r="AF4" s="201" t="s">
        <v>420</v>
      </c>
      <c r="AG4" s="201" t="s">
        <v>421</v>
      </c>
      <c r="AH4" s="234" t="s">
        <v>18</v>
      </c>
      <c r="AI4" s="201" t="s">
        <v>285</v>
      </c>
      <c r="AJ4" s="197" t="s">
        <v>122</v>
      </c>
      <c r="AK4" s="201" t="s">
        <v>126</v>
      </c>
      <c r="AL4" s="201" t="s">
        <v>284</v>
      </c>
      <c r="AM4" s="201" t="s">
        <v>127</v>
      </c>
      <c r="AN4" s="201" t="s">
        <v>420</v>
      </c>
      <c r="AO4" s="201" t="s">
        <v>421</v>
      </c>
      <c r="AP4" s="234" t="s">
        <v>18</v>
      </c>
      <c r="AQ4" s="201" t="s">
        <v>285</v>
      </c>
      <c r="AR4" s="197" t="s">
        <v>122</v>
      </c>
      <c r="AS4" s="201" t="s">
        <v>126</v>
      </c>
      <c r="AT4" s="201" t="s">
        <v>284</v>
      </c>
      <c r="AU4" s="201" t="s">
        <v>127</v>
      </c>
      <c r="AV4" s="201" t="s">
        <v>420</v>
      </c>
      <c r="AW4" s="201" t="s">
        <v>421</v>
      </c>
      <c r="AX4" s="234" t="s">
        <v>18</v>
      </c>
      <c r="AY4" s="201" t="s">
        <v>285</v>
      </c>
      <c r="AZ4" s="197" t="s">
        <v>122</v>
      </c>
      <c r="BA4" s="201" t="s">
        <v>126</v>
      </c>
      <c r="BB4" s="201" t="s">
        <v>284</v>
      </c>
      <c r="BC4" s="201" t="s">
        <v>127</v>
      </c>
      <c r="BD4" s="201" t="s">
        <v>420</v>
      </c>
      <c r="BE4" s="201" t="s">
        <v>421</v>
      </c>
      <c r="BF4" s="234" t="s">
        <v>18</v>
      </c>
      <c r="BG4" s="201" t="s">
        <v>285</v>
      </c>
      <c r="BH4" s="197" t="s">
        <v>122</v>
      </c>
      <c r="BI4" s="201" t="s">
        <v>126</v>
      </c>
      <c r="BJ4" s="201" t="s">
        <v>284</v>
      </c>
      <c r="BK4" s="201" t="s">
        <v>127</v>
      </c>
      <c r="BL4" s="201" t="s">
        <v>420</v>
      </c>
      <c r="BM4" s="201" t="s">
        <v>421</v>
      </c>
      <c r="BN4" s="234" t="s">
        <v>18</v>
      </c>
      <c r="BO4" s="201" t="s">
        <v>285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115</v>
      </c>
      <c r="E6" s="29" t="s">
        <v>115</v>
      </c>
      <c r="F6" s="29" t="s">
        <v>115</v>
      </c>
      <c r="G6" s="29" t="s">
        <v>115</v>
      </c>
      <c r="H6" s="29" t="s">
        <v>115</v>
      </c>
      <c r="I6" s="29" t="s">
        <v>115</v>
      </c>
      <c r="J6" s="29" t="s">
        <v>115</v>
      </c>
      <c r="K6" s="29" t="s">
        <v>115</v>
      </c>
      <c r="L6" s="21" t="s">
        <v>115</v>
      </c>
      <c r="M6" s="29" t="s">
        <v>115</v>
      </c>
      <c r="N6" s="29" t="s">
        <v>115</v>
      </c>
      <c r="O6" s="29" t="s">
        <v>115</v>
      </c>
      <c r="P6" s="29" t="s">
        <v>115</v>
      </c>
      <c r="Q6" s="29" t="s">
        <v>115</v>
      </c>
      <c r="R6" s="29" t="s">
        <v>115</v>
      </c>
      <c r="S6" s="29" t="s">
        <v>115</v>
      </c>
      <c r="T6" s="21" t="s">
        <v>115</v>
      </c>
      <c r="U6" s="29" t="s">
        <v>115</v>
      </c>
      <c r="V6" s="29" t="s">
        <v>115</v>
      </c>
      <c r="W6" s="29" t="s">
        <v>115</v>
      </c>
      <c r="X6" s="29" t="s">
        <v>115</v>
      </c>
      <c r="Y6" s="29" t="s">
        <v>115</v>
      </c>
      <c r="Z6" s="29" t="s">
        <v>115</v>
      </c>
      <c r="AA6" s="29" t="s">
        <v>115</v>
      </c>
      <c r="AB6" s="21" t="s">
        <v>115</v>
      </c>
      <c r="AC6" s="29" t="s">
        <v>115</v>
      </c>
      <c r="AD6" s="29" t="s">
        <v>115</v>
      </c>
      <c r="AE6" s="29" t="s">
        <v>115</v>
      </c>
      <c r="AF6" s="29" t="s">
        <v>115</v>
      </c>
      <c r="AG6" s="29" t="s">
        <v>115</v>
      </c>
      <c r="AH6" s="29" t="s">
        <v>115</v>
      </c>
      <c r="AI6" s="29" t="s">
        <v>115</v>
      </c>
      <c r="AJ6" s="21" t="s">
        <v>115</v>
      </c>
      <c r="AK6" s="29" t="s">
        <v>115</v>
      </c>
      <c r="AL6" s="29" t="s">
        <v>115</v>
      </c>
      <c r="AM6" s="29" t="s">
        <v>115</v>
      </c>
      <c r="AN6" s="29" t="s">
        <v>115</v>
      </c>
      <c r="AO6" s="29" t="s">
        <v>115</v>
      </c>
      <c r="AP6" s="29" t="s">
        <v>115</v>
      </c>
      <c r="AQ6" s="29" t="s">
        <v>115</v>
      </c>
      <c r="AR6" s="21" t="s">
        <v>115</v>
      </c>
      <c r="AS6" s="29" t="s">
        <v>115</v>
      </c>
      <c r="AT6" s="29" t="s">
        <v>115</v>
      </c>
      <c r="AU6" s="29" t="s">
        <v>115</v>
      </c>
      <c r="AV6" s="29" t="s">
        <v>115</v>
      </c>
      <c r="AW6" s="29" t="s">
        <v>115</v>
      </c>
      <c r="AX6" s="29" t="s">
        <v>115</v>
      </c>
      <c r="AY6" s="29" t="s">
        <v>115</v>
      </c>
      <c r="AZ6" s="21" t="s">
        <v>115</v>
      </c>
      <c r="BA6" s="29" t="s">
        <v>115</v>
      </c>
      <c r="BB6" s="29" t="s">
        <v>115</v>
      </c>
      <c r="BC6" s="29" t="s">
        <v>115</v>
      </c>
      <c r="BD6" s="29" t="s">
        <v>115</v>
      </c>
      <c r="BE6" s="29" t="s">
        <v>115</v>
      </c>
      <c r="BF6" s="29" t="s">
        <v>115</v>
      </c>
      <c r="BG6" s="29" t="s">
        <v>115</v>
      </c>
      <c r="BH6" s="21" t="s">
        <v>115</v>
      </c>
      <c r="BI6" s="29" t="s">
        <v>115</v>
      </c>
      <c r="BJ6" s="29" t="s">
        <v>115</v>
      </c>
      <c r="BK6" s="29" t="s">
        <v>115</v>
      </c>
      <c r="BL6" s="29" t="s">
        <v>115</v>
      </c>
      <c r="BM6" s="29" t="s">
        <v>115</v>
      </c>
      <c r="BN6" s="29" t="s">
        <v>115</v>
      </c>
      <c r="BO6" s="29" t="s">
        <v>115</v>
      </c>
      <c r="BP6" s="21" t="s">
        <v>115</v>
      </c>
      <c r="BQ6" s="29" t="s">
        <v>115</v>
      </c>
      <c r="BR6" s="29" t="s">
        <v>115</v>
      </c>
      <c r="BS6" s="29" t="s">
        <v>115</v>
      </c>
      <c r="BT6" s="29" t="s">
        <v>115</v>
      </c>
      <c r="BU6" s="29" t="s">
        <v>115</v>
      </c>
      <c r="BV6" s="29" t="s">
        <v>115</v>
      </c>
      <c r="BW6" s="29" t="s">
        <v>115</v>
      </c>
    </row>
    <row r="7" spans="1:75" ht="13.5">
      <c r="A7" s="24" t="s">
        <v>131</v>
      </c>
      <c r="B7" s="47" t="s">
        <v>132</v>
      </c>
      <c r="C7" s="48" t="s">
        <v>133</v>
      </c>
      <c r="D7" s="49">
        <f aca="true" t="shared" si="0" ref="D7:D70">SUM(E7:K7)</f>
        <v>43453</v>
      </c>
      <c r="E7" s="49">
        <f aca="true" t="shared" si="1" ref="E7:E33">M7+U7+BQ7</f>
        <v>24855</v>
      </c>
      <c r="F7" s="49">
        <f aca="true" t="shared" si="2" ref="F7:F33">N7+V7+BR7</f>
        <v>8665</v>
      </c>
      <c r="G7" s="49">
        <f aca="true" t="shared" si="3" ref="G7:G33">O7+W7+BS7</f>
        <v>5810</v>
      </c>
      <c r="H7" s="49">
        <f aca="true" t="shared" si="4" ref="H7:H33">P7+X7+BT7</f>
        <v>1291</v>
      </c>
      <c r="I7" s="49">
        <f aca="true" t="shared" si="5" ref="I7:I33">Q7+Y7+BU7</f>
        <v>0</v>
      </c>
      <c r="J7" s="49">
        <f aca="true" t="shared" si="6" ref="J7:J33">R7+Z7+BV7</f>
        <v>1520</v>
      </c>
      <c r="K7" s="49">
        <f aca="true" t="shared" si="7" ref="K7:K33">S7+AA7+BW7</f>
        <v>1312</v>
      </c>
      <c r="L7" s="49">
        <f aca="true" t="shared" si="8" ref="L7:L33">SUM(M7:S7)</f>
        <v>14344</v>
      </c>
      <c r="M7" s="49">
        <v>6679</v>
      </c>
      <c r="N7" s="49">
        <v>4549</v>
      </c>
      <c r="O7" s="49">
        <v>1572</v>
      </c>
      <c r="P7" s="49">
        <v>369</v>
      </c>
      <c r="Q7" s="49">
        <v>0</v>
      </c>
      <c r="R7" s="49">
        <v>0</v>
      </c>
      <c r="S7" s="49">
        <v>1175</v>
      </c>
      <c r="T7" s="49">
        <f aca="true" t="shared" si="9" ref="T7:T33">SUM(U7:AA7)</f>
        <v>8900</v>
      </c>
      <c r="U7" s="49">
        <f aca="true" t="shared" si="10" ref="U7:U33">AC7+AK7+AS7+BA7+BI7</f>
        <v>0</v>
      </c>
      <c r="V7" s="49">
        <f aca="true" t="shared" si="11" ref="V7:V33">AD7+AL7+AT7+BB7+BJ7</f>
        <v>3908</v>
      </c>
      <c r="W7" s="49">
        <f aca="true" t="shared" si="12" ref="W7:W33">AE7+AM7+AU7+BC7+BK7</f>
        <v>3933</v>
      </c>
      <c r="X7" s="49">
        <f aca="true" t="shared" si="13" ref="X7:X33">AF7+AN7+AV7+BD7+BL7</f>
        <v>922</v>
      </c>
      <c r="Y7" s="49">
        <f aca="true" t="shared" si="14" ref="Y7:Y33">AG7+AO7+AW7+BE7+BM7</f>
        <v>0</v>
      </c>
      <c r="Z7" s="49">
        <f aca="true" t="shared" si="15" ref="Z7:Z33">AH7+AP7+AX7+BF7+BN7</f>
        <v>0</v>
      </c>
      <c r="AA7" s="49">
        <f aca="true" t="shared" si="16" ref="AA7:AA33">AI7+AQ7+AY7+BG7+BO7</f>
        <v>137</v>
      </c>
      <c r="AB7" s="49">
        <f aca="true" t="shared" si="17" ref="AB7:AB33">SUM(AC7:AI7)</f>
        <v>529</v>
      </c>
      <c r="AC7" s="49">
        <v>0</v>
      </c>
      <c r="AD7" s="49">
        <v>529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33">SUM(AK7:AQ7)</f>
        <v>1583</v>
      </c>
      <c r="AK7" s="49">
        <v>0</v>
      </c>
      <c r="AL7" s="49">
        <v>1446</v>
      </c>
      <c r="AM7" s="49">
        <v>0</v>
      </c>
      <c r="AN7" s="49">
        <v>0</v>
      </c>
      <c r="AO7" s="49">
        <v>0</v>
      </c>
      <c r="AP7" s="49">
        <v>0</v>
      </c>
      <c r="AQ7" s="49">
        <v>137</v>
      </c>
      <c r="AR7" s="49">
        <f aca="true" t="shared" si="19" ref="AR7:AR33">SUM(AS7:AY7)</f>
        <v>6788</v>
      </c>
      <c r="AS7" s="49">
        <v>0</v>
      </c>
      <c r="AT7" s="49">
        <v>1933</v>
      </c>
      <c r="AU7" s="49">
        <v>3933</v>
      </c>
      <c r="AV7" s="49">
        <v>922</v>
      </c>
      <c r="AW7" s="49">
        <v>0</v>
      </c>
      <c r="AX7" s="49">
        <v>0</v>
      </c>
      <c r="AY7" s="49">
        <v>0</v>
      </c>
      <c r="AZ7" s="49">
        <f aca="true" t="shared" si="20" ref="AZ7:AZ33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33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33">SUM(BQ7:BW7)</f>
        <v>20209</v>
      </c>
      <c r="BQ7" s="49">
        <v>18176</v>
      </c>
      <c r="BR7" s="49">
        <v>208</v>
      </c>
      <c r="BS7" s="49">
        <v>305</v>
      </c>
      <c r="BT7" s="49">
        <v>0</v>
      </c>
      <c r="BU7" s="49">
        <v>0</v>
      </c>
      <c r="BV7" s="49">
        <v>1520</v>
      </c>
      <c r="BW7" s="49">
        <v>0</v>
      </c>
    </row>
    <row r="8" spans="1:75" ht="13.5">
      <c r="A8" s="24" t="s">
        <v>131</v>
      </c>
      <c r="B8" s="47" t="s">
        <v>134</v>
      </c>
      <c r="C8" s="48" t="s">
        <v>135</v>
      </c>
      <c r="D8" s="49">
        <f t="shared" si="0"/>
        <v>11950</v>
      </c>
      <c r="E8" s="49">
        <f t="shared" si="1"/>
        <v>7700</v>
      </c>
      <c r="F8" s="49">
        <f t="shared" si="2"/>
        <v>2249</v>
      </c>
      <c r="G8" s="49">
        <f t="shared" si="3"/>
        <v>1271</v>
      </c>
      <c r="H8" s="49">
        <f t="shared" si="4"/>
        <v>246</v>
      </c>
      <c r="I8" s="49">
        <f t="shared" si="5"/>
        <v>0</v>
      </c>
      <c r="J8" s="49">
        <f t="shared" si="6"/>
        <v>395</v>
      </c>
      <c r="K8" s="49">
        <f t="shared" si="7"/>
        <v>89</v>
      </c>
      <c r="L8" s="49">
        <f t="shared" si="8"/>
        <v>1271</v>
      </c>
      <c r="M8" s="49">
        <v>0</v>
      </c>
      <c r="N8" s="49">
        <v>0</v>
      </c>
      <c r="O8" s="49">
        <v>1271</v>
      </c>
      <c r="P8" s="49">
        <v>0</v>
      </c>
      <c r="Q8" s="49">
        <v>0</v>
      </c>
      <c r="R8" s="49">
        <v>0</v>
      </c>
      <c r="S8" s="49">
        <v>0</v>
      </c>
      <c r="T8" s="49">
        <f t="shared" si="9"/>
        <v>2477</v>
      </c>
      <c r="U8" s="49">
        <f t="shared" si="10"/>
        <v>0</v>
      </c>
      <c r="V8" s="49">
        <f t="shared" si="11"/>
        <v>2146</v>
      </c>
      <c r="W8" s="49">
        <f t="shared" si="12"/>
        <v>0</v>
      </c>
      <c r="X8" s="49">
        <f t="shared" si="13"/>
        <v>246</v>
      </c>
      <c r="Y8" s="49">
        <f t="shared" si="14"/>
        <v>0</v>
      </c>
      <c r="Z8" s="49">
        <f t="shared" si="15"/>
        <v>0</v>
      </c>
      <c r="AA8" s="49">
        <f t="shared" si="16"/>
        <v>85</v>
      </c>
      <c r="AB8" s="49">
        <f t="shared" si="17"/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1736</v>
      </c>
      <c r="AK8" s="49">
        <v>0</v>
      </c>
      <c r="AL8" s="49">
        <v>1736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656</v>
      </c>
      <c r="AS8" s="49">
        <v>0</v>
      </c>
      <c r="AT8" s="49">
        <v>410</v>
      </c>
      <c r="AU8" s="49">
        <v>0</v>
      </c>
      <c r="AV8" s="49">
        <v>246</v>
      </c>
      <c r="AW8" s="49">
        <v>0</v>
      </c>
      <c r="AX8" s="49">
        <v>0</v>
      </c>
      <c r="AY8" s="49">
        <v>0</v>
      </c>
      <c r="AZ8" s="49">
        <f t="shared" si="20"/>
        <v>85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85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8202</v>
      </c>
      <c r="BQ8" s="49">
        <v>7700</v>
      </c>
      <c r="BR8" s="49">
        <v>103</v>
      </c>
      <c r="BS8" s="49">
        <v>0</v>
      </c>
      <c r="BT8" s="49">
        <v>0</v>
      </c>
      <c r="BU8" s="49">
        <v>0</v>
      </c>
      <c r="BV8" s="49">
        <v>395</v>
      </c>
      <c r="BW8" s="49">
        <v>4</v>
      </c>
    </row>
    <row r="9" spans="1:75" ht="13.5">
      <c r="A9" s="24" t="s">
        <v>131</v>
      </c>
      <c r="B9" s="47" t="s">
        <v>136</v>
      </c>
      <c r="C9" s="48" t="s">
        <v>137</v>
      </c>
      <c r="D9" s="49">
        <f t="shared" si="0"/>
        <v>8065</v>
      </c>
      <c r="E9" s="49">
        <f t="shared" si="1"/>
        <v>5133</v>
      </c>
      <c r="F9" s="49">
        <f t="shared" si="2"/>
        <v>1174</v>
      </c>
      <c r="G9" s="49">
        <f t="shared" si="3"/>
        <v>976</v>
      </c>
      <c r="H9" s="49">
        <f t="shared" si="4"/>
        <v>215</v>
      </c>
      <c r="I9" s="49">
        <f t="shared" si="5"/>
        <v>383</v>
      </c>
      <c r="J9" s="49">
        <f t="shared" si="6"/>
        <v>62</v>
      </c>
      <c r="K9" s="49">
        <f t="shared" si="7"/>
        <v>122</v>
      </c>
      <c r="L9" s="49">
        <f t="shared" si="8"/>
        <v>2195</v>
      </c>
      <c r="M9" s="49">
        <v>2170</v>
      </c>
      <c r="N9" s="49">
        <v>0</v>
      </c>
      <c r="O9" s="49">
        <v>0</v>
      </c>
      <c r="P9" s="49">
        <v>0</v>
      </c>
      <c r="Q9" s="49">
        <v>0</v>
      </c>
      <c r="R9" s="49">
        <v>25</v>
      </c>
      <c r="S9" s="49">
        <v>0</v>
      </c>
      <c r="T9" s="49">
        <f t="shared" si="9"/>
        <v>3111</v>
      </c>
      <c r="U9" s="49">
        <f t="shared" si="10"/>
        <v>298</v>
      </c>
      <c r="V9" s="49">
        <f t="shared" si="11"/>
        <v>1172</v>
      </c>
      <c r="W9" s="49">
        <f t="shared" si="12"/>
        <v>926</v>
      </c>
      <c r="X9" s="49">
        <f t="shared" si="13"/>
        <v>215</v>
      </c>
      <c r="Y9" s="49">
        <f t="shared" si="14"/>
        <v>383</v>
      </c>
      <c r="Z9" s="49">
        <f t="shared" si="15"/>
        <v>0</v>
      </c>
      <c r="AA9" s="49">
        <f t="shared" si="16"/>
        <v>117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3111</v>
      </c>
      <c r="AS9" s="49">
        <v>298</v>
      </c>
      <c r="AT9" s="49">
        <v>1172</v>
      </c>
      <c r="AU9" s="49">
        <v>926</v>
      </c>
      <c r="AV9" s="49">
        <v>215</v>
      </c>
      <c r="AW9" s="49">
        <v>383</v>
      </c>
      <c r="AX9" s="49">
        <v>0</v>
      </c>
      <c r="AY9" s="49">
        <v>117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2759</v>
      </c>
      <c r="BQ9" s="49">
        <v>2665</v>
      </c>
      <c r="BR9" s="49">
        <v>2</v>
      </c>
      <c r="BS9" s="49">
        <v>50</v>
      </c>
      <c r="BT9" s="49">
        <v>0</v>
      </c>
      <c r="BU9" s="49">
        <v>0</v>
      </c>
      <c r="BV9" s="49">
        <v>37</v>
      </c>
      <c r="BW9" s="49">
        <v>5</v>
      </c>
    </row>
    <row r="10" spans="1:75" ht="13.5">
      <c r="A10" s="24" t="s">
        <v>131</v>
      </c>
      <c r="B10" s="47" t="s">
        <v>138</v>
      </c>
      <c r="C10" s="48" t="s">
        <v>139</v>
      </c>
      <c r="D10" s="49">
        <f t="shared" si="0"/>
        <v>7457</v>
      </c>
      <c r="E10" s="49">
        <f t="shared" si="1"/>
        <v>5457</v>
      </c>
      <c r="F10" s="49">
        <f t="shared" si="2"/>
        <v>878</v>
      </c>
      <c r="G10" s="49">
        <f t="shared" si="3"/>
        <v>735</v>
      </c>
      <c r="H10" s="49">
        <f t="shared" si="4"/>
        <v>169</v>
      </c>
      <c r="I10" s="49">
        <f t="shared" si="5"/>
        <v>51</v>
      </c>
      <c r="J10" s="49">
        <f t="shared" si="6"/>
        <v>147</v>
      </c>
      <c r="K10" s="49">
        <f t="shared" si="7"/>
        <v>20</v>
      </c>
      <c r="L10" s="49">
        <f t="shared" si="8"/>
        <v>1932</v>
      </c>
      <c r="M10" s="49">
        <v>1842</v>
      </c>
      <c r="N10" s="49">
        <v>0</v>
      </c>
      <c r="O10" s="49">
        <v>0</v>
      </c>
      <c r="P10" s="49">
        <v>0</v>
      </c>
      <c r="Q10" s="49">
        <v>0</v>
      </c>
      <c r="R10" s="49">
        <v>70</v>
      </c>
      <c r="S10" s="49">
        <v>20</v>
      </c>
      <c r="T10" s="49">
        <f t="shared" si="9"/>
        <v>1763</v>
      </c>
      <c r="U10" s="49">
        <f t="shared" si="10"/>
        <v>0</v>
      </c>
      <c r="V10" s="49">
        <f t="shared" si="11"/>
        <v>808</v>
      </c>
      <c r="W10" s="49">
        <f t="shared" si="12"/>
        <v>735</v>
      </c>
      <c r="X10" s="49">
        <f t="shared" si="13"/>
        <v>169</v>
      </c>
      <c r="Y10" s="49">
        <f t="shared" si="14"/>
        <v>51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1763</v>
      </c>
      <c r="AS10" s="49">
        <v>0</v>
      </c>
      <c r="AT10" s="49">
        <v>808</v>
      </c>
      <c r="AU10" s="49">
        <v>735</v>
      </c>
      <c r="AV10" s="49">
        <v>169</v>
      </c>
      <c r="AW10" s="49">
        <v>51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3762</v>
      </c>
      <c r="BQ10" s="49">
        <v>3615</v>
      </c>
      <c r="BR10" s="49">
        <v>70</v>
      </c>
      <c r="BS10" s="49">
        <v>0</v>
      </c>
      <c r="BT10" s="49">
        <v>0</v>
      </c>
      <c r="BU10" s="49">
        <v>0</v>
      </c>
      <c r="BV10" s="49">
        <v>77</v>
      </c>
      <c r="BW10" s="49">
        <v>0</v>
      </c>
    </row>
    <row r="11" spans="1:75" ht="13.5">
      <c r="A11" s="24" t="s">
        <v>131</v>
      </c>
      <c r="B11" s="47" t="s">
        <v>140</v>
      </c>
      <c r="C11" s="48" t="s">
        <v>141</v>
      </c>
      <c r="D11" s="49">
        <f t="shared" si="0"/>
        <v>7564</v>
      </c>
      <c r="E11" s="49">
        <f t="shared" si="1"/>
        <v>4618</v>
      </c>
      <c r="F11" s="49">
        <f t="shared" si="2"/>
        <v>1339</v>
      </c>
      <c r="G11" s="49">
        <f t="shared" si="3"/>
        <v>673</v>
      </c>
      <c r="H11" s="49">
        <f t="shared" si="4"/>
        <v>114</v>
      </c>
      <c r="I11" s="49">
        <f t="shared" si="5"/>
        <v>188</v>
      </c>
      <c r="J11" s="49">
        <f t="shared" si="6"/>
        <v>100</v>
      </c>
      <c r="K11" s="49">
        <f t="shared" si="7"/>
        <v>532</v>
      </c>
      <c r="L11" s="49">
        <f t="shared" si="8"/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f t="shared" si="9"/>
        <v>5190</v>
      </c>
      <c r="U11" s="49">
        <f t="shared" si="10"/>
        <v>2244</v>
      </c>
      <c r="V11" s="49">
        <f t="shared" si="11"/>
        <v>1339</v>
      </c>
      <c r="W11" s="49">
        <f t="shared" si="12"/>
        <v>673</v>
      </c>
      <c r="X11" s="49">
        <f t="shared" si="13"/>
        <v>114</v>
      </c>
      <c r="Y11" s="49">
        <f t="shared" si="14"/>
        <v>188</v>
      </c>
      <c r="Z11" s="49">
        <f t="shared" si="15"/>
        <v>100</v>
      </c>
      <c r="AA11" s="49">
        <f t="shared" si="16"/>
        <v>532</v>
      </c>
      <c r="AB11" s="49">
        <f t="shared" si="17"/>
        <v>960</v>
      </c>
      <c r="AC11" s="49">
        <v>308</v>
      </c>
      <c r="AD11" s="49">
        <v>145</v>
      </c>
      <c r="AE11" s="49">
        <v>0</v>
      </c>
      <c r="AF11" s="49">
        <v>0</v>
      </c>
      <c r="AG11" s="49">
        <v>0</v>
      </c>
      <c r="AH11" s="49">
        <v>0</v>
      </c>
      <c r="AI11" s="49">
        <v>507</v>
      </c>
      <c r="AJ11" s="49">
        <f t="shared" si="18"/>
        <v>916</v>
      </c>
      <c r="AK11" s="49">
        <v>0</v>
      </c>
      <c r="AL11" s="49">
        <v>916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3314</v>
      </c>
      <c r="AS11" s="49">
        <v>1936</v>
      </c>
      <c r="AT11" s="49">
        <v>278</v>
      </c>
      <c r="AU11" s="49">
        <v>673</v>
      </c>
      <c r="AV11" s="49">
        <v>114</v>
      </c>
      <c r="AW11" s="49">
        <v>188</v>
      </c>
      <c r="AX11" s="49">
        <v>100</v>
      </c>
      <c r="AY11" s="49">
        <v>25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2374</v>
      </c>
      <c r="BQ11" s="49">
        <v>2374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</row>
    <row r="12" spans="1:75" ht="13.5">
      <c r="A12" s="24" t="s">
        <v>131</v>
      </c>
      <c r="B12" s="47" t="s">
        <v>142</v>
      </c>
      <c r="C12" s="48" t="s">
        <v>143</v>
      </c>
      <c r="D12" s="49">
        <f t="shared" si="0"/>
        <v>4552</v>
      </c>
      <c r="E12" s="49">
        <f t="shared" si="1"/>
        <v>3534</v>
      </c>
      <c r="F12" s="49">
        <f t="shared" si="2"/>
        <v>206</v>
      </c>
      <c r="G12" s="49">
        <f t="shared" si="3"/>
        <v>574</v>
      </c>
      <c r="H12" s="49">
        <f t="shared" si="4"/>
        <v>94</v>
      </c>
      <c r="I12" s="49">
        <f t="shared" si="5"/>
        <v>40</v>
      </c>
      <c r="J12" s="49">
        <f t="shared" si="6"/>
        <v>72</v>
      </c>
      <c r="K12" s="49">
        <f t="shared" si="7"/>
        <v>32</v>
      </c>
      <c r="L12" s="49">
        <f t="shared" si="8"/>
        <v>320</v>
      </c>
      <c r="M12" s="49">
        <v>320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9"/>
        <v>923</v>
      </c>
      <c r="U12" s="49">
        <f t="shared" si="10"/>
        <v>11</v>
      </c>
      <c r="V12" s="49">
        <f t="shared" si="11"/>
        <v>197</v>
      </c>
      <c r="W12" s="49">
        <f t="shared" si="12"/>
        <v>549</v>
      </c>
      <c r="X12" s="49">
        <f t="shared" si="13"/>
        <v>94</v>
      </c>
      <c r="Y12" s="49">
        <f t="shared" si="14"/>
        <v>40</v>
      </c>
      <c r="Z12" s="49">
        <f t="shared" si="15"/>
        <v>0</v>
      </c>
      <c r="AA12" s="49">
        <f t="shared" si="16"/>
        <v>32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923</v>
      </c>
      <c r="AS12" s="49">
        <v>11</v>
      </c>
      <c r="AT12" s="49">
        <v>197</v>
      </c>
      <c r="AU12" s="49">
        <v>549</v>
      </c>
      <c r="AV12" s="49">
        <v>94</v>
      </c>
      <c r="AW12" s="49">
        <v>40</v>
      </c>
      <c r="AX12" s="49">
        <v>0</v>
      </c>
      <c r="AY12" s="49">
        <v>32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3309</v>
      </c>
      <c r="BQ12" s="49">
        <v>3203</v>
      </c>
      <c r="BR12" s="49">
        <v>9</v>
      </c>
      <c r="BS12" s="49">
        <v>25</v>
      </c>
      <c r="BT12" s="49">
        <v>0</v>
      </c>
      <c r="BU12" s="49">
        <v>0</v>
      </c>
      <c r="BV12" s="49">
        <v>72</v>
      </c>
      <c r="BW12" s="49">
        <v>0</v>
      </c>
    </row>
    <row r="13" spans="1:75" ht="13.5">
      <c r="A13" s="24" t="s">
        <v>131</v>
      </c>
      <c r="B13" s="47" t="s">
        <v>144</v>
      </c>
      <c r="C13" s="48" t="s">
        <v>145</v>
      </c>
      <c r="D13" s="49">
        <f t="shared" si="0"/>
        <v>2277</v>
      </c>
      <c r="E13" s="49">
        <f t="shared" si="1"/>
        <v>1318</v>
      </c>
      <c r="F13" s="49">
        <f t="shared" si="2"/>
        <v>417</v>
      </c>
      <c r="G13" s="49">
        <f t="shared" si="3"/>
        <v>287</v>
      </c>
      <c r="H13" s="49">
        <f t="shared" si="4"/>
        <v>32</v>
      </c>
      <c r="I13" s="49">
        <f t="shared" si="5"/>
        <v>5</v>
      </c>
      <c r="J13" s="49">
        <f t="shared" si="6"/>
        <v>62</v>
      </c>
      <c r="K13" s="49">
        <f t="shared" si="7"/>
        <v>156</v>
      </c>
      <c r="L13" s="49">
        <f t="shared" si="8"/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1711</v>
      </c>
      <c r="U13" s="49">
        <f t="shared" si="10"/>
        <v>797</v>
      </c>
      <c r="V13" s="49">
        <f t="shared" si="11"/>
        <v>407</v>
      </c>
      <c r="W13" s="49">
        <f t="shared" si="12"/>
        <v>269</v>
      </c>
      <c r="X13" s="49">
        <f t="shared" si="13"/>
        <v>32</v>
      </c>
      <c r="Y13" s="49">
        <f t="shared" si="14"/>
        <v>5</v>
      </c>
      <c r="Z13" s="49">
        <f t="shared" si="15"/>
        <v>45</v>
      </c>
      <c r="AA13" s="49">
        <f t="shared" si="16"/>
        <v>156</v>
      </c>
      <c r="AB13" s="49">
        <f t="shared" si="17"/>
        <v>291</v>
      </c>
      <c r="AC13" s="49">
        <v>95</v>
      </c>
      <c r="AD13" s="49">
        <v>40</v>
      </c>
      <c r="AE13" s="49">
        <v>0</v>
      </c>
      <c r="AF13" s="49">
        <v>0</v>
      </c>
      <c r="AG13" s="49">
        <v>0</v>
      </c>
      <c r="AH13" s="49">
        <v>0</v>
      </c>
      <c r="AI13" s="49">
        <v>156</v>
      </c>
      <c r="AJ13" s="49">
        <f t="shared" si="18"/>
        <v>257</v>
      </c>
      <c r="AK13" s="49">
        <v>0</v>
      </c>
      <c r="AL13" s="49">
        <v>257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1163</v>
      </c>
      <c r="AS13" s="49">
        <v>702</v>
      </c>
      <c r="AT13" s="49">
        <v>110</v>
      </c>
      <c r="AU13" s="49">
        <v>269</v>
      </c>
      <c r="AV13" s="49">
        <v>32</v>
      </c>
      <c r="AW13" s="49">
        <v>5</v>
      </c>
      <c r="AX13" s="49">
        <v>45</v>
      </c>
      <c r="AY13" s="49">
        <v>0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566</v>
      </c>
      <c r="BQ13" s="49">
        <v>521</v>
      </c>
      <c r="BR13" s="49">
        <v>10</v>
      </c>
      <c r="BS13" s="49">
        <v>18</v>
      </c>
      <c r="BT13" s="49">
        <v>0</v>
      </c>
      <c r="BU13" s="49">
        <v>0</v>
      </c>
      <c r="BV13" s="49">
        <v>17</v>
      </c>
      <c r="BW13" s="49">
        <v>0</v>
      </c>
    </row>
    <row r="14" spans="1:75" ht="13.5">
      <c r="A14" s="24" t="s">
        <v>131</v>
      </c>
      <c r="B14" s="47" t="s">
        <v>146</v>
      </c>
      <c r="C14" s="48" t="s">
        <v>147</v>
      </c>
      <c r="D14" s="49">
        <f t="shared" si="0"/>
        <v>3280</v>
      </c>
      <c r="E14" s="49">
        <f t="shared" si="1"/>
        <v>1841</v>
      </c>
      <c r="F14" s="49">
        <f t="shared" si="2"/>
        <v>325</v>
      </c>
      <c r="G14" s="49">
        <f t="shared" si="3"/>
        <v>366</v>
      </c>
      <c r="H14" s="49">
        <f t="shared" si="4"/>
        <v>57</v>
      </c>
      <c r="I14" s="49">
        <f t="shared" si="5"/>
        <v>11</v>
      </c>
      <c r="J14" s="49">
        <f t="shared" si="6"/>
        <v>0</v>
      </c>
      <c r="K14" s="49">
        <f t="shared" si="7"/>
        <v>680</v>
      </c>
      <c r="L14" s="49">
        <f t="shared" si="8"/>
        <v>420</v>
      </c>
      <c r="M14" s="49">
        <v>180</v>
      </c>
      <c r="N14" s="49">
        <v>240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f t="shared" si="9"/>
        <v>1201</v>
      </c>
      <c r="U14" s="49">
        <f t="shared" si="10"/>
        <v>2</v>
      </c>
      <c r="V14" s="49">
        <f t="shared" si="11"/>
        <v>85</v>
      </c>
      <c r="W14" s="49">
        <f t="shared" si="12"/>
        <v>366</v>
      </c>
      <c r="X14" s="49">
        <f t="shared" si="13"/>
        <v>57</v>
      </c>
      <c r="Y14" s="49">
        <f t="shared" si="14"/>
        <v>11</v>
      </c>
      <c r="Z14" s="49">
        <f t="shared" si="15"/>
        <v>0</v>
      </c>
      <c r="AA14" s="49">
        <f t="shared" si="16"/>
        <v>680</v>
      </c>
      <c r="AB14" s="49">
        <f t="shared" si="17"/>
        <v>680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680</v>
      </c>
      <c r="AJ14" s="49">
        <f t="shared" si="18"/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521</v>
      </c>
      <c r="AS14" s="49">
        <v>2</v>
      </c>
      <c r="AT14" s="49">
        <v>85</v>
      </c>
      <c r="AU14" s="49">
        <v>366</v>
      </c>
      <c r="AV14" s="49">
        <v>57</v>
      </c>
      <c r="AW14" s="49">
        <v>11</v>
      </c>
      <c r="AX14" s="49">
        <v>0</v>
      </c>
      <c r="AY14" s="49">
        <v>0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1659</v>
      </c>
      <c r="BQ14" s="49">
        <v>1659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131</v>
      </c>
      <c r="B15" s="47" t="s">
        <v>148</v>
      </c>
      <c r="C15" s="48" t="s">
        <v>149</v>
      </c>
      <c r="D15" s="49">
        <f t="shared" si="0"/>
        <v>5002</v>
      </c>
      <c r="E15" s="49">
        <f t="shared" si="1"/>
        <v>3462</v>
      </c>
      <c r="F15" s="49">
        <f t="shared" si="2"/>
        <v>259</v>
      </c>
      <c r="G15" s="49">
        <f t="shared" si="3"/>
        <v>479</v>
      </c>
      <c r="H15" s="49">
        <f t="shared" si="4"/>
        <v>121</v>
      </c>
      <c r="I15" s="49">
        <f t="shared" si="5"/>
        <v>477</v>
      </c>
      <c r="J15" s="49">
        <f t="shared" si="6"/>
        <v>86</v>
      </c>
      <c r="K15" s="49">
        <f t="shared" si="7"/>
        <v>118</v>
      </c>
      <c r="L15" s="49">
        <f t="shared" si="8"/>
        <v>3715</v>
      </c>
      <c r="M15" s="49">
        <v>2276</v>
      </c>
      <c r="N15" s="49">
        <v>244</v>
      </c>
      <c r="O15" s="49">
        <v>479</v>
      </c>
      <c r="P15" s="49">
        <v>121</v>
      </c>
      <c r="Q15" s="49">
        <v>477</v>
      </c>
      <c r="R15" s="49">
        <v>0</v>
      </c>
      <c r="S15" s="49">
        <v>118</v>
      </c>
      <c r="T15" s="49">
        <f t="shared" si="9"/>
        <v>0</v>
      </c>
      <c r="U15" s="49">
        <f t="shared" si="10"/>
        <v>0</v>
      </c>
      <c r="V15" s="49">
        <f t="shared" si="11"/>
        <v>0</v>
      </c>
      <c r="W15" s="49">
        <f t="shared" si="12"/>
        <v>0</v>
      </c>
      <c r="X15" s="49">
        <f t="shared" si="13"/>
        <v>0</v>
      </c>
      <c r="Y15" s="49">
        <f t="shared" si="14"/>
        <v>0</v>
      </c>
      <c r="Z15" s="49">
        <f t="shared" si="15"/>
        <v>0</v>
      </c>
      <c r="AA15" s="49">
        <f t="shared" si="16"/>
        <v>0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1287</v>
      </c>
      <c r="BQ15" s="49">
        <v>1186</v>
      </c>
      <c r="BR15" s="49">
        <v>15</v>
      </c>
      <c r="BS15" s="49">
        <v>0</v>
      </c>
      <c r="BT15" s="49">
        <v>0</v>
      </c>
      <c r="BU15" s="49">
        <v>0</v>
      </c>
      <c r="BV15" s="49">
        <v>86</v>
      </c>
      <c r="BW15" s="49">
        <v>0</v>
      </c>
    </row>
    <row r="16" spans="1:75" ht="13.5">
      <c r="A16" s="24" t="s">
        <v>131</v>
      </c>
      <c r="B16" s="47" t="s">
        <v>150</v>
      </c>
      <c r="C16" s="48" t="s">
        <v>151</v>
      </c>
      <c r="D16" s="49">
        <f t="shared" si="0"/>
        <v>2738</v>
      </c>
      <c r="E16" s="49">
        <f t="shared" si="1"/>
        <v>1803</v>
      </c>
      <c r="F16" s="49">
        <f t="shared" si="2"/>
        <v>395</v>
      </c>
      <c r="G16" s="49">
        <f t="shared" si="3"/>
        <v>404</v>
      </c>
      <c r="H16" s="49">
        <f t="shared" si="4"/>
        <v>66</v>
      </c>
      <c r="I16" s="49">
        <f t="shared" si="5"/>
        <v>0</v>
      </c>
      <c r="J16" s="49">
        <f t="shared" si="6"/>
        <v>51</v>
      </c>
      <c r="K16" s="49">
        <f t="shared" si="7"/>
        <v>19</v>
      </c>
      <c r="L16" s="49">
        <f t="shared" si="8"/>
        <v>36</v>
      </c>
      <c r="M16" s="49">
        <v>17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19</v>
      </c>
      <c r="T16" s="49">
        <f t="shared" si="9"/>
        <v>854</v>
      </c>
      <c r="U16" s="49">
        <f t="shared" si="10"/>
        <v>1</v>
      </c>
      <c r="V16" s="49">
        <f t="shared" si="11"/>
        <v>393</v>
      </c>
      <c r="W16" s="49">
        <f t="shared" si="12"/>
        <v>394</v>
      </c>
      <c r="X16" s="49">
        <f t="shared" si="13"/>
        <v>66</v>
      </c>
      <c r="Y16" s="49">
        <f t="shared" si="14"/>
        <v>0</v>
      </c>
      <c r="Z16" s="49">
        <f t="shared" si="15"/>
        <v>0</v>
      </c>
      <c r="AA16" s="49">
        <f t="shared" si="16"/>
        <v>0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854</v>
      </c>
      <c r="AS16" s="49">
        <v>1</v>
      </c>
      <c r="AT16" s="49">
        <v>393</v>
      </c>
      <c r="AU16" s="49">
        <v>394</v>
      </c>
      <c r="AV16" s="49">
        <v>66</v>
      </c>
      <c r="AW16" s="49">
        <v>0</v>
      </c>
      <c r="AX16" s="49">
        <v>0</v>
      </c>
      <c r="AY16" s="49">
        <v>0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1848</v>
      </c>
      <c r="BQ16" s="49">
        <v>1785</v>
      </c>
      <c r="BR16" s="49">
        <v>2</v>
      </c>
      <c r="BS16" s="49">
        <v>10</v>
      </c>
      <c r="BT16" s="49">
        <v>0</v>
      </c>
      <c r="BU16" s="49">
        <v>0</v>
      </c>
      <c r="BV16" s="49">
        <v>51</v>
      </c>
      <c r="BW16" s="49">
        <v>0</v>
      </c>
    </row>
    <row r="17" spans="1:75" ht="13.5">
      <c r="A17" s="24" t="s">
        <v>131</v>
      </c>
      <c r="B17" s="47" t="s">
        <v>152</v>
      </c>
      <c r="C17" s="48" t="s">
        <v>153</v>
      </c>
      <c r="D17" s="49">
        <f t="shared" si="0"/>
        <v>4084</v>
      </c>
      <c r="E17" s="49">
        <f t="shared" si="1"/>
        <v>2224</v>
      </c>
      <c r="F17" s="49">
        <f t="shared" si="2"/>
        <v>584</v>
      </c>
      <c r="G17" s="49">
        <f t="shared" si="3"/>
        <v>322</v>
      </c>
      <c r="H17" s="49">
        <f t="shared" si="4"/>
        <v>58</v>
      </c>
      <c r="I17" s="49">
        <f t="shared" si="5"/>
        <v>18</v>
      </c>
      <c r="J17" s="49">
        <f t="shared" si="6"/>
        <v>0</v>
      </c>
      <c r="K17" s="49">
        <f t="shared" si="7"/>
        <v>878</v>
      </c>
      <c r="L17" s="49">
        <f t="shared" si="8"/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f t="shared" si="9"/>
        <v>1769</v>
      </c>
      <c r="U17" s="49">
        <f t="shared" si="10"/>
        <v>0</v>
      </c>
      <c r="V17" s="49">
        <f t="shared" si="11"/>
        <v>553</v>
      </c>
      <c r="W17" s="49">
        <f t="shared" si="12"/>
        <v>316</v>
      </c>
      <c r="X17" s="49">
        <f t="shared" si="13"/>
        <v>58</v>
      </c>
      <c r="Y17" s="49">
        <f t="shared" si="14"/>
        <v>18</v>
      </c>
      <c r="Z17" s="49">
        <f t="shared" si="15"/>
        <v>0</v>
      </c>
      <c r="AA17" s="49">
        <f t="shared" si="16"/>
        <v>824</v>
      </c>
      <c r="AB17" s="49">
        <f t="shared" si="17"/>
        <v>947</v>
      </c>
      <c r="AC17" s="49">
        <v>0</v>
      </c>
      <c r="AD17" s="49">
        <v>136</v>
      </c>
      <c r="AE17" s="49">
        <v>0</v>
      </c>
      <c r="AF17" s="49">
        <v>0</v>
      </c>
      <c r="AG17" s="49">
        <v>0</v>
      </c>
      <c r="AH17" s="49">
        <v>0</v>
      </c>
      <c r="AI17" s="49">
        <v>811</v>
      </c>
      <c r="AJ17" s="49">
        <f t="shared" si="18"/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822</v>
      </c>
      <c r="AS17" s="49">
        <v>0</v>
      </c>
      <c r="AT17" s="49">
        <v>417</v>
      </c>
      <c r="AU17" s="49">
        <v>316</v>
      </c>
      <c r="AV17" s="49">
        <v>58</v>
      </c>
      <c r="AW17" s="49">
        <v>18</v>
      </c>
      <c r="AX17" s="49">
        <v>0</v>
      </c>
      <c r="AY17" s="49">
        <v>13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2315</v>
      </c>
      <c r="BQ17" s="49">
        <v>2224</v>
      </c>
      <c r="BR17" s="49">
        <v>31</v>
      </c>
      <c r="BS17" s="49">
        <v>6</v>
      </c>
      <c r="BT17" s="49">
        <v>0</v>
      </c>
      <c r="BU17" s="49">
        <v>0</v>
      </c>
      <c r="BV17" s="49">
        <v>0</v>
      </c>
      <c r="BW17" s="49">
        <v>54</v>
      </c>
    </row>
    <row r="18" spans="1:75" ht="13.5">
      <c r="A18" s="24" t="s">
        <v>131</v>
      </c>
      <c r="B18" s="47" t="s">
        <v>154</v>
      </c>
      <c r="C18" s="48" t="s">
        <v>155</v>
      </c>
      <c r="D18" s="49">
        <f t="shared" si="0"/>
        <v>4188</v>
      </c>
      <c r="E18" s="49">
        <f t="shared" si="1"/>
        <v>3069</v>
      </c>
      <c r="F18" s="49">
        <f t="shared" si="2"/>
        <v>277</v>
      </c>
      <c r="G18" s="49">
        <f t="shared" si="3"/>
        <v>577</v>
      </c>
      <c r="H18" s="49">
        <f t="shared" si="4"/>
        <v>93</v>
      </c>
      <c r="I18" s="49">
        <f t="shared" si="5"/>
        <v>0</v>
      </c>
      <c r="J18" s="49">
        <f t="shared" si="6"/>
        <v>172</v>
      </c>
      <c r="K18" s="49">
        <f t="shared" si="7"/>
        <v>0</v>
      </c>
      <c r="L18" s="49">
        <f t="shared" si="8"/>
        <v>1955</v>
      </c>
      <c r="M18" s="49">
        <v>1339</v>
      </c>
      <c r="N18" s="49">
        <v>0</v>
      </c>
      <c r="O18" s="49">
        <v>560</v>
      </c>
      <c r="P18" s="49">
        <v>0</v>
      </c>
      <c r="Q18" s="49">
        <v>0</v>
      </c>
      <c r="R18" s="49">
        <v>56</v>
      </c>
      <c r="S18" s="49">
        <v>0</v>
      </c>
      <c r="T18" s="49">
        <f t="shared" si="9"/>
        <v>361</v>
      </c>
      <c r="U18" s="49">
        <f t="shared" si="10"/>
        <v>0</v>
      </c>
      <c r="V18" s="49">
        <f t="shared" si="11"/>
        <v>268</v>
      </c>
      <c r="W18" s="49">
        <f t="shared" si="12"/>
        <v>0</v>
      </c>
      <c r="X18" s="49">
        <f t="shared" si="13"/>
        <v>93</v>
      </c>
      <c r="Y18" s="49">
        <f t="shared" si="14"/>
        <v>0</v>
      </c>
      <c r="Z18" s="49">
        <f t="shared" si="15"/>
        <v>0</v>
      </c>
      <c r="AA18" s="49">
        <f t="shared" si="16"/>
        <v>0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361</v>
      </c>
      <c r="AS18" s="49">
        <v>0</v>
      </c>
      <c r="AT18" s="49">
        <v>268</v>
      </c>
      <c r="AU18" s="49">
        <v>0</v>
      </c>
      <c r="AV18" s="49">
        <v>93</v>
      </c>
      <c r="AW18" s="49">
        <v>0</v>
      </c>
      <c r="AX18" s="49">
        <v>0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1872</v>
      </c>
      <c r="BQ18" s="49">
        <v>1730</v>
      </c>
      <c r="BR18" s="49">
        <v>9</v>
      </c>
      <c r="BS18" s="49">
        <v>17</v>
      </c>
      <c r="BT18" s="49">
        <v>0</v>
      </c>
      <c r="BU18" s="49">
        <v>0</v>
      </c>
      <c r="BV18" s="49">
        <v>116</v>
      </c>
      <c r="BW18" s="49">
        <v>0</v>
      </c>
    </row>
    <row r="19" spans="1:75" ht="13.5">
      <c r="A19" s="24" t="s">
        <v>131</v>
      </c>
      <c r="B19" s="47" t="s">
        <v>156</v>
      </c>
      <c r="C19" s="48" t="s">
        <v>157</v>
      </c>
      <c r="D19" s="49">
        <f t="shared" si="0"/>
        <v>9323</v>
      </c>
      <c r="E19" s="49">
        <f t="shared" si="1"/>
        <v>6556</v>
      </c>
      <c r="F19" s="49">
        <f t="shared" si="2"/>
        <v>1309</v>
      </c>
      <c r="G19" s="49">
        <f t="shared" si="3"/>
        <v>1184</v>
      </c>
      <c r="H19" s="49">
        <f t="shared" si="4"/>
        <v>191</v>
      </c>
      <c r="I19" s="49">
        <f t="shared" si="5"/>
        <v>0</v>
      </c>
      <c r="J19" s="49">
        <f t="shared" si="6"/>
        <v>0</v>
      </c>
      <c r="K19" s="49">
        <f t="shared" si="7"/>
        <v>83</v>
      </c>
      <c r="L19" s="49">
        <f t="shared" si="8"/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f t="shared" si="9"/>
        <v>2763</v>
      </c>
      <c r="U19" s="49">
        <f t="shared" si="10"/>
        <v>136</v>
      </c>
      <c r="V19" s="49">
        <f t="shared" si="11"/>
        <v>1250</v>
      </c>
      <c r="W19" s="49">
        <f t="shared" si="12"/>
        <v>1182</v>
      </c>
      <c r="X19" s="49">
        <f t="shared" si="13"/>
        <v>191</v>
      </c>
      <c r="Y19" s="49">
        <f t="shared" si="14"/>
        <v>0</v>
      </c>
      <c r="Z19" s="49">
        <f t="shared" si="15"/>
        <v>0</v>
      </c>
      <c r="AA19" s="49">
        <f t="shared" si="16"/>
        <v>4</v>
      </c>
      <c r="AB19" s="49">
        <f t="shared" si="17"/>
        <v>111</v>
      </c>
      <c r="AC19" s="49">
        <v>0</v>
      </c>
      <c r="AD19" s="49">
        <v>111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18"/>
        <v>657</v>
      </c>
      <c r="AK19" s="49">
        <v>0</v>
      </c>
      <c r="AL19" s="49">
        <v>657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1995</v>
      </c>
      <c r="AS19" s="49">
        <v>136</v>
      </c>
      <c r="AT19" s="49">
        <v>482</v>
      </c>
      <c r="AU19" s="49">
        <v>1182</v>
      </c>
      <c r="AV19" s="49">
        <v>191</v>
      </c>
      <c r="AW19" s="49">
        <v>0</v>
      </c>
      <c r="AX19" s="49">
        <v>0</v>
      </c>
      <c r="AY19" s="49">
        <v>4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6560</v>
      </c>
      <c r="BQ19" s="49">
        <v>6420</v>
      </c>
      <c r="BR19" s="49">
        <v>59</v>
      </c>
      <c r="BS19" s="49">
        <v>2</v>
      </c>
      <c r="BT19" s="49">
        <v>0</v>
      </c>
      <c r="BU19" s="49">
        <v>0</v>
      </c>
      <c r="BV19" s="49">
        <v>0</v>
      </c>
      <c r="BW19" s="49">
        <v>79</v>
      </c>
    </row>
    <row r="20" spans="1:75" ht="13.5">
      <c r="A20" s="24" t="s">
        <v>131</v>
      </c>
      <c r="B20" s="47" t="s">
        <v>158</v>
      </c>
      <c r="C20" s="48" t="s">
        <v>159</v>
      </c>
      <c r="D20" s="49">
        <f t="shared" si="0"/>
        <v>8519</v>
      </c>
      <c r="E20" s="49">
        <f t="shared" si="1"/>
        <v>4978</v>
      </c>
      <c r="F20" s="49">
        <f t="shared" si="2"/>
        <v>1062</v>
      </c>
      <c r="G20" s="49">
        <f t="shared" si="3"/>
        <v>593</v>
      </c>
      <c r="H20" s="49">
        <f t="shared" si="4"/>
        <v>88</v>
      </c>
      <c r="I20" s="49">
        <f t="shared" si="5"/>
        <v>34</v>
      </c>
      <c r="J20" s="49">
        <f t="shared" si="6"/>
        <v>122</v>
      </c>
      <c r="K20" s="49">
        <f t="shared" si="7"/>
        <v>1642</v>
      </c>
      <c r="L20" s="49">
        <f t="shared" si="8"/>
        <v>181</v>
      </c>
      <c r="M20" s="49">
        <v>104</v>
      </c>
      <c r="N20" s="49">
        <v>0</v>
      </c>
      <c r="O20" s="49">
        <v>77</v>
      </c>
      <c r="P20" s="49">
        <v>0</v>
      </c>
      <c r="Q20" s="49">
        <v>0</v>
      </c>
      <c r="R20" s="49">
        <v>0</v>
      </c>
      <c r="S20" s="49">
        <v>0</v>
      </c>
      <c r="T20" s="49">
        <f t="shared" si="9"/>
        <v>3313</v>
      </c>
      <c r="U20" s="49">
        <f t="shared" si="10"/>
        <v>0</v>
      </c>
      <c r="V20" s="49">
        <f t="shared" si="11"/>
        <v>1036</v>
      </c>
      <c r="W20" s="49">
        <f t="shared" si="12"/>
        <v>513</v>
      </c>
      <c r="X20" s="49">
        <f t="shared" si="13"/>
        <v>88</v>
      </c>
      <c r="Y20" s="49">
        <f t="shared" si="14"/>
        <v>34</v>
      </c>
      <c r="Z20" s="49">
        <f t="shared" si="15"/>
        <v>0</v>
      </c>
      <c r="AA20" s="49">
        <f t="shared" si="16"/>
        <v>1642</v>
      </c>
      <c r="AB20" s="49">
        <f t="shared" si="17"/>
        <v>1878</v>
      </c>
      <c r="AC20" s="49">
        <v>0</v>
      </c>
      <c r="AD20" s="49">
        <v>250</v>
      </c>
      <c r="AE20" s="49">
        <v>0</v>
      </c>
      <c r="AF20" s="49">
        <v>0</v>
      </c>
      <c r="AG20" s="49">
        <v>0</v>
      </c>
      <c r="AH20" s="49">
        <v>0</v>
      </c>
      <c r="AI20" s="49">
        <v>1628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1435</v>
      </c>
      <c r="AS20" s="49">
        <v>0</v>
      </c>
      <c r="AT20" s="49">
        <v>786</v>
      </c>
      <c r="AU20" s="49">
        <v>513</v>
      </c>
      <c r="AV20" s="49">
        <v>88</v>
      </c>
      <c r="AW20" s="49">
        <v>34</v>
      </c>
      <c r="AX20" s="49">
        <v>0</v>
      </c>
      <c r="AY20" s="49">
        <v>14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5025</v>
      </c>
      <c r="BQ20" s="49">
        <v>4874</v>
      </c>
      <c r="BR20" s="49">
        <v>26</v>
      </c>
      <c r="BS20" s="49">
        <v>3</v>
      </c>
      <c r="BT20" s="49">
        <v>0</v>
      </c>
      <c r="BU20" s="49">
        <v>0</v>
      </c>
      <c r="BV20" s="49">
        <v>122</v>
      </c>
      <c r="BW20" s="49">
        <v>0</v>
      </c>
    </row>
    <row r="21" spans="1:75" ht="13.5">
      <c r="A21" s="24" t="s">
        <v>131</v>
      </c>
      <c r="B21" s="47" t="s">
        <v>160</v>
      </c>
      <c r="C21" s="48" t="s">
        <v>322</v>
      </c>
      <c r="D21" s="49">
        <f t="shared" si="0"/>
        <v>666</v>
      </c>
      <c r="E21" s="49">
        <f t="shared" si="1"/>
        <v>270</v>
      </c>
      <c r="F21" s="49">
        <f t="shared" si="2"/>
        <v>198</v>
      </c>
      <c r="G21" s="49">
        <f t="shared" si="3"/>
        <v>79</v>
      </c>
      <c r="H21" s="49">
        <f t="shared" si="4"/>
        <v>14</v>
      </c>
      <c r="I21" s="49">
        <f t="shared" si="5"/>
        <v>37</v>
      </c>
      <c r="J21" s="49">
        <f t="shared" si="6"/>
        <v>41</v>
      </c>
      <c r="K21" s="49">
        <f t="shared" si="7"/>
        <v>27</v>
      </c>
      <c r="L21" s="49">
        <f t="shared" si="8"/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f t="shared" si="9"/>
        <v>666</v>
      </c>
      <c r="U21" s="49">
        <f t="shared" si="10"/>
        <v>270</v>
      </c>
      <c r="V21" s="49">
        <f t="shared" si="11"/>
        <v>198</v>
      </c>
      <c r="W21" s="49">
        <f t="shared" si="12"/>
        <v>79</v>
      </c>
      <c r="X21" s="49">
        <f t="shared" si="13"/>
        <v>14</v>
      </c>
      <c r="Y21" s="49">
        <f t="shared" si="14"/>
        <v>37</v>
      </c>
      <c r="Z21" s="49">
        <f t="shared" si="15"/>
        <v>41</v>
      </c>
      <c r="AA21" s="49">
        <f t="shared" si="16"/>
        <v>27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639</v>
      </c>
      <c r="AS21" s="49">
        <v>270</v>
      </c>
      <c r="AT21" s="49">
        <v>198</v>
      </c>
      <c r="AU21" s="49">
        <v>79</v>
      </c>
      <c r="AV21" s="49">
        <v>14</v>
      </c>
      <c r="AW21" s="49">
        <v>37</v>
      </c>
      <c r="AX21" s="49">
        <v>41</v>
      </c>
      <c r="AY21" s="49">
        <v>0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27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27</v>
      </c>
      <c r="BP21" s="49">
        <f t="shared" si="22"/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</row>
    <row r="22" spans="1:75" ht="13.5">
      <c r="A22" s="24" t="s">
        <v>131</v>
      </c>
      <c r="B22" s="47" t="s">
        <v>161</v>
      </c>
      <c r="C22" s="48" t="s">
        <v>162</v>
      </c>
      <c r="D22" s="49">
        <f t="shared" si="0"/>
        <v>1489</v>
      </c>
      <c r="E22" s="49">
        <f t="shared" si="1"/>
        <v>1089</v>
      </c>
      <c r="F22" s="49">
        <f t="shared" si="2"/>
        <v>64</v>
      </c>
      <c r="G22" s="49">
        <f t="shared" si="3"/>
        <v>182</v>
      </c>
      <c r="H22" s="49">
        <f t="shared" si="4"/>
        <v>29</v>
      </c>
      <c r="I22" s="49">
        <f t="shared" si="5"/>
        <v>35</v>
      </c>
      <c r="J22" s="49">
        <f t="shared" si="6"/>
        <v>85</v>
      </c>
      <c r="K22" s="49">
        <f t="shared" si="7"/>
        <v>5</v>
      </c>
      <c r="L22" s="49">
        <f t="shared" si="8"/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f t="shared" si="9"/>
        <v>309</v>
      </c>
      <c r="U22" s="49">
        <f t="shared" si="10"/>
        <v>12</v>
      </c>
      <c r="V22" s="49">
        <f t="shared" si="11"/>
        <v>46</v>
      </c>
      <c r="W22" s="49">
        <f t="shared" si="12"/>
        <v>182</v>
      </c>
      <c r="X22" s="49">
        <f t="shared" si="13"/>
        <v>29</v>
      </c>
      <c r="Y22" s="49">
        <f t="shared" si="14"/>
        <v>35</v>
      </c>
      <c r="Z22" s="49">
        <f t="shared" si="15"/>
        <v>0</v>
      </c>
      <c r="AA22" s="49">
        <f t="shared" si="16"/>
        <v>5</v>
      </c>
      <c r="AB22" s="49">
        <f t="shared" si="17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18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309</v>
      </c>
      <c r="AS22" s="49">
        <v>12</v>
      </c>
      <c r="AT22" s="49">
        <v>46</v>
      </c>
      <c r="AU22" s="49">
        <v>182</v>
      </c>
      <c r="AV22" s="49">
        <v>29</v>
      </c>
      <c r="AW22" s="49">
        <v>35</v>
      </c>
      <c r="AX22" s="49">
        <v>0</v>
      </c>
      <c r="AY22" s="49">
        <v>5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1180</v>
      </c>
      <c r="BQ22" s="49">
        <v>1077</v>
      </c>
      <c r="BR22" s="49">
        <v>18</v>
      </c>
      <c r="BS22" s="49">
        <v>0</v>
      </c>
      <c r="BT22" s="49">
        <v>0</v>
      </c>
      <c r="BU22" s="49">
        <v>0</v>
      </c>
      <c r="BV22" s="49">
        <v>85</v>
      </c>
      <c r="BW22" s="49">
        <v>0</v>
      </c>
    </row>
    <row r="23" spans="1:75" ht="13.5">
      <c r="A23" s="24" t="s">
        <v>131</v>
      </c>
      <c r="B23" s="47" t="s">
        <v>163</v>
      </c>
      <c r="C23" s="48" t="s">
        <v>164</v>
      </c>
      <c r="D23" s="49">
        <f t="shared" si="0"/>
        <v>2628</v>
      </c>
      <c r="E23" s="49">
        <f t="shared" si="1"/>
        <v>78</v>
      </c>
      <c r="F23" s="49">
        <f t="shared" si="2"/>
        <v>514</v>
      </c>
      <c r="G23" s="49">
        <f t="shared" si="3"/>
        <v>141</v>
      </c>
      <c r="H23" s="49">
        <f t="shared" si="4"/>
        <v>45</v>
      </c>
      <c r="I23" s="49">
        <f t="shared" si="5"/>
        <v>94</v>
      </c>
      <c r="J23" s="49">
        <f t="shared" si="6"/>
        <v>0</v>
      </c>
      <c r="K23" s="49">
        <f t="shared" si="7"/>
        <v>1756</v>
      </c>
      <c r="L23" s="49">
        <f t="shared" si="8"/>
        <v>2137</v>
      </c>
      <c r="M23" s="49">
        <v>78</v>
      </c>
      <c r="N23" s="49">
        <v>514</v>
      </c>
      <c r="O23" s="49">
        <v>141</v>
      </c>
      <c r="P23" s="49">
        <v>45</v>
      </c>
      <c r="Q23" s="49">
        <v>94</v>
      </c>
      <c r="R23" s="49">
        <v>0</v>
      </c>
      <c r="S23" s="49">
        <v>1265</v>
      </c>
      <c r="T23" s="49">
        <f t="shared" si="9"/>
        <v>0</v>
      </c>
      <c r="U23" s="49">
        <f t="shared" si="10"/>
        <v>0</v>
      </c>
      <c r="V23" s="49">
        <f t="shared" si="11"/>
        <v>0</v>
      </c>
      <c r="W23" s="49">
        <f t="shared" si="12"/>
        <v>0</v>
      </c>
      <c r="X23" s="49">
        <f t="shared" si="13"/>
        <v>0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491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491</v>
      </c>
    </row>
    <row r="24" spans="1:75" ht="13.5">
      <c r="A24" s="24" t="s">
        <v>131</v>
      </c>
      <c r="B24" s="47" t="s">
        <v>165</v>
      </c>
      <c r="C24" s="48" t="s">
        <v>267</v>
      </c>
      <c r="D24" s="49">
        <f t="shared" si="0"/>
        <v>1621</v>
      </c>
      <c r="E24" s="49">
        <f t="shared" si="1"/>
        <v>1126</v>
      </c>
      <c r="F24" s="49">
        <f t="shared" si="2"/>
        <v>245</v>
      </c>
      <c r="G24" s="49">
        <f t="shared" si="3"/>
        <v>124</v>
      </c>
      <c r="H24" s="49">
        <f t="shared" si="4"/>
        <v>27</v>
      </c>
      <c r="I24" s="49">
        <f t="shared" si="5"/>
        <v>40</v>
      </c>
      <c r="J24" s="49">
        <f t="shared" si="6"/>
        <v>20</v>
      </c>
      <c r="K24" s="49">
        <f t="shared" si="7"/>
        <v>39</v>
      </c>
      <c r="L24" s="49">
        <f t="shared" si="8"/>
        <v>168</v>
      </c>
      <c r="M24" s="49">
        <v>0</v>
      </c>
      <c r="N24" s="49">
        <v>168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f t="shared" si="9"/>
        <v>999</v>
      </c>
      <c r="U24" s="49">
        <f t="shared" si="10"/>
        <v>720</v>
      </c>
      <c r="V24" s="49">
        <f t="shared" si="11"/>
        <v>46</v>
      </c>
      <c r="W24" s="49">
        <f t="shared" si="12"/>
        <v>124</v>
      </c>
      <c r="X24" s="49">
        <f t="shared" si="13"/>
        <v>27</v>
      </c>
      <c r="Y24" s="49">
        <f t="shared" si="14"/>
        <v>40</v>
      </c>
      <c r="Z24" s="49">
        <f t="shared" si="15"/>
        <v>3</v>
      </c>
      <c r="AA24" s="49">
        <f t="shared" si="16"/>
        <v>39</v>
      </c>
      <c r="AB24" s="49">
        <f t="shared" si="17"/>
        <v>15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15</v>
      </c>
      <c r="AJ24" s="49">
        <f t="shared" si="18"/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968</v>
      </c>
      <c r="AS24" s="49">
        <v>720</v>
      </c>
      <c r="AT24" s="49">
        <v>46</v>
      </c>
      <c r="AU24" s="49">
        <v>124</v>
      </c>
      <c r="AV24" s="49">
        <v>27</v>
      </c>
      <c r="AW24" s="49">
        <v>40</v>
      </c>
      <c r="AX24" s="49">
        <v>3</v>
      </c>
      <c r="AY24" s="49">
        <v>8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16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16</v>
      </c>
      <c r="BP24" s="49">
        <f t="shared" si="22"/>
        <v>454</v>
      </c>
      <c r="BQ24" s="49">
        <v>406</v>
      </c>
      <c r="BR24" s="49">
        <v>31</v>
      </c>
      <c r="BS24" s="49">
        <v>0</v>
      </c>
      <c r="BT24" s="49">
        <v>0</v>
      </c>
      <c r="BU24" s="49">
        <v>0</v>
      </c>
      <c r="BV24" s="49">
        <v>17</v>
      </c>
      <c r="BW24" s="49">
        <v>0</v>
      </c>
    </row>
    <row r="25" spans="1:75" ht="13.5">
      <c r="A25" s="24" t="s">
        <v>131</v>
      </c>
      <c r="B25" s="47" t="s">
        <v>166</v>
      </c>
      <c r="C25" s="48" t="s">
        <v>167</v>
      </c>
      <c r="D25" s="49">
        <f t="shared" si="0"/>
        <v>700</v>
      </c>
      <c r="E25" s="49">
        <f t="shared" si="1"/>
        <v>384</v>
      </c>
      <c r="F25" s="49">
        <f t="shared" si="2"/>
        <v>142</v>
      </c>
      <c r="G25" s="49">
        <f t="shared" si="3"/>
        <v>115</v>
      </c>
      <c r="H25" s="49">
        <f t="shared" si="4"/>
        <v>18</v>
      </c>
      <c r="I25" s="49">
        <f t="shared" si="5"/>
        <v>1</v>
      </c>
      <c r="J25" s="49">
        <f t="shared" si="6"/>
        <v>30</v>
      </c>
      <c r="K25" s="49">
        <f t="shared" si="7"/>
        <v>10</v>
      </c>
      <c r="L25" s="49">
        <f t="shared" si="8"/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f t="shared" si="9"/>
        <v>269</v>
      </c>
      <c r="U25" s="49">
        <f t="shared" si="10"/>
        <v>0</v>
      </c>
      <c r="V25" s="49">
        <f t="shared" si="11"/>
        <v>135</v>
      </c>
      <c r="W25" s="49">
        <f t="shared" si="12"/>
        <v>115</v>
      </c>
      <c r="X25" s="49">
        <f t="shared" si="13"/>
        <v>18</v>
      </c>
      <c r="Y25" s="49">
        <f t="shared" si="14"/>
        <v>1</v>
      </c>
      <c r="Z25" s="49">
        <f t="shared" si="15"/>
        <v>0</v>
      </c>
      <c r="AA25" s="49">
        <f t="shared" si="16"/>
        <v>0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67</v>
      </c>
      <c r="AK25" s="49">
        <v>0</v>
      </c>
      <c r="AL25" s="49">
        <v>67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202</v>
      </c>
      <c r="AS25" s="49">
        <v>0</v>
      </c>
      <c r="AT25" s="49">
        <v>68</v>
      </c>
      <c r="AU25" s="49">
        <v>115</v>
      </c>
      <c r="AV25" s="49">
        <v>18</v>
      </c>
      <c r="AW25" s="49">
        <v>1</v>
      </c>
      <c r="AX25" s="49">
        <v>0</v>
      </c>
      <c r="AY25" s="49">
        <v>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431</v>
      </c>
      <c r="BQ25" s="49">
        <v>384</v>
      </c>
      <c r="BR25" s="49">
        <v>7</v>
      </c>
      <c r="BS25" s="49">
        <v>0</v>
      </c>
      <c r="BT25" s="49">
        <v>0</v>
      </c>
      <c r="BU25" s="49">
        <v>0</v>
      </c>
      <c r="BV25" s="49">
        <v>30</v>
      </c>
      <c r="BW25" s="49">
        <v>10</v>
      </c>
    </row>
    <row r="26" spans="1:75" ht="13.5">
      <c r="A26" s="24" t="s">
        <v>131</v>
      </c>
      <c r="B26" s="47" t="s">
        <v>168</v>
      </c>
      <c r="C26" s="48" t="s">
        <v>427</v>
      </c>
      <c r="D26" s="49">
        <f t="shared" si="0"/>
        <v>580</v>
      </c>
      <c r="E26" s="49">
        <f t="shared" si="1"/>
        <v>358</v>
      </c>
      <c r="F26" s="49">
        <f t="shared" si="2"/>
        <v>101</v>
      </c>
      <c r="G26" s="49">
        <f t="shared" si="3"/>
        <v>73</v>
      </c>
      <c r="H26" s="49">
        <f t="shared" si="4"/>
        <v>18</v>
      </c>
      <c r="I26" s="49">
        <f t="shared" si="5"/>
        <v>0</v>
      </c>
      <c r="J26" s="49">
        <f t="shared" si="6"/>
        <v>30</v>
      </c>
      <c r="K26" s="49">
        <f t="shared" si="7"/>
        <v>0</v>
      </c>
      <c r="L26" s="49">
        <f t="shared" si="8"/>
        <v>116</v>
      </c>
      <c r="M26" s="49">
        <v>0</v>
      </c>
      <c r="N26" s="49">
        <v>25</v>
      </c>
      <c r="O26" s="49">
        <v>73</v>
      </c>
      <c r="P26" s="49">
        <v>18</v>
      </c>
      <c r="Q26" s="49">
        <v>0</v>
      </c>
      <c r="R26" s="49">
        <v>0</v>
      </c>
      <c r="S26" s="49">
        <v>0</v>
      </c>
      <c r="T26" s="49">
        <f t="shared" si="9"/>
        <v>70</v>
      </c>
      <c r="U26" s="49">
        <f t="shared" si="10"/>
        <v>0</v>
      </c>
      <c r="V26" s="49">
        <f t="shared" si="11"/>
        <v>70</v>
      </c>
      <c r="W26" s="49">
        <f t="shared" si="12"/>
        <v>0</v>
      </c>
      <c r="X26" s="49">
        <f t="shared" si="13"/>
        <v>0</v>
      </c>
      <c r="Y26" s="49">
        <f t="shared" si="14"/>
        <v>0</v>
      </c>
      <c r="Z26" s="49">
        <f t="shared" si="15"/>
        <v>0</v>
      </c>
      <c r="AA26" s="49">
        <f t="shared" si="16"/>
        <v>0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70</v>
      </c>
      <c r="AK26" s="49">
        <v>0</v>
      </c>
      <c r="AL26" s="49">
        <v>70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19"/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f t="shared" si="20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21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22"/>
        <v>394</v>
      </c>
      <c r="BQ26" s="49">
        <v>358</v>
      </c>
      <c r="BR26" s="49">
        <v>6</v>
      </c>
      <c r="BS26" s="49">
        <v>0</v>
      </c>
      <c r="BT26" s="49">
        <v>0</v>
      </c>
      <c r="BU26" s="49">
        <v>0</v>
      </c>
      <c r="BV26" s="49">
        <v>30</v>
      </c>
      <c r="BW26" s="49">
        <v>0</v>
      </c>
    </row>
    <row r="27" spans="1:75" ht="13.5">
      <c r="A27" s="24" t="s">
        <v>131</v>
      </c>
      <c r="B27" s="47" t="s">
        <v>169</v>
      </c>
      <c r="C27" s="48" t="s">
        <v>170</v>
      </c>
      <c r="D27" s="49">
        <f t="shared" si="0"/>
        <v>896</v>
      </c>
      <c r="E27" s="49">
        <f t="shared" si="1"/>
        <v>538</v>
      </c>
      <c r="F27" s="49">
        <f t="shared" si="2"/>
        <v>168</v>
      </c>
      <c r="G27" s="49">
        <f t="shared" si="3"/>
        <v>127</v>
      </c>
      <c r="H27" s="49">
        <f t="shared" si="4"/>
        <v>24</v>
      </c>
      <c r="I27" s="49">
        <f t="shared" si="5"/>
        <v>2</v>
      </c>
      <c r="J27" s="49">
        <f t="shared" si="6"/>
        <v>37</v>
      </c>
      <c r="K27" s="49">
        <f t="shared" si="7"/>
        <v>0</v>
      </c>
      <c r="L27" s="49">
        <f t="shared" si="8"/>
        <v>218</v>
      </c>
      <c r="M27" s="49">
        <v>0</v>
      </c>
      <c r="N27" s="49">
        <v>65</v>
      </c>
      <c r="O27" s="49">
        <v>127</v>
      </c>
      <c r="P27" s="49">
        <v>24</v>
      </c>
      <c r="Q27" s="49">
        <v>2</v>
      </c>
      <c r="R27" s="49">
        <v>0</v>
      </c>
      <c r="S27" s="49">
        <v>0</v>
      </c>
      <c r="T27" s="49">
        <f t="shared" si="9"/>
        <v>94</v>
      </c>
      <c r="U27" s="49">
        <f t="shared" si="10"/>
        <v>0</v>
      </c>
      <c r="V27" s="49">
        <f t="shared" si="11"/>
        <v>94</v>
      </c>
      <c r="W27" s="49">
        <f t="shared" si="12"/>
        <v>0</v>
      </c>
      <c r="X27" s="49">
        <f t="shared" si="13"/>
        <v>0</v>
      </c>
      <c r="Y27" s="49">
        <f t="shared" si="14"/>
        <v>0</v>
      </c>
      <c r="Z27" s="49">
        <f t="shared" si="15"/>
        <v>0</v>
      </c>
      <c r="AA27" s="49">
        <f t="shared" si="16"/>
        <v>0</v>
      </c>
      <c r="AB27" s="49">
        <f t="shared" si="17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18"/>
        <v>94</v>
      </c>
      <c r="AK27" s="49">
        <v>0</v>
      </c>
      <c r="AL27" s="49">
        <v>94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19"/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584</v>
      </c>
      <c r="BQ27" s="49">
        <v>538</v>
      </c>
      <c r="BR27" s="49">
        <v>9</v>
      </c>
      <c r="BS27" s="49">
        <v>0</v>
      </c>
      <c r="BT27" s="49">
        <v>0</v>
      </c>
      <c r="BU27" s="49">
        <v>0</v>
      </c>
      <c r="BV27" s="49">
        <v>37</v>
      </c>
      <c r="BW27" s="49">
        <v>0</v>
      </c>
    </row>
    <row r="28" spans="1:75" ht="13.5">
      <c r="A28" s="24" t="s">
        <v>131</v>
      </c>
      <c r="B28" s="47" t="s">
        <v>171</v>
      </c>
      <c r="C28" s="48" t="s">
        <v>172</v>
      </c>
      <c r="D28" s="49">
        <f t="shared" si="0"/>
        <v>2389</v>
      </c>
      <c r="E28" s="49">
        <f t="shared" si="1"/>
        <v>1554</v>
      </c>
      <c r="F28" s="49">
        <f t="shared" si="2"/>
        <v>436</v>
      </c>
      <c r="G28" s="49">
        <f t="shared" si="3"/>
        <v>252</v>
      </c>
      <c r="H28" s="49">
        <f t="shared" si="4"/>
        <v>32</v>
      </c>
      <c r="I28" s="49">
        <f t="shared" si="5"/>
        <v>0</v>
      </c>
      <c r="J28" s="49">
        <f t="shared" si="6"/>
        <v>95</v>
      </c>
      <c r="K28" s="49">
        <f t="shared" si="7"/>
        <v>20</v>
      </c>
      <c r="L28" s="49">
        <f t="shared" si="8"/>
        <v>385</v>
      </c>
      <c r="M28" s="49">
        <v>0</v>
      </c>
      <c r="N28" s="49">
        <v>133</v>
      </c>
      <c r="O28" s="49">
        <v>252</v>
      </c>
      <c r="P28" s="49">
        <v>0</v>
      </c>
      <c r="Q28" s="49">
        <v>0</v>
      </c>
      <c r="R28" s="49">
        <v>0</v>
      </c>
      <c r="S28" s="49">
        <v>0</v>
      </c>
      <c r="T28" s="49">
        <f t="shared" si="9"/>
        <v>300</v>
      </c>
      <c r="U28" s="49">
        <f t="shared" si="10"/>
        <v>0</v>
      </c>
      <c r="V28" s="49">
        <f t="shared" si="11"/>
        <v>268</v>
      </c>
      <c r="W28" s="49">
        <f t="shared" si="12"/>
        <v>0</v>
      </c>
      <c r="X28" s="49">
        <f t="shared" si="13"/>
        <v>32</v>
      </c>
      <c r="Y28" s="49">
        <f t="shared" si="14"/>
        <v>0</v>
      </c>
      <c r="Z28" s="49">
        <f t="shared" si="15"/>
        <v>0</v>
      </c>
      <c r="AA28" s="49">
        <f t="shared" si="16"/>
        <v>0</v>
      </c>
      <c r="AB28" s="49">
        <f t="shared" si="17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268</v>
      </c>
      <c r="AK28" s="49">
        <v>0</v>
      </c>
      <c r="AL28" s="49">
        <v>268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f t="shared" si="19"/>
        <v>32</v>
      </c>
      <c r="AS28" s="49">
        <v>0</v>
      </c>
      <c r="AT28" s="49">
        <v>0</v>
      </c>
      <c r="AU28" s="49">
        <v>0</v>
      </c>
      <c r="AV28" s="49">
        <v>32</v>
      </c>
      <c r="AW28" s="49">
        <v>0</v>
      </c>
      <c r="AX28" s="49">
        <v>0</v>
      </c>
      <c r="AY28" s="49">
        <v>0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22"/>
        <v>1704</v>
      </c>
      <c r="BQ28" s="49">
        <v>1554</v>
      </c>
      <c r="BR28" s="49">
        <v>35</v>
      </c>
      <c r="BS28" s="49">
        <v>0</v>
      </c>
      <c r="BT28" s="49">
        <v>0</v>
      </c>
      <c r="BU28" s="49">
        <v>0</v>
      </c>
      <c r="BV28" s="49">
        <v>95</v>
      </c>
      <c r="BW28" s="49">
        <v>20</v>
      </c>
    </row>
    <row r="29" spans="1:75" ht="13.5">
      <c r="A29" s="24" t="s">
        <v>131</v>
      </c>
      <c r="B29" s="47" t="s">
        <v>173</v>
      </c>
      <c r="C29" s="48" t="s">
        <v>174</v>
      </c>
      <c r="D29" s="49">
        <f t="shared" si="0"/>
        <v>431</v>
      </c>
      <c r="E29" s="49">
        <f t="shared" si="1"/>
        <v>277</v>
      </c>
      <c r="F29" s="49">
        <f t="shared" si="2"/>
        <v>74</v>
      </c>
      <c r="G29" s="49">
        <f t="shared" si="3"/>
        <v>67</v>
      </c>
      <c r="H29" s="49">
        <f t="shared" si="4"/>
        <v>13</v>
      </c>
      <c r="I29" s="49">
        <f t="shared" si="5"/>
        <v>0</v>
      </c>
      <c r="J29" s="49">
        <f t="shared" si="6"/>
        <v>0</v>
      </c>
      <c r="K29" s="49">
        <f t="shared" si="7"/>
        <v>0</v>
      </c>
      <c r="L29" s="49">
        <f t="shared" si="8"/>
        <v>113</v>
      </c>
      <c r="M29" s="49">
        <v>0</v>
      </c>
      <c r="N29" s="49">
        <v>33</v>
      </c>
      <c r="O29" s="49">
        <v>67</v>
      </c>
      <c r="P29" s="49">
        <v>13</v>
      </c>
      <c r="Q29" s="49">
        <v>0</v>
      </c>
      <c r="R29" s="49">
        <v>0</v>
      </c>
      <c r="S29" s="49">
        <v>0</v>
      </c>
      <c r="T29" s="49">
        <f t="shared" si="9"/>
        <v>41</v>
      </c>
      <c r="U29" s="49">
        <f t="shared" si="10"/>
        <v>0</v>
      </c>
      <c r="V29" s="49">
        <f t="shared" si="11"/>
        <v>41</v>
      </c>
      <c r="W29" s="49">
        <f t="shared" si="12"/>
        <v>0</v>
      </c>
      <c r="X29" s="49">
        <f t="shared" si="13"/>
        <v>0</v>
      </c>
      <c r="Y29" s="49">
        <f t="shared" si="14"/>
        <v>0</v>
      </c>
      <c r="Z29" s="49">
        <f t="shared" si="15"/>
        <v>0</v>
      </c>
      <c r="AA29" s="49">
        <f t="shared" si="16"/>
        <v>0</v>
      </c>
      <c r="AB29" s="49">
        <f t="shared" si="17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18"/>
        <v>41</v>
      </c>
      <c r="AK29" s="49">
        <v>0</v>
      </c>
      <c r="AL29" s="49">
        <v>41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19"/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22"/>
        <v>277</v>
      </c>
      <c r="BQ29" s="49">
        <v>277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131</v>
      </c>
      <c r="B30" s="47" t="s">
        <v>175</v>
      </c>
      <c r="C30" s="48" t="s">
        <v>176</v>
      </c>
      <c r="D30" s="49">
        <f t="shared" si="0"/>
        <v>2040</v>
      </c>
      <c r="E30" s="49">
        <f t="shared" si="1"/>
        <v>1364</v>
      </c>
      <c r="F30" s="49">
        <f t="shared" si="2"/>
        <v>275</v>
      </c>
      <c r="G30" s="49">
        <f t="shared" si="3"/>
        <v>272</v>
      </c>
      <c r="H30" s="49">
        <f t="shared" si="4"/>
        <v>46</v>
      </c>
      <c r="I30" s="49">
        <f t="shared" si="5"/>
        <v>0</v>
      </c>
      <c r="J30" s="49">
        <f t="shared" si="6"/>
        <v>80</v>
      </c>
      <c r="K30" s="49">
        <f t="shared" si="7"/>
        <v>3</v>
      </c>
      <c r="L30" s="49">
        <f t="shared" si="8"/>
        <v>321</v>
      </c>
      <c r="M30" s="49">
        <v>0</v>
      </c>
      <c r="N30" s="49">
        <v>0</v>
      </c>
      <c r="O30" s="49">
        <v>272</v>
      </c>
      <c r="P30" s="49">
        <v>46</v>
      </c>
      <c r="Q30" s="49">
        <v>0</v>
      </c>
      <c r="R30" s="49">
        <v>0</v>
      </c>
      <c r="S30" s="49">
        <v>3</v>
      </c>
      <c r="T30" s="49">
        <f t="shared" si="9"/>
        <v>256</v>
      </c>
      <c r="U30" s="49">
        <f t="shared" si="10"/>
        <v>0</v>
      </c>
      <c r="V30" s="49">
        <f t="shared" si="11"/>
        <v>256</v>
      </c>
      <c r="W30" s="49">
        <f t="shared" si="12"/>
        <v>0</v>
      </c>
      <c r="X30" s="49">
        <f t="shared" si="13"/>
        <v>0</v>
      </c>
      <c r="Y30" s="49">
        <f t="shared" si="14"/>
        <v>0</v>
      </c>
      <c r="Z30" s="49">
        <f t="shared" si="15"/>
        <v>0</v>
      </c>
      <c r="AA30" s="49">
        <f t="shared" si="16"/>
        <v>0</v>
      </c>
      <c r="AB30" s="49">
        <f t="shared" si="17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18"/>
        <v>256</v>
      </c>
      <c r="AK30" s="49">
        <v>0</v>
      </c>
      <c r="AL30" s="49">
        <v>256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19"/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f t="shared" si="20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21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22"/>
        <v>1463</v>
      </c>
      <c r="BQ30" s="49">
        <v>1364</v>
      </c>
      <c r="BR30" s="49">
        <v>19</v>
      </c>
      <c r="BS30" s="49">
        <v>0</v>
      </c>
      <c r="BT30" s="49">
        <v>0</v>
      </c>
      <c r="BU30" s="49">
        <v>0</v>
      </c>
      <c r="BV30" s="49">
        <v>80</v>
      </c>
      <c r="BW30" s="49">
        <v>0</v>
      </c>
    </row>
    <row r="31" spans="1:75" ht="13.5">
      <c r="A31" s="24" t="s">
        <v>131</v>
      </c>
      <c r="B31" s="47" t="s">
        <v>177</v>
      </c>
      <c r="C31" s="48" t="s">
        <v>178</v>
      </c>
      <c r="D31" s="49">
        <f t="shared" si="0"/>
        <v>856</v>
      </c>
      <c r="E31" s="49">
        <f t="shared" si="1"/>
        <v>554</v>
      </c>
      <c r="F31" s="49">
        <f t="shared" si="2"/>
        <v>158</v>
      </c>
      <c r="G31" s="49">
        <f t="shared" si="3"/>
        <v>87</v>
      </c>
      <c r="H31" s="49">
        <f t="shared" si="4"/>
        <v>15</v>
      </c>
      <c r="I31" s="49">
        <f t="shared" si="5"/>
        <v>0</v>
      </c>
      <c r="J31" s="49">
        <f t="shared" si="6"/>
        <v>41</v>
      </c>
      <c r="K31" s="49">
        <f t="shared" si="7"/>
        <v>1</v>
      </c>
      <c r="L31" s="49">
        <f t="shared" si="8"/>
        <v>365</v>
      </c>
      <c r="M31" s="49">
        <v>194</v>
      </c>
      <c r="N31" s="49">
        <v>35</v>
      </c>
      <c r="O31" s="49">
        <v>87</v>
      </c>
      <c r="P31" s="49">
        <v>15</v>
      </c>
      <c r="Q31" s="49">
        <v>0</v>
      </c>
      <c r="R31" s="49">
        <v>34</v>
      </c>
      <c r="S31" s="49">
        <v>0</v>
      </c>
      <c r="T31" s="49">
        <f t="shared" si="9"/>
        <v>116</v>
      </c>
      <c r="U31" s="49">
        <f t="shared" si="10"/>
        <v>0</v>
      </c>
      <c r="V31" s="49">
        <f t="shared" si="11"/>
        <v>116</v>
      </c>
      <c r="W31" s="49">
        <f t="shared" si="12"/>
        <v>0</v>
      </c>
      <c r="X31" s="49">
        <f t="shared" si="13"/>
        <v>0</v>
      </c>
      <c r="Y31" s="49">
        <f t="shared" si="14"/>
        <v>0</v>
      </c>
      <c r="Z31" s="49">
        <f t="shared" si="15"/>
        <v>0</v>
      </c>
      <c r="AA31" s="49">
        <f t="shared" si="16"/>
        <v>0</v>
      </c>
      <c r="AB31" s="49">
        <f t="shared" si="17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18"/>
        <v>116</v>
      </c>
      <c r="AK31" s="49">
        <v>0</v>
      </c>
      <c r="AL31" s="49">
        <v>116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19"/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20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21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22"/>
        <v>375</v>
      </c>
      <c r="BQ31" s="49">
        <v>360</v>
      </c>
      <c r="BR31" s="49">
        <v>7</v>
      </c>
      <c r="BS31" s="49">
        <v>0</v>
      </c>
      <c r="BT31" s="49">
        <v>0</v>
      </c>
      <c r="BU31" s="49">
        <v>0</v>
      </c>
      <c r="BV31" s="49">
        <v>7</v>
      </c>
      <c r="BW31" s="49">
        <v>1</v>
      </c>
    </row>
    <row r="32" spans="1:75" ht="13.5">
      <c r="A32" s="24" t="s">
        <v>131</v>
      </c>
      <c r="B32" s="47" t="s">
        <v>179</v>
      </c>
      <c r="C32" s="48" t="s">
        <v>180</v>
      </c>
      <c r="D32" s="49">
        <f t="shared" si="0"/>
        <v>1400</v>
      </c>
      <c r="E32" s="49">
        <f t="shared" si="1"/>
        <v>925</v>
      </c>
      <c r="F32" s="49">
        <f t="shared" si="2"/>
        <v>198</v>
      </c>
      <c r="G32" s="49">
        <f t="shared" si="3"/>
        <v>167</v>
      </c>
      <c r="H32" s="49">
        <f t="shared" si="4"/>
        <v>34</v>
      </c>
      <c r="I32" s="49">
        <f t="shared" si="5"/>
        <v>9</v>
      </c>
      <c r="J32" s="49">
        <f t="shared" si="6"/>
        <v>67</v>
      </c>
      <c r="K32" s="49">
        <f t="shared" si="7"/>
        <v>0</v>
      </c>
      <c r="L32" s="49">
        <f t="shared" si="8"/>
        <v>408</v>
      </c>
      <c r="M32" s="49">
        <v>0</v>
      </c>
      <c r="N32" s="49">
        <v>198</v>
      </c>
      <c r="O32" s="49">
        <v>167</v>
      </c>
      <c r="P32" s="49">
        <v>34</v>
      </c>
      <c r="Q32" s="49">
        <v>9</v>
      </c>
      <c r="R32" s="49">
        <v>0</v>
      </c>
      <c r="S32" s="49">
        <v>0</v>
      </c>
      <c r="T32" s="49">
        <f t="shared" si="9"/>
        <v>0</v>
      </c>
      <c r="U32" s="49">
        <f t="shared" si="10"/>
        <v>0</v>
      </c>
      <c r="V32" s="49">
        <f t="shared" si="11"/>
        <v>0</v>
      </c>
      <c r="W32" s="49">
        <f t="shared" si="12"/>
        <v>0</v>
      </c>
      <c r="X32" s="49">
        <f t="shared" si="13"/>
        <v>0</v>
      </c>
      <c r="Y32" s="49">
        <f t="shared" si="14"/>
        <v>0</v>
      </c>
      <c r="Z32" s="49">
        <f t="shared" si="15"/>
        <v>0</v>
      </c>
      <c r="AA32" s="49">
        <f t="shared" si="16"/>
        <v>0</v>
      </c>
      <c r="AB32" s="49">
        <f t="shared" si="1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18"/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19"/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20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1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22"/>
        <v>992</v>
      </c>
      <c r="BQ32" s="49">
        <v>925</v>
      </c>
      <c r="BR32" s="49">
        <v>0</v>
      </c>
      <c r="BS32" s="49">
        <v>0</v>
      </c>
      <c r="BT32" s="49">
        <v>0</v>
      </c>
      <c r="BU32" s="49">
        <v>0</v>
      </c>
      <c r="BV32" s="49">
        <v>67</v>
      </c>
      <c r="BW32" s="49">
        <v>0</v>
      </c>
    </row>
    <row r="33" spans="1:75" ht="13.5">
      <c r="A33" s="24" t="s">
        <v>131</v>
      </c>
      <c r="B33" s="47" t="s">
        <v>181</v>
      </c>
      <c r="C33" s="48" t="s">
        <v>182</v>
      </c>
      <c r="D33" s="49">
        <f t="shared" si="0"/>
        <v>755</v>
      </c>
      <c r="E33" s="49">
        <f t="shared" si="1"/>
        <v>439</v>
      </c>
      <c r="F33" s="49">
        <f t="shared" si="2"/>
        <v>137</v>
      </c>
      <c r="G33" s="49">
        <f t="shared" si="3"/>
        <v>80</v>
      </c>
      <c r="H33" s="49">
        <f t="shared" si="4"/>
        <v>18</v>
      </c>
      <c r="I33" s="49">
        <f t="shared" si="5"/>
        <v>27</v>
      </c>
      <c r="J33" s="49">
        <f t="shared" si="6"/>
        <v>38</v>
      </c>
      <c r="K33" s="49">
        <f t="shared" si="7"/>
        <v>16</v>
      </c>
      <c r="L33" s="49">
        <f t="shared" si="8"/>
        <v>194</v>
      </c>
      <c r="M33" s="49">
        <v>22</v>
      </c>
      <c r="N33" s="49">
        <v>27</v>
      </c>
      <c r="O33" s="49">
        <v>80</v>
      </c>
      <c r="P33" s="49">
        <v>18</v>
      </c>
      <c r="Q33" s="49">
        <v>27</v>
      </c>
      <c r="R33" s="49">
        <v>4</v>
      </c>
      <c r="S33" s="49">
        <v>16</v>
      </c>
      <c r="T33" s="49">
        <f t="shared" si="9"/>
        <v>109</v>
      </c>
      <c r="U33" s="49">
        <f t="shared" si="10"/>
        <v>0</v>
      </c>
      <c r="V33" s="49">
        <f t="shared" si="11"/>
        <v>109</v>
      </c>
      <c r="W33" s="49">
        <f t="shared" si="12"/>
        <v>0</v>
      </c>
      <c r="X33" s="49">
        <f t="shared" si="13"/>
        <v>0</v>
      </c>
      <c r="Y33" s="49">
        <f t="shared" si="14"/>
        <v>0</v>
      </c>
      <c r="Z33" s="49">
        <f t="shared" si="15"/>
        <v>0</v>
      </c>
      <c r="AA33" s="49">
        <f t="shared" si="16"/>
        <v>0</v>
      </c>
      <c r="AB33" s="49">
        <f t="shared" si="17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18"/>
        <v>109</v>
      </c>
      <c r="AK33" s="49">
        <v>0</v>
      </c>
      <c r="AL33" s="49">
        <v>109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19"/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f t="shared" si="20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1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22"/>
        <v>452</v>
      </c>
      <c r="BQ33" s="49">
        <v>417</v>
      </c>
      <c r="BR33" s="49">
        <v>1</v>
      </c>
      <c r="BS33" s="49">
        <v>0</v>
      </c>
      <c r="BT33" s="49">
        <v>0</v>
      </c>
      <c r="BU33" s="49">
        <v>0</v>
      </c>
      <c r="BV33" s="49">
        <v>34</v>
      </c>
      <c r="BW33" s="49">
        <v>0</v>
      </c>
    </row>
    <row r="34" spans="1:75" ht="13.5">
      <c r="A34" s="24" t="s">
        <v>131</v>
      </c>
      <c r="B34" s="47" t="s">
        <v>183</v>
      </c>
      <c r="C34" s="48" t="s">
        <v>184</v>
      </c>
      <c r="D34" s="49">
        <f t="shared" si="0"/>
        <v>1007</v>
      </c>
      <c r="E34" s="49">
        <f aca="true" t="shared" si="23" ref="E34:E97">M34+U34+BQ34</f>
        <v>552</v>
      </c>
      <c r="F34" s="49">
        <f aca="true" t="shared" si="24" ref="F34:F97">N34+V34+BR34</f>
        <v>235</v>
      </c>
      <c r="G34" s="49">
        <f aca="true" t="shared" si="25" ref="G34:G97">O34+W34+BS34</f>
        <v>114</v>
      </c>
      <c r="H34" s="49">
        <f aca="true" t="shared" si="26" ref="H34:H97">P34+X34+BT34</f>
        <v>23</v>
      </c>
      <c r="I34" s="49">
        <f aca="true" t="shared" si="27" ref="I34:I97">Q34+Y34+BU34</f>
        <v>3</v>
      </c>
      <c r="J34" s="49">
        <f aca="true" t="shared" si="28" ref="J34:J97">R34+Z34+BV34</f>
        <v>45</v>
      </c>
      <c r="K34" s="49">
        <f aca="true" t="shared" si="29" ref="K34:K97">S34+AA34+BW34</f>
        <v>35</v>
      </c>
      <c r="L34" s="49">
        <f aca="true" t="shared" si="30" ref="L34:L97">SUM(M34:S34)</f>
        <v>223</v>
      </c>
      <c r="M34" s="49">
        <v>0</v>
      </c>
      <c r="N34" s="49">
        <v>83</v>
      </c>
      <c r="O34" s="49">
        <v>114</v>
      </c>
      <c r="P34" s="49">
        <v>23</v>
      </c>
      <c r="Q34" s="49">
        <v>3</v>
      </c>
      <c r="R34" s="49">
        <v>0</v>
      </c>
      <c r="S34" s="49">
        <v>0</v>
      </c>
      <c r="T34" s="49">
        <f aca="true" t="shared" si="31" ref="T34:T97">SUM(U34:AA34)</f>
        <v>138</v>
      </c>
      <c r="U34" s="49">
        <f aca="true" t="shared" si="32" ref="U34:U97">AC34+AK34+AS34+BA34+BI34</f>
        <v>0</v>
      </c>
      <c r="V34" s="49">
        <f aca="true" t="shared" si="33" ref="V34:V97">AD34+AL34+AT34+BB34+BJ34</f>
        <v>138</v>
      </c>
      <c r="W34" s="49">
        <f aca="true" t="shared" si="34" ref="W34:W97">AE34+AM34+AU34+BC34+BK34</f>
        <v>0</v>
      </c>
      <c r="X34" s="49">
        <f aca="true" t="shared" si="35" ref="X34:X97">AF34+AN34+AV34+BD34+BL34</f>
        <v>0</v>
      </c>
      <c r="Y34" s="49">
        <f aca="true" t="shared" si="36" ref="Y34:Y97">AG34+AO34+AW34+BE34+BM34</f>
        <v>0</v>
      </c>
      <c r="Z34" s="49">
        <f aca="true" t="shared" si="37" ref="Z34:Z97">AH34+AP34+AX34+BF34+BN34</f>
        <v>0</v>
      </c>
      <c r="AA34" s="49">
        <f aca="true" t="shared" si="38" ref="AA34:AA97">AI34+AQ34+AY34+BG34+BO34</f>
        <v>0</v>
      </c>
      <c r="AB34" s="49">
        <f aca="true" t="shared" si="39" ref="AB34:AB97">SUM(AC34:AI34)</f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aca="true" t="shared" si="40" ref="AJ34:AJ97">SUM(AK34:AQ34)</f>
        <v>138</v>
      </c>
      <c r="AK34" s="49">
        <v>0</v>
      </c>
      <c r="AL34" s="49">
        <v>138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aca="true" t="shared" si="41" ref="AR34:AR97">SUM(AS34:AY34)</f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f aca="true" t="shared" si="42" ref="AZ34:AZ97">SUM(BA34:BG34)</f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aca="true" t="shared" si="43" ref="BH34:BH97">SUM(BI34:BO34)</f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aca="true" t="shared" si="44" ref="BP34:BP97">SUM(BQ34:BW34)</f>
        <v>646</v>
      </c>
      <c r="BQ34" s="49">
        <v>552</v>
      </c>
      <c r="BR34" s="49">
        <v>14</v>
      </c>
      <c r="BS34" s="49">
        <v>0</v>
      </c>
      <c r="BT34" s="49">
        <v>0</v>
      </c>
      <c r="BU34" s="49">
        <v>0</v>
      </c>
      <c r="BV34" s="49">
        <v>45</v>
      </c>
      <c r="BW34" s="49">
        <v>35</v>
      </c>
    </row>
    <row r="35" spans="1:75" ht="13.5">
      <c r="A35" s="24" t="s">
        <v>131</v>
      </c>
      <c r="B35" s="47" t="s">
        <v>185</v>
      </c>
      <c r="C35" s="48" t="s">
        <v>186</v>
      </c>
      <c r="D35" s="49">
        <f t="shared" si="0"/>
        <v>337</v>
      </c>
      <c r="E35" s="49">
        <f t="shared" si="23"/>
        <v>227</v>
      </c>
      <c r="F35" s="49">
        <f t="shared" si="24"/>
        <v>46</v>
      </c>
      <c r="G35" s="49">
        <f t="shared" si="25"/>
        <v>42</v>
      </c>
      <c r="H35" s="49">
        <f t="shared" si="26"/>
        <v>9</v>
      </c>
      <c r="I35" s="49">
        <f t="shared" si="27"/>
        <v>2</v>
      </c>
      <c r="J35" s="49">
        <f t="shared" si="28"/>
        <v>11</v>
      </c>
      <c r="K35" s="49">
        <f t="shared" si="29"/>
        <v>0</v>
      </c>
      <c r="L35" s="49">
        <f t="shared" si="30"/>
        <v>43</v>
      </c>
      <c r="M35" s="49">
        <v>0</v>
      </c>
      <c r="N35" s="49">
        <v>1</v>
      </c>
      <c r="O35" s="49">
        <v>42</v>
      </c>
      <c r="P35" s="49">
        <v>0</v>
      </c>
      <c r="Q35" s="49">
        <v>0</v>
      </c>
      <c r="R35" s="49">
        <v>0</v>
      </c>
      <c r="S35" s="49">
        <v>0</v>
      </c>
      <c r="T35" s="49">
        <f t="shared" si="31"/>
        <v>52</v>
      </c>
      <c r="U35" s="49">
        <f t="shared" si="32"/>
        <v>0</v>
      </c>
      <c r="V35" s="49">
        <f t="shared" si="33"/>
        <v>41</v>
      </c>
      <c r="W35" s="49">
        <f t="shared" si="34"/>
        <v>0</v>
      </c>
      <c r="X35" s="49">
        <f t="shared" si="35"/>
        <v>9</v>
      </c>
      <c r="Y35" s="49">
        <f t="shared" si="36"/>
        <v>2</v>
      </c>
      <c r="Z35" s="49">
        <f t="shared" si="37"/>
        <v>0</v>
      </c>
      <c r="AA35" s="49">
        <f t="shared" si="38"/>
        <v>0</v>
      </c>
      <c r="AB35" s="49">
        <f t="shared" si="39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40"/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41"/>
        <v>52</v>
      </c>
      <c r="AS35" s="49">
        <v>0</v>
      </c>
      <c r="AT35" s="49">
        <v>41</v>
      </c>
      <c r="AU35" s="49">
        <v>0</v>
      </c>
      <c r="AV35" s="49">
        <v>9</v>
      </c>
      <c r="AW35" s="49">
        <v>2</v>
      </c>
      <c r="AX35" s="49">
        <v>0</v>
      </c>
      <c r="AY35" s="49">
        <v>0</v>
      </c>
      <c r="AZ35" s="49">
        <f t="shared" si="42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43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44"/>
        <v>242</v>
      </c>
      <c r="BQ35" s="49">
        <v>227</v>
      </c>
      <c r="BR35" s="49">
        <v>4</v>
      </c>
      <c r="BS35" s="49">
        <v>0</v>
      </c>
      <c r="BT35" s="49">
        <v>0</v>
      </c>
      <c r="BU35" s="49">
        <v>0</v>
      </c>
      <c r="BV35" s="49">
        <v>11</v>
      </c>
      <c r="BW35" s="49">
        <v>0</v>
      </c>
    </row>
    <row r="36" spans="1:75" ht="13.5">
      <c r="A36" s="24" t="s">
        <v>131</v>
      </c>
      <c r="B36" s="47" t="s">
        <v>187</v>
      </c>
      <c r="C36" s="48" t="s">
        <v>188</v>
      </c>
      <c r="D36" s="49">
        <f t="shared" si="0"/>
        <v>1228</v>
      </c>
      <c r="E36" s="49">
        <f t="shared" si="23"/>
        <v>647</v>
      </c>
      <c r="F36" s="49">
        <f t="shared" si="24"/>
        <v>313</v>
      </c>
      <c r="G36" s="49">
        <f t="shared" si="25"/>
        <v>143</v>
      </c>
      <c r="H36" s="49">
        <f t="shared" si="26"/>
        <v>42</v>
      </c>
      <c r="I36" s="49">
        <f t="shared" si="27"/>
        <v>40</v>
      </c>
      <c r="J36" s="49">
        <f t="shared" si="28"/>
        <v>43</v>
      </c>
      <c r="K36" s="49">
        <f t="shared" si="29"/>
        <v>0</v>
      </c>
      <c r="L36" s="49">
        <f t="shared" si="30"/>
        <v>549</v>
      </c>
      <c r="M36" s="49">
        <v>11</v>
      </c>
      <c r="N36" s="49">
        <v>313</v>
      </c>
      <c r="O36" s="49">
        <v>143</v>
      </c>
      <c r="P36" s="49">
        <v>42</v>
      </c>
      <c r="Q36" s="49">
        <v>40</v>
      </c>
      <c r="R36" s="49">
        <v>0</v>
      </c>
      <c r="S36" s="49">
        <v>0</v>
      </c>
      <c r="T36" s="49">
        <f t="shared" si="31"/>
        <v>0</v>
      </c>
      <c r="U36" s="49">
        <f t="shared" si="32"/>
        <v>0</v>
      </c>
      <c r="V36" s="49">
        <f t="shared" si="33"/>
        <v>0</v>
      </c>
      <c r="W36" s="49">
        <f t="shared" si="34"/>
        <v>0</v>
      </c>
      <c r="X36" s="49">
        <f t="shared" si="35"/>
        <v>0</v>
      </c>
      <c r="Y36" s="49">
        <f t="shared" si="36"/>
        <v>0</v>
      </c>
      <c r="Z36" s="49">
        <f t="shared" si="37"/>
        <v>0</v>
      </c>
      <c r="AA36" s="49">
        <f t="shared" si="38"/>
        <v>0</v>
      </c>
      <c r="AB36" s="49">
        <f t="shared" si="39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40"/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41"/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f t="shared" si="42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43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44"/>
        <v>679</v>
      </c>
      <c r="BQ36" s="49">
        <v>636</v>
      </c>
      <c r="BR36" s="49">
        <v>0</v>
      </c>
      <c r="BS36" s="49">
        <v>0</v>
      </c>
      <c r="BT36" s="49">
        <v>0</v>
      </c>
      <c r="BU36" s="49">
        <v>0</v>
      </c>
      <c r="BV36" s="49">
        <v>43</v>
      </c>
      <c r="BW36" s="49">
        <v>0</v>
      </c>
    </row>
    <row r="37" spans="1:75" ht="13.5">
      <c r="A37" s="24" t="s">
        <v>131</v>
      </c>
      <c r="B37" s="47" t="s">
        <v>189</v>
      </c>
      <c r="C37" s="48" t="s">
        <v>190</v>
      </c>
      <c r="D37" s="49">
        <f t="shared" si="0"/>
        <v>361</v>
      </c>
      <c r="E37" s="49">
        <f t="shared" si="23"/>
        <v>84</v>
      </c>
      <c r="F37" s="49">
        <f t="shared" si="24"/>
        <v>193</v>
      </c>
      <c r="G37" s="49">
        <f t="shared" si="25"/>
        <v>46</v>
      </c>
      <c r="H37" s="49">
        <f t="shared" si="26"/>
        <v>5</v>
      </c>
      <c r="I37" s="49">
        <f t="shared" si="27"/>
        <v>0</v>
      </c>
      <c r="J37" s="49">
        <f t="shared" si="28"/>
        <v>6</v>
      </c>
      <c r="K37" s="49">
        <f t="shared" si="29"/>
        <v>27</v>
      </c>
      <c r="L37" s="49">
        <f t="shared" si="30"/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f t="shared" si="31"/>
        <v>271</v>
      </c>
      <c r="U37" s="49">
        <f t="shared" si="32"/>
        <v>0</v>
      </c>
      <c r="V37" s="49">
        <f t="shared" si="33"/>
        <v>193</v>
      </c>
      <c r="W37" s="49">
        <f t="shared" si="34"/>
        <v>46</v>
      </c>
      <c r="X37" s="49">
        <f t="shared" si="35"/>
        <v>5</v>
      </c>
      <c r="Y37" s="49">
        <f t="shared" si="36"/>
        <v>0</v>
      </c>
      <c r="Z37" s="49">
        <f t="shared" si="37"/>
        <v>0</v>
      </c>
      <c r="AA37" s="49">
        <f t="shared" si="38"/>
        <v>27</v>
      </c>
      <c r="AB37" s="49">
        <f t="shared" si="39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40"/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41"/>
        <v>271</v>
      </c>
      <c r="AS37" s="49">
        <v>0</v>
      </c>
      <c r="AT37" s="49">
        <v>193</v>
      </c>
      <c r="AU37" s="49">
        <v>46</v>
      </c>
      <c r="AV37" s="49">
        <v>5</v>
      </c>
      <c r="AW37" s="49">
        <v>0</v>
      </c>
      <c r="AX37" s="49">
        <v>0</v>
      </c>
      <c r="AY37" s="49">
        <v>27</v>
      </c>
      <c r="AZ37" s="49">
        <f t="shared" si="42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43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44"/>
        <v>90</v>
      </c>
      <c r="BQ37" s="49">
        <v>84</v>
      </c>
      <c r="BR37" s="49">
        <v>0</v>
      </c>
      <c r="BS37" s="49">
        <v>0</v>
      </c>
      <c r="BT37" s="49">
        <v>0</v>
      </c>
      <c r="BU37" s="49">
        <v>0</v>
      </c>
      <c r="BV37" s="49">
        <v>6</v>
      </c>
      <c r="BW37" s="49">
        <v>0</v>
      </c>
    </row>
    <row r="38" spans="1:75" ht="13.5">
      <c r="A38" s="24" t="s">
        <v>131</v>
      </c>
      <c r="B38" s="47" t="s">
        <v>191</v>
      </c>
      <c r="C38" s="48" t="s">
        <v>422</v>
      </c>
      <c r="D38" s="49">
        <f t="shared" si="0"/>
        <v>582</v>
      </c>
      <c r="E38" s="49">
        <f t="shared" si="23"/>
        <v>0</v>
      </c>
      <c r="F38" s="49">
        <f t="shared" si="24"/>
        <v>321</v>
      </c>
      <c r="G38" s="49">
        <f t="shared" si="25"/>
        <v>169</v>
      </c>
      <c r="H38" s="49">
        <f t="shared" si="26"/>
        <v>21</v>
      </c>
      <c r="I38" s="49">
        <f t="shared" si="27"/>
        <v>71</v>
      </c>
      <c r="J38" s="49">
        <f t="shared" si="28"/>
        <v>0</v>
      </c>
      <c r="K38" s="49">
        <f t="shared" si="29"/>
        <v>0</v>
      </c>
      <c r="L38" s="49">
        <f t="shared" si="30"/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f t="shared" si="31"/>
        <v>582</v>
      </c>
      <c r="U38" s="49">
        <f t="shared" si="32"/>
        <v>0</v>
      </c>
      <c r="V38" s="49">
        <f t="shared" si="33"/>
        <v>321</v>
      </c>
      <c r="W38" s="49">
        <f t="shared" si="34"/>
        <v>169</v>
      </c>
      <c r="X38" s="49">
        <f t="shared" si="35"/>
        <v>21</v>
      </c>
      <c r="Y38" s="49">
        <f t="shared" si="36"/>
        <v>71</v>
      </c>
      <c r="Z38" s="49">
        <f t="shared" si="37"/>
        <v>0</v>
      </c>
      <c r="AA38" s="49">
        <f t="shared" si="38"/>
        <v>0</v>
      </c>
      <c r="AB38" s="49">
        <f t="shared" si="39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40"/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41"/>
        <v>582</v>
      </c>
      <c r="AS38" s="49">
        <v>0</v>
      </c>
      <c r="AT38" s="49">
        <v>321</v>
      </c>
      <c r="AU38" s="49">
        <v>169</v>
      </c>
      <c r="AV38" s="49">
        <v>21</v>
      </c>
      <c r="AW38" s="49">
        <v>71</v>
      </c>
      <c r="AX38" s="49">
        <v>0</v>
      </c>
      <c r="AY38" s="49">
        <v>0</v>
      </c>
      <c r="AZ38" s="49">
        <f t="shared" si="42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43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44"/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131</v>
      </c>
      <c r="B39" s="47" t="s">
        <v>192</v>
      </c>
      <c r="C39" s="48" t="s">
        <v>260</v>
      </c>
      <c r="D39" s="49">
        <f t="shared" si="0"/>
        <v>1626</v>
      </c>
      <c r="E39" s="49">
        <f t="shared" si="23"/>
        <v>944</v>
      </c>
      <c r="F39" s="49">
        <f t="shared" si="24"/>
        <v>270</v>
      </c>
      <c r="G39" s="49">
        <f t="shared" si="25"/>
        <v>227</v>
      </c>
      <c r="H39" s="49">
        <f t="shared" si="26"/>
        <v>55</v>
      </c>
      <c r="I39" s="49">
        <f t="shared" si="27"/>
        <v>0</v>
      </c>
      <c r="J39" s="49">
        <f t="shared" si="28"/>
        <v>130</v>
      </c>
      <c r="K39" s="49">
        <f t="shared" si="29"/>
        <v>0</v>
      </c>
      <c r="L39" s="49">
        <f t="shared" si="30"/>
        <v>1101</v>
      </c>
      <c r="M39" s="49">
        <v>540</v>
      </c>
      <c r="N39" s="49">
        <v>177</v>
      </c>
      <c r="O39" s="49">
        <v>227</v>
      </c>
      <c r="P39" s="49">
        <v>55</v>
      </c>
      <c r="Q39" s="49">
        <v>0</v>
      </c>
      <c r="R39" s="49">
        <v>102</v>
      </c>
      <c r="S39" s="49">
        <v>0</v>
      </c>
      <c r="T39" s="49">
        <f t="shared" si="31"/>
        <v>93</v>
      </c>
      <c r="U39" s="49">
        <f t="shared" si="32"/>
        <v>0</v>
      </c>
      <c r="V39" s="49">
        <f t="shared" si="33"/>
        <v>93</v>
      </c>
      <c r="W39" s="49">
        <f t="shared" si="34"/>
        <v>0</v>
      </c>
      <c r="X39" s="49">
        <f t="shared" si="35"/>
        <v>0</v>
      </c>
      <c r="Y39" s="49">
        <f t="shared" si="36"/>
        <v>0</v>
      </c>
      <c r="Z39" s="49">
        <f t="shared" si="37"/>
        <v>0</v>
      </c>
      <c r="AA39" s="49">
        <f t="shared" si="38"/>
        <v>0</v>
      </c>
      <c r="AB39" s="49">
        <f t="shared" si="39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40"/>
        <v>93</v>
      </c>
      <c r="AK39" s="49">
        <v>0</v>
      </c>
      <c r="AL39" s="49">
        <v>93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41"/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f t="shared" si="42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43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44"/>
        <v>432</v>
      </c>
      <c r="BQ39" s="49">
        <v>404</v>
      </c>
      <c r="BR39" s="49">
        <v>0</v>
      </c>
      <c r="BS39" s="49">
        <v>0</v>
      </c>
      <c r="BT39" s="49">
        <v>0</v>
      </c>
      <c r="BU39" s="49">
        <v>0</v>
      </c>
      <c r="BV39" s="49">
        <v>28</v>
      </c>
      <c r="BW39" s="49">
        <v>0</v>
      </c>
    </row>
    <row r="40" spans="1:75" ht="13.5">
      <c r="A40" s="24" t="s">
        <v>131</v>
      </c>
      <c r="B40" s="47" t="s">
        <v>193</v>
      </c>
      <c r="C40" s="48" t="s">
        <v>194</v>
      </c>
      <c r="D40" s="49">
        <f t="shared" si="0"/>
        <v>161</v>
      </c>
      <c r="E40" s="49">
        <f t="shared" si="23"/>
        <v>92</v>
      </c>
      <c r="F40" s="49">
        <f t="shared" si="24"/>
        <v>41</v>
      </c>
      <c r="G40" s="49">
        <f t="shared" si="25"/>
        <v>23</v>
      </c>
      <c r="H40" s="49">
        <f t="shared" si="26"/>
        <v>2</v>
      </c>
      <c r="I40" s="49">
        <f t="shared" si="27"/>
        <v>0</v>
      </c>
      <c r="J40" s="49">
        <f t="shared" si="28"/>
        <v>3</v>
      </c>
      <c r="K40" s="49">
        <f t="shared" si="29"/>
        <v>0</v>
      </c>
      <c r="L40" s="49">
        <f t="shared" si="30"/>
        <v>161</v>
      </c>
      <c r="M40" s="49">
        <v>92</v>
      </c>
      <c r="N40" s="49">
        <v>41</v>
      </c>
      <c r="O40" s="49">
        <v>23</v>
      </c>
      <c r="P40" s="49">
        <v>2</v>
      </c>
      <c r="Q40" s="49">
        <v>0</v>
      </c>
      <c r="R40" s="49">
        <v>3</v>
      </c>
      <c r="S40" s="49">
        <v>0</v>
      </c>
      <c r="T40" s="49">
        <f t="shared" si="31"/>
        <v>0</v>
      </c>
      <c r="U40" s="49">
        <f t="shared" si="32"/>
        <v>0</v>
      </c>
      <c r="V40" s="49">
        <f t="shared" si="33"/>
        <v>0</v>
      </c>
      <c r="W40" s="49">
        <f t="shared" si="34"/>
        <v>0</v>
      </c>
      <c r="X40" s="49">
        <f t="shared" si="35"/>
        <v>0</v>
      </c>
      <c r="Y40" s="49">
        <f t="shared" si="36"/>
        <v>0</v>
      </c>
      <c r="Z40" s="49">
        <f t="shared" si="37"/>
        <v>0</v>
      </c>
      <c r="AA40" s="49">
        <f t="shared" si="38"/>
        <v>0</v>
      </c>
      <c r="AB40" s="49">
        <f t="shared" si="39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40"/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41"/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f t="shared" si="42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43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44"/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131</v>
      </c>
      <c r="B41" s="47" t="s">
        <v>195</v>
      </c>
      <c r="C41" s="48" t="s">
        <v>196</v>
      </c>
      <c r="D41" s="49">
        <f t="shared" si="0"/>
        <v>65</v>
      </c>
      <c r="E41" s="49">
        <f t="shared" si="23"/>
        <v>40</v>
      </c>
      <c r="F41" s="49">
        <f t="shared" si="24"/>
        <v>10</v>
      </c>
      <c r="G41" s="49">
        <f t="shared" si="25"/>
        <v>15</v>
      </c>
      <c r="H41" s="49">
        <f t="shared" si="26"/>
        <v>0</v>
      </c>
      <c r="I41" s="49">
        <f t="shared" si="27"/>
        <v>0</v>
      </c>
      <c r="J41" s="49">
        <f t="shared" si="28"/>
        <v>0</v>
      </c>
      <c r="K41" s="49">
        <f t="shared" si="29"/>
        <v>0</v>
      </c>
      <c r="L41" s="49">
        <f t="shared" si="30"/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f t="shared" si="31"/>
        <v>65</v>
      </c>
      <c r="U41" s="49">
        <f t="shared" si="32"/>
        <v>40</v>
      </c>
      <c r="V41" s="49">
        <f t="shared" si="33"/>
        <v>10</v>
      </c>
      <c r="W41" s="49">
        <f t="shared" si="34"/>
        <v>15</v>
      </c>
      <c r="X41" s="49">
        <f t="shared" si="35"/>
        <v>0</v>
      </c>
      <c r="Y41" s="49">
        <f t="shared" si="36"/>
        <v>0</v>
      </c>
      <c r="Z41" s="49">
        <f t="shared" si="37"/>
        <v>0</v>
      </c>
      <c r="AA41" s="49">
        <f t="shared" si="38"/>
        <v>0</v>
      </c>
      <c r="AB41" s="49">
        <f t="shared" si="39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40"/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41"/>
        <v>65</v>
      </c>
      <c r="AS41" s="49">
        <v>40</v>
      </c>
      <c r="AT41" s="49">
        <v>10</v>
      </c>
      <c r="AU41" s="49">
        <v>15</v>
      </c>
      <c r="AV41" s="49">
        <v>0</v>
      </c>
      <c r="AW41" s="49">
        <v>0</v>
      </c>
      <c r="AX41" s="49">
        <v>0</v>
      </c>
      <c r="AY41" s="49">
        <v>0</v>
      </c>
      <c r="AZ41" s="49">
        <f t="shared" si="42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43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44"/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</row>
    <row r="42" spans="1:75" ht="13.5">
      <c r="A42" s="24" t="s">
        <v>131</v>
      </c>
      <c r="B42" s="47" t="s">
        <v>197</v>
      </c>
      <c r="C42" s="48" t="s">
        <v>198</v>
      </c>
      <c r="D42" s="49">
        <f t="shared" si="0"/>
        <v>36</v>
      </c>
      <c r="E42" s="49">
        <f t="shared" si="23"/>
        <v>29</v>
      </c>
      <c r="F42" s="49">
        <f t="shared" si="24"/>
        <v>6</v>
      </c>
      <c r="G42" s="49">
        <f t="shared" si="25"/>
        <v>0</v>
      </c>
      <c r="H42" s="49">
        <f t="shared" si="26"/>
        <v>1</v>
      </c>
      <c r="I42" s="49">
        <f t="shared" si="27"/>
        <v>0</v>
      </c>
      <c r="J42" s="49">
        <f t="shared" si="28"/>
        <v>0</v>
      </c>
      <c r="K42" s="49">
        <f t="shared" si="29"/>
        <v>0</v>
      </c>
      <c r="L42" s="49">
        <f t="shared" si="30"/>
        <v>30</v>
      </c>
      <c r="M42" s="49">
        <v>29</v>
      </c>
      <c r="N42" s="49">
        <v>0</v>
      </c>
      <c r="O42" s="49">
        <v>0</v>
      </c>
      <c r="P42" s="49">
        <v>1</v>
      </c>
      <c r="Q42" s="49">
        <v>0</v>
      </c>
      <c r="R42" s="49">
        <v>0</v>
      </c>
      <c r="S42" s="49">
        <v>0</v>
      </c>
      <c r="T42" s="49">
        <f t="shared" si="31"/>
        <v>6</v>
      </c>
      <c r="U42" s="49">
        <f t="shared" si="32"/>
        <v>0</v>
      </c>
      <c r="V42" s="49">
        <f t="shared" si="33"/>
        <v>6</v>
      </c>
      <c r="W42" s="49">
        <f t="shared" si="34"/>
        <v>0</v>
      </c>
      <c r="X42" s="49">
        <f t="shared" si="35"/>
        <v>0</v>
      </c>
      <c r="Y42" s="49">
        <f t="shared" si="36"/>
        <v>0</v>
      </c>
      <c r="Z42" s="49">
        <f t="shared" si="37"/>
        <v>0</v>
      </c>
      <c r="AA42" s="49">
        <f t="shared" si="38"/>
        <v>0</v>
      </c>
      <c r="AB42" s="49">
        <f t="shared" si="39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40"/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41"/>
        <v>6</v>
      </c>
      <c r="AS42" s="49">
        <v>0</v>
      </c>
      <c r="AT42" s="49">
        <v>6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f t="shared" si="42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43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44"/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</row>
    <row r="43" spans="1:75" ht="13.5">
      <c r="A43" s="24" t="s">
        <v>131</v>
      </c>
      <c r="B43" s="47" t="s">
        <v>199</v>
      </c>
      <c r="C43" s="48" t="s">
        <v>200</v>
      </c>
      <c r="D43" s="49">
        <f t="shared" si="0"/>
        <v>32</v>
      </c>
      <c r="E43" s="49">
        <f t="shared" si="23"/>
        <v>0</v>
      </c>
      <c r="F43" s="49">
        <f t="shared" si="24"/>
        <v>31</v>
      </c>
      <c r="G43" s="49">
        <f t="shared" si="25"/>
        <v>0</v>
      </c>
      <c r="H43" s="49">
        <f t="shared" si="26"/>
        <v>1</v>
      </c>
      <c r="I43" s="49">
        <f t="shared" si="27"/>
        <v>0</v>
      </c>
      <c r="J43" s="49">
        <f t="shared" si="28"/>
        <v>0</v>
      </c>
      <c r="K43" s="49">
        <f t="shared" si="29"/>
        <v>0</v>
      </c>
      <c r="L43" s="49">
        <f t="shared" si="30"/>
        <v>32</v>
      </c>
      <c r="M43" s="49">
        <v>0</v>
      </c>
      <c r="N43" s="49">
        <v>31</v>
      </c>
      <c r="O43" s="49">
        <v>0</v>
      </c>
      <c r="P43" s="49">
        <v>1</v>
      </c>
      <c r="Q43" s="49">
        <v>0</v>
      </c>
      <c r="R43" s="49">
        <v>0</v>
      </c>
      <c r="S43" s="49">
        <v>0</v>
      </c>
      <c r="T43" s="49">
        <f t="shared" si="31"/>
        <v>0</v>
      </c>
      <c r="U43" s="49">
        <f t="shared" si="32"/>
        <v>0</v>
      </c>
      <c r="V43" s="49">
        <f t="shared" si="33"/>
        <v>0</v>
      </c>
      <c r="W43" s="49">
        <f t="shared" si="34"/>
        <v>0</v>
      </c>
      <c r="X43" s="49">
        <f t="shared" si="35"/>
        <v>0</v>
      </c>
      <c r="Y43" s="49">
        <f t="shared" si="36"/>
        <v>0</v>
      </c>
      <c r="Z43" s="49">
        <f t="shared" si="37"/>
        <v>0</v>
      </c>
      <c r="AA43" s="49">
        <f t="shared" si="38"/>
        <v>0</v>
      </c>
      <c r="AB43" s="49">
        <f t="shared" si="39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40"/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41"/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f t="shared" si="42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43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44"/>
        <v>0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131</v>
      </c>
      <c r="B44" s="47" t="s">
        <v>201</v>
      </c>
      <c r="C44" s="48" t="s">
        <v>202</v>
      </c>
      <c r="D44" s="49">
        <f t="shared" si="0"/>
        <v>1024</v>
      </c>
      <c r="E44" s="49">
        <f t="shared" si="23"/>
        <v>534</v>
      </c>
      <c r="F44" s="49">
        <f t="shared" si="24"/>
        <v>283</v>
      </c>
      <c r="G44" s="49">
        <f t="shared" si="25"/>
        <v>187</v>
      </c>
      <c r="H44" s="49">
        <f t="shared" si="26"/>
        <v>20</v>
      </c>
      <c r="I44" s="49">
        <f t="shared" si="27"/>
        <v>0</v>
      </c>
      <c r="J44" s="49">
        <f t="shared" si="28"/>
        <v>0</v>
      </c>
      <c r="K44" s="49">
        <f t="shared" si="29"/>
        <v>0</v>
      </c>
      <c r="L44" s="49">
        <f t="shared" si="30"/>
        <v>207</v>
      </c>
      <c r="M44" s="49">
        <v>0</v>
      </c>
      <c r="N44" s="49">
        <v>0</v>
      </c>
      <c r="O44" s="49">
        <v>187</v>
      </c>
      <c r="P44" s="49">
        <v>20</v>
      </c>
      <c r="Q44" s="49">
        <v>0</v>
      </c>
      <c r="R44" s="49">
        <v>0</v>
      </c>
      <c r="S44" s="49">
        <v>0</v>
      </c>
      <c r="T44" s="49">
        <f t="shared" si="31"/>
        <v>283</v>
      </c>
      <c r="U44" s="49">
        <f t="shared" si="32"/>
        <v>0</v>
      </c>
      <c r="V44" s="49">
        <f t="shared" si="33"/>
        <v>283</v>
      </c>
      <c r="W44" s="49">
        <f t="shared" si="34"/>
        <v>0</v>
      </c>
      <c r="X44" s="49">
        <f t="shared" si="35"/>
        <v>0</v>
      </c>
      <c r="Y44" s="49">
        <f t="shared" si="36"/>
        <v>0</v>
      </c>
      <c r="Z44" s="49">
        <f t="shared" si="37"/>
        <v>0</v>
      </c>
      <c r="AA44" s="49">
        <f t="shared" si="38"/>
        <v>0</v>
      </c>
      <c r="AB44" s="49">
        <f t="shared" si="39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40"/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41"/>
        <v>283</v>
      </c>
      <c r="AS44" s="49">
        <v>0</v>
      </c>
      <c r="AT44" s="49">
        <v>283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f t="shared" si="42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43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44"/>
        <v>534</v>
      </c>
      <c r="BQ44" s="49">
        <v>534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131</v>
      </c>
      <c r="B45" s="47" t="s">
        <v>203</v>
      </c>
      <c r="C45" s="48" t="s">
        <v>204</v>
      </c>
      <c r="D45" s="49">
        <f t="shared" si="0"/>
        <v>554</v>
      </c>
      <c r="E45" s="49">
        <f t="shared" si="23"/>
        <v>349</v>
      </c>
      <c r="F45" s="49">
        <f t="shared" si="24"/>
        <v>35</v>
      </c>
      <c r="G45" s="49">
        <f t="shared" si="25"/>
        <v>84</v>
      </c>
      <c r="H45" s="49">
        <f t="shared" si="26"/>
        <v>14</v>
      </c>
      <c r="I45" s="49">
        <f t="shared" si="27"/>
        <v>24</v>
      </c>
      <c r="J45" s="49">
        <f t="shared" si="28"/>
        <v>48</v>
      </c>
      <c r="K45" s="49">
        <f t="shared" si="29"/>
        <v>0</v>
      </c>
      <c r="L45" s="49">
        <f t="shared" si="30"/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f t="shared" si="31"/>
        <v>157</v>
      </c>
      <c r="U45" s="49">
        <f t="shared" si="32"/>
        <v>0</v>
      </c>
      <c r="V45" s="49">
        <f t="shared" si="33"/>
        <v>35</v>
      </c>
      <c r="W45" s="49">
        <f t="shared" si="34"/>
        <v>84</v>
      </c>
      <c r="X45" s="49">
        <f t="shared" si="35"/>
        <v>14</v>
      </c>
      <c r="Y45" s="49">
        <f t="shared" si="36"/>
        <v>24</v>
      </c>
      <c r="Z45" s="49">
        <f t="shared" si="37"/>
        <v>0</v>
      </c>
      <c r="AA45" s="49">
        <f t="shared" si="38"/>
        <v>0</v>
      </c>
      <c r="AB45" s="49">
        <f t="shared" si="39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40"/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41"/>
        <v>157</v>
      </c>
      <c r="AS45" s="49">
        <v>0</v>
      </c>
      <c r="AT45" s="49">
        <v>35</v>
      </c>
      <c r="AU45" s="49">
        <v>84</v>
      </c>
      <c r="AV45" s="49">
        <v>14</v>
      </c>
      <c r="AW45" s="49">
        <v>24</v>
      </c>
      <c r="AX45" s="49">
        <v>0</v>
      </c>
      <c r="AY45" s="49">
        <v>0</v>
      </c>
      <c r="AZ45" s="49">
        <f t="shared" si="42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43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44"/>
        <v>397</v>
      </c>
      <c r="BQ45" s="49">
        <v>349</v>
      </c>
      <c r="BR45" s="49">
        <v>0</v>
      </c>
      <c r="BS45" s="49">
        <v>0</v>
      </c>
      <c r="BT45" s="49">
        <v>0</v>
      </c>
      <c r="BU45" s="49">
        <v>0</v>
      </c>
      <c r="BV45" s="49">
        <v>48</v>
      </c>
      <c r="BW45" s="49">
        <v>0</v>
      </c>
    </row>
    <row r="46" spans="1:75" ht="13.5">
      <c r="A46" s="24" t="s">
        <v>131</v>
      </c>
      <c r="B46" s="47" t="s">
        <v>205</v>
      </c>
      <c r="C46" s="48" t="s">
        <v>206</v>
      </c>
      <c r="D46" s="49">
        <f t="shared" si="0"/>
        <v>2602</v>
      </c>
      <c r="E46" s="49">
        <f t="shared" si="23"/>
        <v>1182</v>
      </c>
      <c r="F46" s="49">
        <f t="shared" si="24"/>
        <v>680</v>
      </c>
      <c r="G46" s="49">
        <f t="shared" si="25"/>
        <v>195</v>
      </c>
      <c r="H46" s="49">
        <f t="shared" si="26"/>
        <v>16</v>
      </c>
      <c r="I46" s="49">
        <f t="shared" si="27"/>
        <v>529</v>
      </c>
      <c r="J46" s="49">
        <f t="shared" si="28"/>
        <v>0</v>
      </c>
      <c r="K46" s="49">
        <f t="shared" si="29"/>
        <v>0</v>
      </c>
      <c r="L46" s="49">
        <f t="shared" si="30"/>
        <v>1420</v>
      </c>
      <c r="M46" s="49">
        <v>0</v>
      </c>
      <c r="N46" s="49">
        <v>680</v>
      </c>
      <c r="O46" s="49">
        <v>195</v>
      </c>
      <c r="P46" s="49">
        <v>16</v>
      </c>
      <c r="Q46" s="49">
        <v>529</v>
      </c>
      <c r="R46" s="49">
        <v>0</v>
      </c>
      <c r="S46" s="49">
        <v>0</v>
      </c>
      <c r="T46" s="49">
        <f t="shared" si="31"/>
        <v>0</v>
      </c>
      <c r="U46" s="49">
        <f t="shared" si="32"/>
        <v>0</v>
      </c>
      <c r="V46" s="49">
        <f t="shared" si="33"/>
        <v>0</v>
      </c>
      <c r="W46" s="49">
        <f t="shared" si="34"/>
        <v>0</v>
      </c>
      <c r="X46" s="49">
        <f t="shared" si="35"/>
        <v>0</v>
      </c>
      <c r="Y46" s="49">
        <f t="shared" si="36"/>
        <v>0</v>
      </c>
      <c r="Z46" s="49">
        <f t="shared" si="37"/>
        <v>0</v>
      </c>
      <c r="AA46" s="49">
        <f t="shared" si="38"/>
        <v>0</v>
      </c>
      <c r="AB46" s="49">
        <f t="shared" si="39"/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t="shared" si="40"/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t="shared" si="41"/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f t="shared" si="42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43"/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t="shared" si="44"/>
        <v>1182</v>
      </c>
      <c r="BQ46" s="49">
        <v>1182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</row>
    <row r="47" spans="1:75" ht="13.5">
      <c r="A47" s="24" t="s">
        <v>131</v>
      </c>
      <c r="B47" s="47" t="s">
        <v>207</v>
      </c>
      <c r="C47" s="48" t="s">
        <v>208</v>
      </c>
      <c r="D47" s="49">
        <f t="shared" si="0"/>
        <v>894</v>
      </c>
      <c r="E47" s="49">
        <f t="shared" si="23"/>
        <v>550</v>
      </c>
      <c r="F47" s="49">
        <f t="shared" si="24"/>
        <v>211</v>
      </c>
      <c r="G47" s="49">
        <f t="shared" si="25"/>
        <v>70</v>
      </c>
      <c r="H47" s="49">
        <f t="shared" si="26"/>
        <v>12</v>
      </c>
      <c r="I47" s="49">
        <f t="shared" si="27"/>
        <v>51</v>
      </c>
      <c r="J47" s="49">
        <f t="shared" si="28"/>
        <v>0</v>
      </c>
      <c r="K47" s="49">
        <f t="shared" si="29"/>
        <v>0</v>
      </c>
      <c r="L47" s="49">
        <f t="shared" si="30"/>
        <v>277</v>
      </c>
      <c r="M47" s="49">
        <v>0</v>
      </c>
      <c r="N47" s="49">
        <v>144</v>
      </c>
      <c r="O47" s="49">
        <v>70</v>
      </c>
      <c r="P47" s="49">
        <v>12</v>
      </c>
      <c r="Q47" s="49">
        <v>51</v>
      </c>
      <c r="R47" s="49">
        <v>0</v>
      </c>
      <c r="S47" s="49">
        <v>0</v>
      </c>
      <c r="T47" s="49">
        <f t="shared" si="31"/>
        <v>67</v>
      </c>
      <c r="U47" s="49">
        <f t="shared" si="32"/>
        <v>0</v>
      </c>
      <c r="V47" s="49">
        <f t="shared" si="33"/>
        <v>67</v>
      </c>
      <c r="W47" s="49">
        <f t="shared" si="34"/>
        <v>0</v>
      </c>
      <c r="X47" s="49">
        <f t="shared" si="35"/>
        <v>0</v>
      </c>
      <c r="Y47" s="49">
        <f t="shared" si="36"/>
        <v>0</v>
      </c>
      <c r="Z47" s="49">
        <f t="shared" si="37"/>
        <v>0</v>
      </c>
      <c r="AA47" s="49">
        <f t="shared" si="38"/>
        <v>0</v>
      </c>
      <c r="AB47" s="49">
        <f t="shared" si="39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40"/>
        <v>67</v>
      </c>
      <c r="AK47" s="49">
        <v>0</v>
      </c>
      <c r="AL47" s="49">
        <v>67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41"/>
        <v>0</v>
      </c>
      <c r="AS47" s="49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f t="shared" si="4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43"/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 t="shared" si="44"/>
        <v>550</v>
      </c>
      <c r="BQ47" s="49">
        <v>550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24" t="s">
        <v>131</v>
      </c>
      <c r="B48" s="47" t="s">
        <v>209</v>
      </c>
      <c r="C48" s="48" t="s">
        <v>210</v>
      </c>
      <c r="D48" s="49">
        <f t="shared" si="0"/>
        <v>723</v>
      </c>
      <c r="E48" s="49">
        <f t="shared" si="23"/>
        <v>458</v>
      </c>
      <c r="F48" s="49">
        <f t="shared" si="24"/>
        <v>65</v>
      </c>
      <c r="G48" s="49">
        <f t="shared" si="25"/>
        <v>89</v>
      </c>
      <c r="H48" s="49">
        <f t="shared" si="26"/>
        <v>27</v>
      </c>
      <c r="I48" s="49">
        <f t="shared" si="27"/>
        <v>47</v>
      </c>
      <c r="J48" s="49">
        <f t="shared" si="28"/>
        <v>27</v>
      </c>
      <c r="K48" s="49">
        <f t="shared" si="29"/>
        <v>10</v>
      </c>
      <c r="L48" s="49">
        <f t="shared" si="30"/>
        <v>89</v>
      </c>
      <c r="M48" s="49">
        <v>0</v>
      </c>
      <c r="N48" s="49">
        <v>0</v>
      </c>
      <c r="O48" s="49">
        <v>89</v>
      </c>
      <c r="P48" s="49">
        <v>0</v>
      </c>
      <c r="Q48" s="49">
        <v>0</v>
      </c>
      <c r="R48" s="49">
        <v>0</v>
      </c>
      <c r="S48" s="49">
        <v>0</v>
      </c>
      <c r="T48" s="49">
        <f t="shared" si="31"/>
        <v>176</v>
      </c>
      <c r="U48" s="49">
        <f t="shared" si="32"/>
        <v>28</v>
      </c>
      <c r="V48" s="49">
        <f t="shared" si="33"/>
        <v>64</v>
      </c>
      <c r="W48" s="49">
        <f t="shared" si="34"/>
        <v>0</v>
      </c>
      <c r="X48" s="49">
        <f t="shared" si="35"/>
        <v>27</v>
      </c>
      <c r="Y48" s="49">
        <f t="shared" si="36"/>
        <v>47</v>
      </c>
      <c r="Z48" s="49">
        <f t="shared" si="37"/>
        <v>0</v>
      </c>
      <c r="AA48" s="49">
        <f t="shared" si="38"/>
        <v>10</v>
      </c>
      <c r="AB48" s="49">
        <f t="shared" si="39"/>
        <v>10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10</v>
      </c>
      <c r="AJ48" s="49">
        <f t="shared" si="40"/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41"/>
        <v>166</v>
      </c>
      <c r="AS48" s="49">
        <v>28</v>
      </c>
      <c r="AT48" s="49">
        <v>64</v>
      </c>
      <c r="AU48" s="49">
        <v>0</v>
      </c>
      <c r="AV48" s="49">
        <v>27</v>
      </c>
      <c r="AW48" s="49">
        <v>47</v>
      </c>
      <c r="AX48" s="49">
        <v>0</v>
      </c>
      <c r="AY48" s="49">
        <v>0</v>
      </c>
      <c r="AZ48" s="49">
        <f t="shared" si="42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43"/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f t="shared" si="44"/>
        <v>458</v>
      </c>
      <c r="BQ48" s="49">
        <v>430</v>
      </c>
      <c r="BR48" s="49">
        <v>1</v>
      </c>
      <c r="BS48" s="49">
        <v>0</v>
      </c>
      <c r="BT48" s="49">
        <v>0</v>
      </c>
      <c r="BU48" s="49">
        <v>0</v>
      </c>
      <c r="BV48" s="49">
        <v>27</v>
      </c>
      <c r="BW48" s="49">
        <v>0</v>
      </c>
    </row>
    <row r="49" spans="1:75" ht="13.5">
      <c r="A49" s="24" t="s">
        <v>131</v>
      </c>
      <c r="B49" s="47" t="s">
        <v>211</v>
      </c>
      <c r="C49" s="48" t="s">
        <v>212</v>
      </c>
      <c r="D49" s="49">
        <f t="shared" si="0"/>
        <v>862</v>
      </c>
      <c r="E49" s="49">
        <f t="shared" si="23"/>
        <v>598</v>
      </c>
      <c r="F49" s="49">
        <f t="shared" si="24"/>
        <v>92</v>
      </c>
      <c r="G49" s="49">
        <f t="shared" si="25"/>
        <v>104</v>
      </c>
      <c r="H49" s="49">
        <f t="shared" si="26"/>
        <v>20</v>
      </c>
      <c r="I49" s="49">
        <f t="shared" si="27"/>
        <v>37</v>
      </c>
      <c r="J49" s="49">
        <f t="shared" si="28"/>
        <v>11</v>
      </c>
      <c r="K49" s="49">
        <f t="shared" si="29"/>
        <v>0</v>
      </c>
      <c r="L49" s="49">
        <f t="shared" si="30"/>
        <v>104</v>
      </c>
      <c r="M49" s="49">
        <v>0</v>
      </c>
      <c r="N49" s="49">
        <v>0</v>
      </c>
      <c r="O49" s="49">
        <v>104</v>
      </c>
      <c r="P49" s="49">
        <v>0</v>
      </c>
      <c r="Q49" s="49">
        <v>0</v>
      </c>
      <c r="R49" s="49">
        <v>0</v>
      </c>
      <c r="S49" s="49">
        <v>0</v>
      </c>
      <c r="T49" s="49">
        <f t="shared" si="31"/>
        <v>149</v>
      </c>
      <c r="U49" s="49">
        <f t="shared" si="32"/>
        <v>0</v>
      </c>
      <c r="V49" s="49">
        <f t="shared" si="33"/>
        <v>92</v>
      </c>
      <c r="W49" s="49">
        <f t="shared" si="34"/>
        <v>0</v>
      </c>
      <c r="X49" s="49">
        <f t="shared" si="35"/>
        <v>20</v>
      </c>
      <c r="Y49" s="49">
        <f t="shared" si="36"/>
        <v>37</v>
      </c>
      <c r="Z49" s="49">
        <f t="shared" si="37"/>
        <v>0</v>
      </c>
      <c r="AA49" s="49">
        <f t="shared" si="38"/>
        <v>0</v>
      </c>
      <c r="AB49" s="49">
        <f t="shared" si="39"/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 t="shared" si="40"/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41"/>
        <v>149</v>
      </c>
      <c r="AS49" s="49">
        <v>0</v>
      </c>
      <c r="AT49" s="49">
        <v>92</v>
      </c>
      <c r="AU49" s="49">
        <v>0</v>
      </c>
      <c r="AV49" s="49">
        <v>20</v>
      </c>
      <c r="AW49" s="49">
        <v>37</v>
      </c>
      <c r="AX49" s="49">
        <v>0</v>
      </c>
      <c r="AY49" s="49">
        <v>0</v>
      </c>
      <c r="AZ49" s="49">
        <f t="shared" si="42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43"/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f t="shared" si="44"/>
        <v>609</v>
      </c>
      <c r="BQ49" s="49">
        <v>598</v>
      </c>
      <c r="BR49" s="49">
        <v>0</v>
      </c>
      <c r="BS49" s="49">
        <v>0</v>
      </c>
      <c r="BT49" s="49">
        <v>0</v>
      </c>
      <c r="BU49" s="49">
        <v>0</v>
      </c>
      <c r="BV49" s="49">
        <v>11</v>
      </c>
      <c r="BW49" s="49">
        <v>0</v>
      </c>
    </row>
    <row r="50" spans="1:75" ht="13.5">
      <c r="A50" s="24" t="s">
        <v>131</v>
      </c>
      <c r="B50" s="47" t="s">
        <v>213</v>
      </c>
      <c r="C50" s="48" t="s">
        <v>214</v>
      </c>
      <c r="D50" s="49">
        <f t="shared" si="0"/>
        <v>166</v>
      </c>
      <c r="E50" s="49">
        <f t="shared" si="23"/>
        <v>44</v>
      </c>
      <c r="F50" s="49">
        <f t="shared" si="24"/>
        <v>63</v>
      </c>
      <c r="G50" s="49">
        <f t="shared" si="25"/>
        <v>51</v>
      </c>
      <c r="H50" s="49">
        <f t="shared" si="26"/>
        <v>8</v>
      </c>
      <c r="I50" s="49">
        <f t="shared" si="27"/>
        <v>0</v>
      </c>
      <c r="J50" s="49">
        <f t="shared" si="28"/>
        <v>0</v>
      </c>
      <c r="K50" s="49">
        <f t="shared" si="29"/>
        <v>0</v>
      </c>
      <c r="L50" s="49">
        <f t="shared" si="30"/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f t="shared" si="31"/>
        <v>120</v>
      </c>
      <c r="U50" s="49">
        <f t="shared" si="32"/>
        <v>0</v>
      </c>
      <c r="V50" s="49">
        <f t="shared" si="33"/>
        <v>63</v>
      </c>
      <c r="W50" s="49">
        <f t="shared" si="34"/>
        <v>49</v>
      </c>
      <c r="X50" s="49">
        <f t="shared" si="35"/>
        <v>8</v>
      </c>
      <c r="Y50" s="49">
        <f t="shared" si="36"/>
        <v>0</v>
      </c>
      <c r="Z50" s="49">
        <f t="shared" si="37"/>
        <v>0</v>
      </c>
      <c r="AA50" s="49">
        <f t="shared" si="38"/>
        <v>0</v>
      </c>
      <c r="AB50" s="49">
        <f t="shared" si="39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40"/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f t="shared" si="41"/>
        <v>120</v>
      </c>
      <c r="AS50" s="49">
        <v>0</v>
      </c>
      <c r="AT50" s="49">
        <v>63</v>
      </c>
      <c r="AU50" s="49">
        <v>49</v>
      </c>
      <c r="AV50" s="49">
        <v>8</v>
      </c>
      <c r="AW50" s="49">
        <v>0</v>
      </c>
      <c r="AX50" s="49">
        <v>0</v>
      </c>
      <c r="AY50" s="49">
        <v>0</v>
      </c>
      <c r="AZ50" s="49">
        <f t="shared" si="42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43"/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 t="shared" si="44"/>
        <v>46</v>
      </c>
      <c r="BQ50" s="49">
        <v>44</v>
      </c>
      <c r="BR50" s="49">
        <v>0</v>
      </c>
      <c r="BS50" s="49">
        <v>2</v>
      </c>
      <c r="BT50" s="49">
        <v>0</v>
      </c>
      <c r="BU50" s="49">
        <v>0</v>
      </c>
      <c r="BV50" s="49">
        <v>0</v>
      </c>
      <c r="BW50" s="49">
        <v>0</v>
      </c>
    </row>
    <row r="51" spans="1:75" ht="13.5">
      <c r="A51" s="24" t="s">
        <v>131</v>
      </c>
      <c r="B51" s="47" t="s">
        <v>215</v>
      </c>
      <c r="C51" s="48" t="s">
        <v>216</v>
      </c>
      <c r="D51" s="49">
        <f t="shared" si="0"/>
        <v>1066</v>
      </c>
      <c r="E51" s="49">
        <f t="shared" si="23"/>
        <v>707</v>
      </c>
      <c r="F51" s="49">
        <f t="shared" si="24"/>
        <v>126</v>
      </c>
      <c r="G51" s="49">
        <f t="shared" si="25"/>
        <v>147</v>
      </c>
      <c r="H51" s="49">
        <f t="shared" si="26"/>
        <v>27</v>
      </c>
      <c r="I51" s="49">
        <f t="shared" si="27"/>
        <v>4</v>
      </c>
      <c r="J51" s="49">
        <f t="shared" si="28"/>
        <v>30</v>
      </c>
      <c r="K51" s="49">
        <f t="shared" si="29"/>
        <v>25</v>
      </c>
      <c r="L51" s="49">
        <f t="shared" si="30"/>
        <v>231</v>
      </c>
      <c r="M51" s="49">
        <v>0</v>
      </c>
      <c r="N51" s="49">
        <v>53</v>
      </c>
      <c r="O51" s="49">
        <v>147</v>
      </c>
      <c r="P51" s="49">
        <v>27</v>
      </c>
      <c r="Q51" s="49">
        <v>4</v>
      </c>
      <c r="R51" s="49">
        <v>0</v>
      </c>
      <c r="S51" s="49">
        <v>0</v>
      </c>
      <c r="T51" s="49">
        <f t="shared" si="31"/>
        <v>97</v>
      </c>
      <c r="U51" s="49">
        <f t="shared" si="32"/>
        <v>0</v>
      </c>
      <c r="V51" s="49">
        <f t="shared" si="33"/>
        <v>73</v>
      </c>
      <c r="W51" s="49">
        <f t="shared" si="34"/>
        <v>0</v>
      </c>
      <c r="X51" s="49">
        <f t="shared" si="35"/>
        <v>0</v>
      </c>
      <c r="Y51" s="49">
        <f t="shared" si="36"/>
        <v>0</v>
      </c>
      <c r="Z51" s="49">
        <f t="shared" si="37"/>
        <v>0</v>
      </c>
      <c r="AA51" s="49">
        <f t="shared" si="38"/>
        <v>24</v>
      </c>
      <c r="AB51" s="49">
        <f t="shared" si="39"/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40"/>
        <v>97</v>
      </c>
      <c r="AK51" s="49">
        <v>0</v>
      </c>
      <c r="AL51" s="49">
        <v>73</v>
      </c>
      <c r="AM51" s="49">
        <v>0</v>
      </c>
      <c r="AN51" s="49">
        <v>0</v>
      </c>
      <c r="AO51" s="49">
        <v>0</v>
      </c>
      <c r="AP51" s="49">
        <v>0</v>
      </c>
      <c r="AQ51" s="49">
        <v>24</v>
      </c>
      <c r="AR51" s="49">
        <f t="shared" si="41"/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f t="shared" si="42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43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44"/>
        <v>738</v>
      </c>
      <c r="BQ51" s="49">
        <v>707</v>
      </c>
      <c r="BR51" s="49">
        <v>0</v>
      </c>
      <c r="BS51" s="49">
        <v>0</v>
      </c>
      <c r="BT51" s="49">
        <v>0</v>
      </c>
      <c r="BU51" s="49">
        <v>0</v>
      </c>
      <c r="BV51" s="49">
        <v>30</v>
      </c>
      <c r="BW51" s="49">
        <v>1</v>
      </c>
    </row>
    <row r="52" spans="1:75" ht="13.5">
      <c r="A52" s="24" t="s">
        <v>131</v>
      </c>
      <c r="B52" s="47" t="s">
        <v>217</v>
      </c>
      <c r="C52" s="48" t="s">
        <v>218</v>
      </c>
      <c r="D52" s="49">
        <f t="shared" si="0"/>
        <v>216</v>
      </c>
      <c r="E52" s="49">
        <f t="shared" si="23"/>
        <v>142</v>
      </c>
      <c r="F52" s="49">
        <f t="shared" si="24"/>
        <v>23</v>
      </c>
      <c r="G52" s="49">
        <f t="shared" si="25"/>
        <v>31</v>
      </c>
      <c r="H52" s="49">
        <f t="shared" si="26"/>
        <v>5</v>
      </c>
      <c r="I52" s="49">
        <f t="shared" si="27"/>
        <v>0</v>
      </c>
      <c r="J52" s="49">
        <f t="shared" si="28"/>
        <v>12</v>
      </c>
      <c r="K52" s="49">
        <f t="shared" si="29"/>
        <v>3</v>
      </c>
      <c r="L52" s="49">
        <f t="shared" si="30"/>
        <v>48</v>
      </c>
      <c r="M52" s="49">
        <v>0</v>
      </c>
      <c r="N52" s="49">
        <v>12</v>
      </c>
      <c r="O52" s="49">
        <v>31</v>
      </c>
      <c r="P52" s="49">
        <v>5</v>
      </c>
      <c r="Q52" s="49">
        <v>0</v>
      </c>
      <c r="R52" s="49">
        <v>0</v>
      </c>
      <c r="S52" s="49">
        <v>0</v>
      </c>
      <c r="T52" s="49">
        <f t="shared" si="31"/>
        <v>14</v>
      </c>
      <c r="U52" s="49">
        <f t="shared" si="32"/>
        <v>0</v>
      </c>
      <c r="V52" s="49">
        <f t="shared" si="33"/>
        <v>11</v>
      </c>
      <c r="W52" s="49">
        <f t="shared" si="34"/>
        <v>0</v>
      </c>
      <c r="X52" s="49">
        <f t="shared" si="35"/>
        <v>0</v>
      </c>
      <c r="Y52" s="49">
        <f t="shared" si="36"/>
        <v>0</v>
      </c>
      <c r="Z52" s="49">
        <f t="shared" si="37"/>
        <v>0</v>
      </c>
      <c r="AA52" s="49">
        <f t="shared" si="38"/>
        <v>3</v>
      </c>
      <c r="AB52" s="49">
        <f t="shared" si="39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40"/>
        <v>14</v>
      </c>
      <c r="AK52" s="49">
        <v>0</v>
      </c>
      <c r="AL52" s="49">
        <v>11</v>
      </c>
      <c r="AM52" s="49">
        <v>0</v>
      </c>
      <c r="AN52" s="49">
        <v>0</v>
      </c>
      <c r="AO52" s="49">
        <v>0</v>
      </c>
      <c r="AP52" s="49">
        <v>0</v>
      </c>
      <c r="AQ52" s="49">
        <v>3</v>
      </c>
      <c r="AR52" s="49">
        <f t="shared" si="41"/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f t="shared" si="42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43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44"/>
        <v>154</v>
      </c>
      <c r="BQ52" s="49">
        <v>142</v>
      </c>
      <c r="BR52" s="49">
        <v>0</v>
      </c>
      <c r="BS52" s="49">
        <v>0</v>
      </c>
      <c r="BT52" s="49">
        <v>0</v>
      </c>
      <c r="BU52" s="49">
        <v>0</v>
      </c>
      <c r="BV52" s="49">
        <v>12</v>
      </c>
      <c r="BW52" s="49">
        <v>0</v>
      </c>
    </row>
    <row r="53" spans="1:75" ht="13.5">
      <c r="A53" s="24" t="s">
        <v>131</v>
      </c>
      <c r="B53" s="47" t="s">
        <v>219</v>
      </c>
      <c r="C53" s="48" t="s">
        <v>105</v>
      </c>
      <c r="D53" s="49">
        <f t="shared" si="0"/>
        <v>627</v>
      </c>
      <c r="E53" s="49">
        <f t="shared" si="23"/>
        <v>398</v>
      </c>
      <c r="F53" s="49">
        <f t="shared" si="24"/>
        <v>93</v>
      </c>
      <c r="G53" s="49">
        <f t="shared" si="25"/>
        <v>94</v>
      </c>
      <c r="H53" s="49">
        <f t="shared" si="26"/>
        <v>12</v>
      </c>
      <c r="I53" s="49">
        <f t="shared" si="27"/>
        <v>2</v>
      </c>
      <c r="J53" s="49">
        <f t="shared" si="28"/>
        <v>11</v>
      </c>
      <c r="K53" s="49">
        <f t="shared" si="29"/>
        <v>17</v>
      </c>
      <c r="L53" s="49">
        <f t="shared" si="30"/>
        <v>138</v>
      </c>
      <c r="M53" s="49">
        <v>0</v>
      </c>
      <c r="N53" s="49">
        <v>30</v>
      </c>
      <c r="O53" s="49">
        <v>94</v>
      </c>
      <c r="P53" s="49">
        <v>12</v>
      </c>
      <c r="Q53" s="49">
        <v>2</v>
      </c>
      <c r="R53" s="49">
        <v>0</v>
      </c>
      <c r="S53" s="49">
        <v>0</v>
      </c>
      <c r="T53" s="49">
        <f t="shared" si="31"/>
        <v>53</v>
      </c>
      <c r="U53" s="49">
        <f t="shared" si="32"/>
        <v>0</v>
      </c>
      <c r="V53" s="49">
        <f t="shared" si="33"/>
        <v>40</v>
      </c>
      <c r="W53" s="49">
        <f t="shared" si="34"/>
        <v>0</v>
      </c>
      <c r="X53" s="49">
        <f t="shared" si="35"/>
        <v>0</v>
      </c>
      <c r="Y53" s="49">
        <f t="shared" si="36"/>
        <v>0</v>
      </c>
      <c r="Z53" s="49">
        <f t="shared" si="37"/>
        <v>0</v>
      </c>
      <c r="AA53" s="49">
        <f t="shared" si="38"/>
        <v>13</v>
      </c>
      <c r="AB53" s="49">
        <f t="shared" si="39"/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40"/>
        <v>53</v>
      </c>
      <c r="AK53" s="49">
        <v>0</v>
      </c>
      <c r="AL53" s="49">
        <v>40</v>
      </c>
      <c r="AM53" s="49">
        <v>0</v>
      </c>
      <c r="AN53" s="49">
        <v>0</v>
      </c>
      <c r="AO53" s="49">
        <v>0</v>
      </c>
      <c r="AP53" s="49">
        <v>0</v>
      </c>
      <c r="AQ53" s="49">
        <v>13</v>
      </c>
      <c r="AR53" s="49">
        <f t="shared" si="41"/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f t="shared" si="42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43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44"/>
        <v>436</v>
      </c>
      <c r="BQ53" s="49">
        <v>398</v>
      </c>
      <c r="BR53" s="49">
        <v>23</v>
      </c>
      <c r="BS53" s="49">
        <v>0</v>
      </c>
      <c r="BT53" s="49">
        <v>0</v>
      </c>
      <c r="BU53" s="49">
        <v>0</v>
      </c>
      <c r="BV53" s="49">
        <v>11</v>
      </c>
      <c r="BW53" s="49">
        <v>4</v>
      </c>
    </row>
    <row r="54" spans="1:75" ht="13.5">
      <c r="A54" s="24" t="s">
        <v>131</v>
      </c>
      <c r="B54" s="47" t="s">
        <v>220</v>
      </c>
      <c r="C54" s="48" t="s">
        <v>221</v>
      </c>
      <c r="D54" s="49">
        <f t="shared" si="0"/>
        <v>70</v>
      </c>
      <c r="E54" s="49">
        <f t="shared" si="23"/>
        <v>5</v>
      </c>
      <c r="F54" s="49">
        <f t="shared" si="24"/>
        <v>35</v>
      </c>
      <c r="G54" s="49">
        <f t="shared" si="25"/>
        <v>19</v>
      </c>
      <c r="H54" s="49">
        <f t="shared" si="26"/>
        <v>3</v>
      </c>
      <c r="I54" s="49">
        <f t="shared" si="27"/>
        <v>0</v>
      </c>
      <c r="J54" s="49">
        <f t="shared" si="28"/>
        <v>0</v>
      </c>
      <c r="K54" s="49">
        <f t="shared" si="29"/>
        <v>8</v>
      </c>
      <c r="L54" s="49">
        <f t="shared" si="30"/>
        <v>27</v>
      </c>
      <c r="M54" s="49">
        <v>0</v>
      </c>
      <c r="N54" s="49">
        <v>8</v>
      </c>
      <c r="O54" s="49">
        <v>19</v>
      </c>
      <c r="P54" s="49">
        <v>0</v>
      </c>
      <c r="Q54" s="49">
        <v>0</v>
      </c>
      <c r="R54" s="49">
        <v>0</v>
      </c>
      <c r="S54" s="49">
        <v>0</v>
      </c>
      <c r="T54" s="49">
        <f t="shared" si="31"/>
        <v>43</v>
      </c>
      <c r="U54" s="49">
        <f t="shared" si="32"/>
        <v>5</v>
      </c>
      <c r="V54" s="49">
        <f t="shared" si="33"/>
        <v>27</v>
      </c>
      <c r="W54" s="49">
        <f t="shared" si="34"/>
        <v>0</v>
      </c>
      <c r="X54" s="49">
        <f t="shared" si="35"/>
        <v>3</v>
      </c>
      <c r="Y54" s="49">
        <f t="shared" si="36"/>
        <v>0</v>
      </c>
      <c r="Z54" s="49">
        <f t="shared" si="37"/>
        <v>0</v>
      </c>
      <c r="AA54" s="49">
        <f t="shared" si="38"/>
        <v>8</v>
      </c>
      <c r="AB54" s="49">
        <f t="shared" si="39"/>
        <v>17</v>
      </c>
      <c r="AC54" s="49">
        <v>5</v>
      </c>
      <c r="AD54" s="49">
        <v>4</v>
      </c>
      <c r="AE54" s="49">
        <v>0</v>
      </c>
      <c r="AF54" s="49">
        <v>0</v>
      </c>
      <c r="AG54" s="49">
        <v>0</v>
      </c>
      <c r="AH54" s="49">
        <v>0</v>
      </c>
      <c r="AI54" s="49">
        <v>8</v>
      </c>
      <c r="AJ54" s="49">
        <f t="shared" si="40"/>
        <v>23</v>
      </c>
      <c r="AK54" s="49">
        <v>0</v>
      </c>
      <c r="AL54" s="49">
        <v>23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f t="shared" si="41"/>
        <v>3</v>
      </c>
      <c r="AS54" s="49">
        <v>0</v>
      </c>
      <c r="AT54" s="49">
        <v>0</v>
      </c>
      <c r="AU54" s="49">
        <v>0</v>
      </c>
      <c r="AV54" s="49">
        <v>3</v>
      </c>
      <c r="AW54" s="49">
        <v>0</v>
      </c>
      <c r="AX54" s="49">
        <v>0</v>
      </c>
      <c r="AY54" s="49">
        <v>0</v>
      </c>
      <c r="AZ54" s="49">
        <f t="shared" si="42"/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f t="shared" si="43"/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f t="shared" si="44"/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</row>
    <row r="55" spans="1:75" ht="13.5">
      <c r="A55" s="24" t="s">
        <v>131</v>
      </c>
      <c r="B55" s="47" t="s">
        <v>222</v>
      </c>
      <c r="C55" s="48" t="s">
        <v>223</v>
      </c>
      <c r="D55" s="49">
        <f t="shared" si="0"/>
        <v>121</v>
      </c>
      <c r="E55" s="49">
        <f t="shared" si="23"/>
        <v>61</v>
      </c>
      <c r="F55" s="49">
        <f t="shared" si="24"/>
        <v>33</v>
      </c>
      <c r="G55" s="49">
        <f t="shared" si="25"/>
        <v>17</v>
      </c>
      <c r="H55" s="49">
        <f t="shared" si="26"/>
        <v>3</v>
      </c>
      <c r="I55" s="49">
        <f t="shared" si="27"/>
        <v>0</v>
      </c>
      <c r="J55" s="49">
        <f t="shared" si="28"/>
        <v>0</v>
      </c>
      <c r="K55" s="49">
        <f t="shared" si="29"/>
        <v>7</v>
      </c>
      <c r="L55" s="49">
        <f t="shared" si="30"/>
        <v>22</v>
      </c>
      <c r="M55" s="49">
        <v>0</v>
      </c>
      <c r="N55" s="49">
        <v>5</v>
      </c>
      <c r="O55" s="49">
        <v>17</v>
      </c>
      <c r="P55" s="49">
        <v>0</v>
      </c>
      <c r="Q55" s="49">
        <v>0</v>
      </c>
      <c r="R55" s="49">
        <v>0</v>
      </c>
      <c r="S55" s="49">
        <v>0</v>
      </c>
      <c r="T55" s="49">
        <f t="shared" si="31"/>
        <v>42</v>
      </c>
      <c r="U55" s="49">
        <f t="shared" si="32"/>
        <v>4</v>
      </c>
      <c r="V55" s="49">
        <f t="shared" si="33"/>
        <v>28</v>
      </c>
      <c r="W55" s="49">
        <f t="shared" si="34"/>
        <v>0</v>
      </c>
      <c r="X55" s="49">
        <f t="shared" si="35"/>
        <v>3</v>
      </c>
      <c r="Y55" s="49">
        <f t="shared" si="36"/>
        <v>0</v>
      </c>
      <c r="Z55" s="49">
        <f t="shared" si="37"/>
        <v>0</v>
      </c>
      <c r="AA55" s="49">
        <f t="shared" si="38"/>
        <v>7</v>
      </c>
      <c r="AB55" s="49">
        <f t="shared" si="39"/>
        <v>15</v>
      </c>
      <c r="AC55" s="49">
        <v>4</v>
      </c>
      <c r="AD55" s="49">
        <v>4</v>
      </c>
      <c r="AE55" s="49">
        <v>0</v>
      </c>
      <c r="AF55" s="49">
        <v>0</v>
      </c>
      <c r="AG55" s="49">
        <v>0</v>
      </c>
      <c r="AH55" s="49">
        <v>0</v>
      </c>
      <c r="AI55" s="49">
        <v>7</v>
      </c>
      <c r="AJ55" s="49">
        <f t="shared" si="40"/>
        <v>24</v>
      </c>
      <c r="AK55" s="49">
        <v>0</v>
      </c>
      <c r="AL55" s="49">
        <v>24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f t="shared" si="41"/>
        <v>3</v>
      </c>
      <c r="AS55" s="49">
        <v>0</v>
      </c>
      <c r="AT55" s="49">
        <v>0</v>
      </c>
      <c r="AU55" s="49">
        <v>0</v>
      </c>
      <c r="AV55" s="49">
        <v>3</v>
      </c>
      <c r="AW55" s="49">
        <v>0</v>
      </c>
      <c r="AX55" s="49">
        <v>0</v>
      </c>
      <c r="AY55" s="49">
        <v>0</v>
      </c>
      <c r="AZ55" s="49">
        <f t="shared" si="42"/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f t="shared" si="43"/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f t="shared" si="44"/>
        <v>57</v>
      </c>
      <c r="BQ55" s="49">
        <v>57</v>
      </c>
      <c r="BR55" s="49">
        <v>0</v>
      </c>
      <c r="BS55" s="49">
        <v>0</v>
      </c>
      <c r="BT55" s="49">
        <v>0</v>
      </c>
      <c r="BU55" s="49">
        <v>0</v>
      </c>
      <c r="BV55" s="49">
        <v>0</v>
      </c>
      <c r="BW55" s="49">
        <v>0</v>
      </c>
    </row>
    <row r="56" spans="1:75" ht="13.5">
      <c r="A56" s="24" t="s">
        <v>131</v>
      </c>
      <c r="B56" s="47" t="s">
        <v>224</v>
      </c>
      <c r="C56" s="48" t="s">
        <v>225</v>
      </c>
      <c r="D56" s="49">
        <f t="shared" si="0"/>
        <v>488</v>
      </c>
      <c r="E56" s="49">
        <f t="shared" si="23"/>
        <v>262</v>
      </c>
      <c r="F56" s="49">
        <f t="shared" si="24"/>
        <v>109</v>
      </c>
      <c r="G56" s="49">
        <f t="shared" si="25"/>
        <v>69</v>
      </c>
      <c r="H56" s="49">
        <f t="shared" si="26"/>
        <v>10</v>
      </c>
      <c r="I56" s="49">
        <f t="shared" si="27"/>
        <v>2</v>
      </c>
      <c r="J56" s="49">
        <f t="shared" si="28"/>
        <v>4</v>
      </c>
      <c r="K56" s="49">
        <f t="shared" si="29"/>
        <v>32</v>
      </c>
      <c r="L56" s="49">
        <f t="shared" si="30"/>
        <v>133</v>
      </c>
      <c r="M56" s="49">
        <v>55</v>
      </c>
      <c r="N56" s="49">
        <v>16</v>
      </c>
      <c r="O56" s="49">
        <v>62</v>
      </c>
      <c r="P56" s="49">
        <v>0</v>
      </c>
      <c r="Q56" s="49">
        <v>0</v>
      </c>
      <c r="R56" s="49">
        <v>0</v>
      </c>
      <c r="S56" s="49">
        <v>0</v>
      </c>
      <c r="T56" s="49">
        <f t="shared" si="31"/>
        <v>153</v>
      </c>
      <c r="U56" s="49">
        <f t="shared" si="32"/>
        <v>19</v>
      </c>
      <c r="V56" s="49">
        <f t="shared" si="33"/>
        <v>90</v>
      </c>
      <c r="W56" s="49">
        <f t="shared" si="34"/>
        <v>0</v>
      </c>
      <c r="X56" s="49">
        <f t="shared" si="35"/>
        <v>10</v>
      </c>
      <c r="Y56" s="49">
        <f t="shared" si="36"/>
        <v>2</v>
      </c>
      <c r="Z56" s="49">
        <f t="shared" si="37"/>
        <v>0</v>
      </c>
      <c r="AA56" s="49">
        <f t="shared" si="38"/>
        <v>32</v>
      </c>
      <c r="AB56" s="49">
        <f t="shared" si="39"/>
        <v>63</v>
      </c>
      <c r="AC56" s="49">
        <v>19</v>
      </c>
      <c r="AD56" s="49">
        <v>12</v>
      </c>
      <c r="AE56" s="49">
        <v>0</v>
      </c>
      <c r="AF56" s="49">
        <v>0</v>
      </c>
      <c r="AG56" s="49">
        <v>0</v>
      </c>
      <c r="AH56" s="49">
        <v>0</v>
      </c>
      <c r="AI56" s="49">
        <v>32</v>
      </c>
      <c r="AJ56" s="49">
        <f t="shared" si="40"/>
        <v>78</v>
      </c>
      <c r="AK56" s="49">
        <v>0</v>
      </c>
      <c r="AL56" s="49">
        <v>78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f t="shared" si="41"/>
        <v>12</v>
      </c>
      <c r="AS56" s="49">
        <v>0</v>
      </c>
      <c r="AT56" s="49">
        <v>0</v>
      </c>
      <c r="AU56" s="49">
        <v>0</v>
      </c>
      <c r="AV56" s="49">
        <v>10</v>
      </c>
      <c r="AW56" s="49">
        <v>2</v>
      </c>
      <c r="AX56" s="49">
        <v>0</v>
      </c>
      <c r="AY56" s="49">
        <v>0</v>
      </c>
      <c r="AZ56" s="49">
        <f t="shared" si="42"/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f t="shared" si="43"/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f t="shared" si="44"/>
        <v>202</v>
      </c>
      <c r="BQ56" s="49">
        <v>188</v>
      </c>
      <c r="BR56" s="49">
        <v>3</v>
      </c>
      <c r="BS56" s="49">
        <v>7</v>
      </c>
      <c r="BT56" s="49">
        <v>0</v>
      </c>
      <c r="BU56" s="49">
        <v>0</v>
      </c>
      <c r="BV56" s="49">
        <v>4</v>
      </c>
      <c r="BW56" s="49">
        <v>0</v>
      </c>
    </row>
    <row r="57" spans="1:75" ht="13.5">
      <c r="A57" s="24" t="s">
        <v>131</v>
      </c>
      <c r="B57" s="47" t="s">
        <v>226</v>
      </c>
      <c r="C57" s="48" t="s">
        <v>227</v>
      </c>
      <c r="D57" s="49">
        <f t="shared" si="0"/>
        <v>69</v>
      </c>
      <c r="E57" s="49">
        <f t="shared" si="23"/>
        <v>9</v>
      </c>
      <c r="F57" s="49">
        <f t="shared" si="24"/>
        <v>54</v>
      </c>
      <c r="G57" s="49">
        <f t="shared" si="25"/>
        <v>0</v>
      </c>
      <c r="H57" s="49">
        <f t="shared" si="26"/>
        <v>5</v>
      </c>
      <c r="I57" s="49">
        <f t="shared" si="27"/>
        <v>1</v>
      </c>
      <c r="J57" s="49">
        <f t="shared" si="28"/>
        <v>0</v>
      </c>
      <c r="K57" s="49">
        <f t="shared" si="29"/>
        <v>0</v>
      </c>
      <c r="L57" s="49">
        <f t="shared" si="30"/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f t="shared" si="31"/>
        <v>69</v>
      </c>
      <c r="U57" s="49">
        <f t="shared" si="32"/>
        <v>9</v>
      </c>
      <c r="V57" s="49">
        <f t="shared" si="33"/>
        <v>54</v>
      </c>
      <c r="W57" s="49">
        <f t="shared" si="34"/>
        <v>0</v>
      </c>
      <c r="X57" s="49">
        <f t="shared" si="35"/>
        <v>5</v>
      </c>
      <c r="Y57" s="49">
        <f t="shared" si="36"/>
        <v>1</v>
      </c>
      <c r="Z57" s="49">
        <f t="shared" si="37"/>
        <v>0</v>
      </c>
      <c r="AA57" s="49">
        <f t="shared" si="38"/>
        <v>0</v>
      </c>
      <c r="AB57" s="49">
        <f t="shared" si="39"/>
        <v>16</v>
      </c>
      <c r="AC57" s="49">
        <v>9</v>
      </c>
      <c r="AD57" s="49">
        <v>7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f t="shared" si="40"/>
        <v>47</v>
      </c>
      <c r="AK57" s="49">
        <v>0</v>
      </c>
      <c r="AL57" s="49">
        <v>47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f t="shared" si="41"/>
        <v>6</v>
      </c>
      <c r="AS57" s="49">
        <v>0</v>
      </c>
      <c r="AT57" s="49">
        <v>0</v>
      </c>
      <c r="AU57" s="49">
        <v>0</v>
      </c>
      <c r="AV57" s="49">
        <v>5</v>
      </c>
      <c r="AW57" s="49">
        <v>1</v>
      </c>
      <c r="AX57" s="49">
        <v>0</v>
      </c>
      <c r="AY57" s="49">
        <v>0</v>
      </c>
      <c r="AZ57" s="49">
        <f t="shared" si="42"/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f t="shared" si="43"/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f t="shared" si="44"/>
        <v>0</v>
      </c>
      <c r="BQ57" s="49">
        <v>0</v>
      </c>
      <c r="BR57" s="49">
        <v>0</v>
      </c>
      <c r="BS57" s="49">
        <v>0</v>
      </c>
      <c r="BT57" s="49">
        <v>0</v>
      </c>
      <c r="BU57" s="49">
        <v>0</v>
      </c>
      <c r="BV57" s="49">
        <v>0</v>
      </c>
      <c r="BW57" s="49">
        <v>0</v>
      </c>
    </row>
    <row r="58" spans="1:75" ht="13.5">
      <c r="A58" s="24" t="s">
        <v>131</v>
      </c>
      <c r="B58" s="47" t="s">
        <v>228</v>
      </c>
      <c r="C58" s="48" t="s">
        <v>229</v>
      </c>
      <c r="D58" s="49">
        <f t="shared" si="0"/>
        <v>38</v>
      </c>
      <c r="E58" s="49">
        <f t="shared" si="23"/>
        <v>3</v>
      </c>
      <c r="F58" s="49">
        <f t="shared" si="24"/>
        <v>27</v>
      </c>
      <c r="G58" s="49">
        <f t="shared" si="25"/>
        <v>0</v>
      </c>
      <c r="H58" s="49">
        <f t="shared" si="26"/>
        <v>2</v>
      </c>
      <c r="I58" s="49">
        <f t="shared" si="27"/>
        <v>1</v>
      </c>
      <c r="J58" s="49">
        <f t="shared" si="28"/>
        <v>0</v>
      </c>
      <c r="K58" s="49">
        <f t="shared" si="29"/>
        <v>5</v>
      </c>
      <c r="L58" s="49">
        <f t="shared" si="30"/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f t="shared" si="31"/>
        <v>38</v>
      </c>
      <c r="U58" s="49">
        <f t="shared" si="32"/>
        <v>3</v>
      </c>
      <c r="V58" s="49">
        <f t="shared" si="33"/>
        <v>27</v>
      </c>
      <c r="W58" s="49">
        <f t="shared" si="34"/>
        <v>0</v>
      </c>
      <c r="X58" s="49">
        <f t="shared" si="35"/>
        <v>2</v>
      </c>
      <c r="Y58" s="49">
        <f t="shared" si="36"/>
        <v>1</v>
      </c>
      <c r="Z58" s="49">
        <f t="shared" si="37"/>
        <v>0</v>
      </c>
      <c r="AA58" s="49">
        <f t="shared" si="38"/>
        <v>5</v>
      </c>
      <c r="AB58" s="49">
        <f t="shared" si="39"/>
        <v>12</v>
      </c>
      <c r="AC58" s="49">
        <v>3</v>
      </c>
      <c r="AD58" s="49">
        <v>4</v>
      </c>
      <c r="AE58" s="49">
        <v>0</v>
      </c>
      <c r="AF58" s="49">
        <v>0</v>
      </c>
      <c r="AG58" s="49">
        <v>0</v>
      </c>
      <c r="AH58" s="49">
        <v>0</v>
      </c>
      <c r="AI58" s="49">
        <v>5</v>
      </c>
      <c r="AJ58" s="49">
        <f t="shared" si="40"/>
        <v>23</v>
      </c>
      <c r="AK58" s="49">
        <v>0</v>
      </c>
      <c r="AL58" s="49">
        <v>23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f t="shared" si="41"/>
        <v>3</v>
      </c>
      <c r="AS58" s="49">
        <v>0</v>
      </c>
      <c r="AT58" s="49">
        <v>0</v>
      </c>
      <c r="AU58" s="49">
        <v>0</v>
      </c>
      <c r="AV58" s="49">
        <v>2</v>
      </c>
      <c r="AW58" s="49">
        <v>1</v>
      </c>
      <c r="AX58" s="49">
        <v>0</v>
      </c>
      <c r="AY58" s="49">
        <v>0</v>
      </c>
      <c r="AZ58" s="49">
        <f t="shared" si="42"/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f t="shared" si="43"/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f t="shared" si="44"/>
        <v>0</v>
      </c>
      <c r="BQ58" s="49">
        <v>0</v>
      </c>
      <c r="BR58" s="49">
        <v>0</v>
      </c>
      <c r="BS58" s="49">
        <v>0</v>
      </c>
      <c r="BT58" s="49">
        <v>0</v>
      </c>
      <c r="BU58" s="49">
        <v>0</v>
      </c>
      <c r="BV58" s="49">
        <v>0</v>
      </c>
      <c r="BW58" s="49">
        <v>0</v>
      </c>
    </row>
    <row r="59" spans="1:75" ht="13.5">
      <c r="A59" s="24" t="s">
        <v>131</v>
      </c>
      <c r="B59" s="47" t="s">
        <v>230</v>
      </c>
      <c r="C59" s="48" t="s">
        <v>426</v>
      </c>
      <c r="D59" s="49">
        <f t="shared" si="0"/>
        <v>646</v>
      </c>
      <c r="E59" s="49">
        <f t="shared" si="23"/>
        <v>0</v>
      </c>
      <c r="F59" s="49">
        <f t="shared" si="24"/>
        <v>269</v>
      </c>
      <c r="G59" s="49">
        <f t="shared" si="25"/>
        <v>297</v>
      </c>
      <c r="H59" s="49">
        <f t="shared" si="26"/>
        <v>26</v>
      </c>
      <c r="I59" s="49">
        <f t="shared" si="27"/>
        <v>24</v>
      </c>
      <c r="J59" s="49">
        <f t="shared" si="28"/>
        <v>0</v>
      </c>
      <c r="K59" s="49">
        <f t="shared" si="29"/>
        <v>30</v>
      </c>
      <c r="L59" s="49">
        <f t="shared" si="30"/>
        <v>646</v>
      </c>
      <c r="M59" s="49">
        <v>0</v>
      </c>
      <c r="N59" s="49">
        <v>269</v>
      </c>
      <c r="O59" s="49">
        <v>297</v>
      </c>
      <c r="P59" s="49">
        <v>26</v>
      </c>
      <c r="Q59" s="49">
        <v>24</v>
      </c>
      <c r="R59" s="49">
        <v>0</v>
      </c>
      <c r="S59" s="49">
        <v>30</v>
      </c>
      <c r="T59" s="49">
        <f t="shared" si="31"/>
        <v>0</v>
      </c>
      <c r="U59" s="49">
        <f t="shared" si="32"/>
        <v>0</v>
      </c>
      <c r="V59" s="49">
        <f t="shared" si="33"/>
        <v>0</v>
      </c>
      <c r="W59" s="49">
        <f t="shared" si="34"/>
        <v>0</v>
      </c>
      <c r="X59" s="49">
        <f t="shared" si="35"/>
        <v>0</v>
      </c>
      <c r="Y59" s="49">
        <f t="shared" si="36"/>
        <v>0</v>
      </c>
      <c r="Z59" s="49">
        <f t="shared" si="37"/>
        <v>0</v>
      </c>
      <c r="AA59" s="49">
        <f t="shared" si="38"/>
        <v>0</v>
      </c>
      <c r="AB59" s="49">
        <f t="shared" si="39"/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f t="shared" si="40"/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f t="shared" si="41"/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f t="shared" si="42"/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f t="shared" si="43"/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f t="shared" si="44"/>
        <v>0</v>
      </c>
      <c r="BQ59" s="49">
        <v>0</v>
      </c>
      <c r="BR59" s="49">
        <v>0</v>
      </c>
      <c r="BS59" s="49">
        <v>0</v>
      </c>
      <c r="BT59" s="49">
        <v>0</v>
      </c>
      <c r="BU59" s="49">
        <v>0</v>
      </c>
      <c r="BV59" s="49">
        <v>0</v>
      </c>
      <c r="BW59" s="49">
        <v>0</v>
      </c>
    </row>
    <row r="60" spans="1:75" ht="13.5">
      <c r="A60" s="24" t="s">
        <v>131</v>
      </c>
      <c r="B60" s="47" t="s">
        <v>231</v>
      </c>
      <c r="C60" s="48" t="s">
        <v>264</v>
      </c>
      <c r="D60" s="49">
        <f t="shared" si="0"/>
        <v>103</v>
      </c>
      <c r="E60" s="49">
        <f t="shared" si="23"/>
        <v>0</v>
      </c>
      <c r="F60" s="49">
        <f t="shared" si="24"/>
        <v>0</v>
      </c>
      <c r="G60" s="49">
        <f t="shared" si="25"/>
        <v>103</v>
      </c>
      <c r="H60" s="49">
        <f t="shared" si="26"/>
        <v>0</v>
      </c>
      <c r="I60" s="49">
        <f t="shared" si="27"/>
        <v>0</v>
      </c>
      <c r="J60" s="49">
        <f t="shared" si="28"/>
        <v>0</v>
      </c>
      <c r="K60" s="49">
        <f t="shared" si="29"/>
        <v>0</v>
      </c>
      <c r="L60" s="49">
        <f t="shared" si="30"/>
        <v>103</v>
      </c>
      <c r="M60" s="49">
        <v>0</v>
      </c>
      <c r="N60" s="49">
        <v>0</v>
      </c>
      <c r="O60" s="49">
        <v>103</v>
      </c>
      <c r="P60" s="49">
        <v>0</v>
      </c>
      <c r="Q60" s="49">
        <v>0</v>
      </c>
      <c r="R60" s="49">
        <v>0</v>
      </c>
      <c r="S60" s="49">
        <v>0</v>
      </c>
      <c r="T60" s="49">
        <f t="shared" si="31"/>
        <v>0</v>
      </c>
      <c r="U60" s="49">
        <f t="shared" si="32"/>
        <v>0</v>
      </c>
      <c r="V60" s="49">
        <f t="shared" si="33"/>
        <v>0</v>
      </c>
      <c r="W60" s="49">
        <f t="shared" si="34"/>
        <v>0</v>
      </c>
      <c r="X60" s="49">
        <f t="shared" si="35"/>
        <v>0</v>
      </c>
      <c r="Y60" s="49">
        <f t="shared" si="36"/>
        <v>0</v>
      </c>
      <c r="Z60" s="49">
        <f t="shared" si="37"/>
        <v>0</v>
      </c>
      <c r="AA60" s="49">
        <f t="shared" si="38"/>
        <v>0</v>
      </c>
      <c r="AB60" s="49">
        <f t="shared" si="39"/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f t="shared" si="40"/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f t="shared" si="41"/>
        <v>0</v>
      </c>
      <c r="AS60" s="49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49">
        <v>0</v>
      </c>
      <c r="AZ60" s="49">
        <f t="shared" si="42"/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f t="shared" si="43"/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f t="shared" si="44"/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</row>
    <row r="61" spans="1:75" ht="13.5">
      <c r="A61" s="24" t="s">
        <v>131</v>
      </c>
      <c r="B61" s="47" t="s">
        <v>232</v>
      </c>
      <c r="C61" s="48" t="s">
        <v>233</v>
      </c>
      <c r="D61" s="49">
        <f t="shared" si="0"/>
        <v>806</v>
      </c>
      <c r="E61" s="49">
        <f t="shared" si="23"/>
        <v>396</v>
      </c>
      <c r="F61" s="49">
        <f t="shared" si="24"/>
        <v>125</v>
      </c>
      <c r="G61" s="49">
        <f t="shared" si="25"/>
        <v>0</v>
      </c>
      <c r="H61" s="49">
        <f t="shared" si="26"/>
        <v>24</v>
      </c>
      <c r="I61" s="49">
        <f t="shared" si="27"/>
        <v>78</v>
      </c>
      <c r="J61" s="49">
        <f t="shared" si="28"/>
        <v>1</v>
      </c>
      <c r="K61" s="49">
        <f t="shared" si="29"/>
        <v>182</v>
      </c>
      <c r="L61" s="49">
        <f t="shared" si="30"/>
        <v>681</v>
      </c>
      <c r="M61" s="49">
        <v>378</v>
      </c>
      <c r="N61" s="49">
        <v>110</v>
      </c>
      <c r="O61" s="49">
        <v>0</v>
      </c>
      <c r="P61" s="49">
        <v>24</v>
      </c>
      <c r="Q61" s="49">
        <v>78</v>
      </c>
      <c r="R61" s="49">
        <v>0</v>
      </c>
      <c r="S61" s="49">
        <v>91</v>
      </c>
      <c r="T61" s="49">
        <f t="shared" si="31"/>
        <v>91</v>
      </c>
      <c r="U61" s="49">
        <f t="shared" si="32"/>
        <v>0</v>
      </c>
      <c r="V61" s="49">
        <f t="shared" si="33"/>
        <v>0</v>
      </c>
      <c r="W61" s="49">
        <f t="shared" si="34"/>
        <v>0</v>
      </c>
      <c r="X61" s="49">
        <f t="shared" si="35"/>
        <v>0</v>
      </c>
      <c r="Y61" s="49">
        <f t="shared" si="36"/>
        <v>0</v>
      </c>
      <c r="Z61" s="49">
        <f t="shared" si="37"/>
        <v>0</v>
      </c>
      <c r="AA61" s="49">
        <f t="shared" si="38"/>
        <v>91</v>
      </c>
      <c r="AB61" s="49">
        <f t="shared" si="39"/>
        <v>91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91</v>
      </c>
      <c r="AJ61" s="49">
        <f t="shared" si="40"/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f t="shared" si="41"/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f t="shared" si="42"/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f t="shared" si="43"/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f t="shared" si="44"/>
        <v>34</v>
      </c>
      <c r="BQ61" s="49">
        <v>18</v>
      </c>
      <c r="BR61" s="49">
        <v>15</v>
      </c>
      <c r="BS61" s="49">
        <v>0</v>
      </c>
      <c r="BT61" s="49">
        <v>0</v>
      </c>
      <c r="BU61" s="49">
        <v>0</v>
      </c>
      <c r="BV61" s="49">
        <v>1</v>
      </c>
      <c r="BW61" s="49">
        <v>0</v>
      </c>
    </row>
    <row r="62" spans="1:75" ht="13.5">
      <c r="A62" s="24" t="s">
        <v>131</v>
      </c>
      <c r="B62" s="47" t="s">
        <v>234</v>
      </c>
      <c r="C62" s="48" t="s">
        <v>235</v>
      </c>
      <c r="D62" s="49">
        <f t="shared" si="0"/>
        <v>223</v>
      </c>
      <c r="E62" s="49">
        <f t="shared" si="23"/>
        <v>109</v>
      </c>
      <c r="F62" s="49">
        <f t="shared" si="24"/>
        <v>49</v>
      </c>
      <c r="G62" s="49">
        <f t="shared" si="25"/>
        <v>53</v>
      </c>
      <c r="H62" s="49">
        <f t="shared" si="26"/>
        <v>7</v>
      </c>
      <c r="I62" s="49">
        <f t="shared" si="27"/>
        <v>3</v>
      </c>
      <c r="J62" s="49">
        <f t="shared" si="28"/>
        <v>2</v>
      </c>
      <c r="K62" s="49">
        <f t="shared" si="29"/>
        <v>0</v>
      </c>
      <c r="L62" s="49">
        <f t="shared" si="30"/>
        <v>47</v>
      </c>
      <c r="M62" s="49">
        <v>0</v>
      </c>
      <c r="N62" s="49">
        <v>47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f t="shared" si="31"/>
        <v>64</v>
      </c>
      <c r="U62" s="49">
        <f t="shared" si="32"/>
        <v>0</v>
      </c>
      <c r="V62" s="49">
        <f t="shared" si="33"/>
        <v>0</v>
      </c>
      <c r="W62" s="49">
        <f t="shared" si="34"/>
        <v>53</v>
      </c>
      <c r="X62" s="49">
        <f t="shared" si="35"/>
        <v>7</v>
      </c>
      <c r="Y62" s="49">
        <f t="shared" si="36"/>
        <v>3</v>
      </c>
      <c r="Z62" s="49">
        <f t="shared" si="37"/>
        <v>1</v>
      </c>
      <c r="AA62" s="49">
        <f t="shared" si="38"/>
        <v>0</v>
      </c>
      <c r="AB62" s="49">
        <f t="shared" si="39"/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f t="shared" si="40"/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f t="shared" si="41"/>
        <v>64</v>
      </c>
      <c r="AS62" s="49">
        <v>0</v>
      </c>
      <c r="AT62" s="49">
        <v>0</v>
      </c>
      <c r="AU62" s="49">
        <v>53</v>
      </c>
      <c r="AV62" s="49">
        <v>7</v>
      </c>
      <c r="AW62" s="49">
        <v>3</v>
      </c>
      <c r="AX62" s="49">
        <v>1</v>
      </c>
      <c r="AY62" s="49">
        <v>0</v>
      </c>
      <c r="AZ62" s="49">
        <f t="shared" si="42"/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f t="shared" si="43"/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f t="shared" si="44"/>
        <v>112</v>
      </c>
      <c r="BQ62" s="49">
        <v>109</v>
      </c>
      <c r="BR62" s="49">
        <v>2</v>
      </c>
      <c r="BS62" s="49">
        <v>0</v>
      </c>
      <c r="BT62" s="49">
        <v>0</v>
      </c>
      <c r="BU62" s="49">
        <v>0</v>
      </c>
      <c r="BV62" s="49">
        <v>1</v>
      </c>
      <c r="BW62" s="49">
        <v>0</v>
      </c>
    </row>
    <row r="63" spans="1:75" ht="13.5">
      <c r="A63" s="24" t="s">
        <v>131</v>
      </c>
      <c r="B63" s="47" t="s">
        <v>236</v>
      </c>
      <c r="C63" s="48" t="s">
        <v>237</v>
      </c>
      <c r="D63" s="49">
        <f t="shared" si="0"/>
        <v>8</v>
      </c>
      <c r="E63" s="49">
        <f t="shared" si="23"/>
        <v>0</v>
      </c>
      <c r="F63" s="49">
        <f t="shared" si="24"/>
        <v>0</v>
      </c>
      <c r="G63" s="49">
        <f t="shared" si="25"/>
        <v>0</v>
      </c>
      <c r="H63" s="49">
        <f t="shared" si="26"/>
        <v>8</v>
      </c>
      <c r="I63" s="49">
        <f t="shared" si="27"/>
        <v>0</v>
      </c>
      <c r="J63" s="49">
        <f t="shared" si="28"/>
        <v>0</v>
      </c>
      <c r="K63" s="49">
        <f t="shared" si="29"/>
        <v>0</v>
      </c>
      <c r="L63" s="49">
        <f t="shared" si="30"/>
        <v>8</v>
      </c>
      <c r="M63" s="49">
        <v>0</v>
      </c>
      <c r="N63" s="49">
        <v>0</v>
      </c>
      <c r="O63" s="49">
        <v>0</v>
      </c>
      <c r="P63" s="49">
        <v>8</v>
      </c>
      <c r="Q63" s="49">
        <v>0</v>
      </c>
      <c r="R63" s="49">
        <v>0</v>
      </c>
      <c r="S63" s="49">
        <v>0</v>
      </c>
      <c r="T63" s="49">
        <f t="shared" si="31"/>
        <v>0</v>
      </c>
      <c r="U63" s="49">
        <f t="shared" si="32"/>
        <v>0</v>
      </c>
      <c r="V63" s="49">
        <f t="shared" si="33"/>
        <v>0</v>
      </c>
      <c r="W63" s="49">
        <f t="shared" si="34"/>
        <v>0</v>
      </c>
      <c r="X63" s="49">
        <f t="shared" si="35"/>
        <v>0</v>
      </c>
      <c r="Y63" s="49">
        <f t="shared" si="36"/>
        <v>0</v>
      </c>
      <c r="Z63" s="49">
        <f t="shared" si="37"/>
        <v>0</v>
      </c>
      <c r="AA63" s="49">
        <f t="shared" si="38"/>
        <v>0</v>
      </c>
      <c r="AB63" s="49">
        <f t="shared" si="39"/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f t="shared" si="40"/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f t="shared" si="41"/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f t="shared" si="42"/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f t="shared" si="43"/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f t="shared" si="44"/>
        <v>0</v>
      </c>
      <c r="BQ63" s="49">
        <v>0</v>
      </c>
      <c r="BR63" s="49">
        <v>0</v>
      </c>
      <c r="BS63" s="49">
        <v>0</v>
      </c>
      <c r="BT63" s="49">
        <v>0</v>
      </c>
      <c r="BU63" s="49">
        <v>0</v>
      </c>
      <c r="BV63" s="49">
        <v>0</v>
      </c>
      <c r="BW63" s="49">
        <v>0</v>
      </c>
    </row>
    <row r="64" spans="1:75" ht="13.5">
      <c r="A64" s="24" t="s">
        <v>131</v>
      </c>
      <c r="B64" s="47" t="s">
        <v>238</v>
      </c>
      <c r="C64" s="48" t="s">
        <v>239</v>
      </c>
      <c r="D64" s="49">
        <f t="shared" si="0"/>
        <v>0</v>
      </c>
      <c r="E64" s="49">
        <f t="shared" si="23"/>
        <v>0</v>
      </c>
      <c r="F64" s="49">
        <f t="shared" si="24"/>
        <v>0</v>
      </c>
      <c r="G64" s="49">
        <f t="shared" si="25"/>
        <v>0</v>
      </c>
      <c r="H64" s="49">
        <f t="shared" si="26"/>
        <v>0</v>
      </c>
      <c r="I64" s="49">
        <f t="shared" si="27"/>
        <v>0</v>
      </c>
      <c r="J64" s="49">
        <f t="shared" si="28"/>
        <v>0</v>
      </c>
      <c r="K64" s="49">
        <f t="shared" si="29"/>
        <v>0</v>
      </c>
      <c r="L64" s="49">
        <f t="shared" si="30"/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f t="shared" si="31"/>
        <v>0</v>
      </c>
      <c r="U64" s="49">
        <f t="shared" si="32"/>
        <v>0</v>
      </c>
      <c r="V64" s="49">
        <f t="shared" si="33"/>
        <v>0</v>
      </c>
      <c r="W64" s="49">
        <f t="shared" si="34"/>
        <v>0</v>
      </c>
      <c r="X64" s="49">
        <f t="shared" si="35"/>
        <v>0</v>
      </c>
      <c r="Y64" s="49">
        <f t="shared" si="36"/>
        <v>0</v>
      </c>
      <c r="Z64" s="49">
        <f t="shared" si="37"/>
        <v>0</v>
      </c>
      <c r="AA64" s="49">
        <f t="shared" si="38"/>
        <v>0</v>
      </c>
      <c r="AB64" s="49">
        <f t="shared" si="39"/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f t="shared" si="40"/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f t="shared" si="41"/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0</v>
      </c>
      <c r="AZ64" s="49">
        <f t="shared" si="42"/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f t="shared" si="43"/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f t="shared" si="44"/>
        <v>0</v>
      </c>
      <c r="BQ64" s="49">
        <v>0</v>
      </c>
      <c r="BR64" s="49">
        <v>0</v>
      </c>
      <c r="BS64" s="49">
        <v>0</v>
      </c>
      <c r="BT64" s="49">
        <v>0</v>
      </c>
      <c r="BU64" s="49">
        <v>0</v>
      </c>
      <c r="BV64" s="49">
        <v>0</v>
      </c>
      <c r="BW64" s="49">
        <v>0</v>
      </c>
    </row>
    <row r="65" spans="1:75" ht="13.5">
      <c r="A65" s="24" t="s">
        <v>131</v>
      </c>
      <c r="B65" s="47" t="s">
        <v>240</v>
      </c>
      <c r="C65" s="48" t="s">
        <v>241</v>
      </c>
      <c r="D65" s="49">
        <f t="shared" si="0"/>
        <v>0</v>
      </c>
      <c r="E65" s="49">
        <f t="shared" si="23"/>
        <v>0</v>
      </c>
      <c r="F65" s="49">
        <f t="shared" si="24"/>
        <v>0</v>
      </c>
      <c r="G65" s="49">
        <f t="shared" si="25"/>
        <v>0</v>
      </c>
      <c r="H65" s="49">
        <f t="shared" si="26"/>
        <v>0</v>
      </c>
      <c r="I65" s="49">
        <f t="shared" si="27"/>
        <v>0</v>
      </c>
      <c r="J65" s="49">
        <f t="shared" si="28"/>
        <v>0</v>
      </c>
      <c r="K65" s="49">
        <f t="shared" si="29"/>
        <v>0</v>
      </c>
      <c r="L65" s="49">
        <f t="shared" si="30"/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f t="shared" si="31"/>
        <v>0</v>
      </c>
      <c r="U65" s="49">
        <f t="shared" si="32"/>
        <v>0</v>
      </c>
      <c r="V65" s="49">
        <f t="shared" si="33"/>
        <v>0</v>
      </c>
      <c r="W65" s="49">
        <f t="shared" si="34"/>
        <v>0</v>
      </c>
      <c r="X65" s="49">
        <f t="shared" si="35"/>
        <v>0</v>
      </c>
      <c r="Y65" s="49">
        <f t="shared" si="36"/>
        <v>0</v>
      </c>
      <c r="Z65" s="49">
        <f t="shared" si="37"/>
        <v>0</v>
      </c>
      <c r="AA65" s="49">
        <f t="shared" si="38"/>
        <v>0</v>
      </c>
      <c r="AB65" s="49">
        <f t="shared" si="39"/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f t="shared" si="40"/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f t="shared" si="41"/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49">
        <v>0</v>
      </c>
      <c r="AZ65" s="49">
        <f t="shared" si="42"/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f t="shared" si="43"/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f t="shared" si="44"/>
        <v>0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49">
        <v>0</v>
      </c>
      <c r="BW65" s="49">
        <v>0</v>
      </c>
    </row>
    <row r="66" spans="1:75" ht="13.5">
      <c r="A66" s="24" t="s">
        <v>131</v>
      </c>
      <c r="B66" s="47" t="s">
        <v>242</v>
      </c>
      <c r="C66" s="48" t="s">
        <v>243</v>
      </c>
      <c r="D66" s="49">
        <f t="shared" si="0"/>
        <v>633</v>
      </c>
      <c r="E66" s="49">
        <f t="shared" si="23"/>
        <v>324</v>
      </c>
      <c r="F66" s="49">
        <f t="shared" si="24"/>
        <v>97</v>
      </c>
      <c r="G66" s="49">
        <f t="shared" si="25"/>
        <v>55</v>
      </c>
      <c r="H66" s="49">
        <f t="shared" si="26"/>
        <v>12</v>
      </c>
      <c r="I66" s="49">
        <f t="shared" si="27"/>
        <v>3</v>
      </c>
      <c r="J66" s="49">
        <f t="shared" si="28"/>
        <v>14</v>
      </c>
      <c r="K66" s="49">
        <f t="shared" si="29"/>
        <v>128</v>
      </c>
      <c r="L66" s="49">
        <f t="shared" si="30"/>
        <v>2</v>
      </c>
      <c r="M66" s="49">
        <v>2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f t="shared" si="31"/>
        <v>291</v>
      </c>
      <c r="U66" s="49">
        <f t="shared" si="32"/>
        <v>0</v>
      </c>
      <c r="V66" s="49">
        <f t="shared" si="33"/>
        <v>93</v>
      </c>
      <c r="W66" s="49">
        <f t="shared" si="34"/>
        <v>55</v>
      </c>
      <c r="X66" s="49">
        <f t="shared" si="35"/>
        <v>12</v>
      </c>
      <c r="Y66" s="49">
        <f t="shared" si="36"/>
        <v>3</v>
      </c>
      <c r="Z66" s="49">
        <f t="shared" si="37"/>
        <v>0</v>
      </c>
      <c r="AA66" s="49">
        <f t="shared" si="38"/>
        <v>128</v>
      </c>
      <c r="AB66" s="49">
        <f t="shared" si="39"/>
        <v>122</v>
      </c>
      <c r="AC66" s="49">
        <v>0</v>
      </c>
      <c r="AD66" s="49">
        <v>20</v>
      </c>
      <c r="AE66" s="49">
        <v>0</v>
      </c>
      <c r="AF66" s="49">
        <v>0</v>
      </c>
      <c r="AG66" s="49">
        <v>0</v>
      </c>
      <c r="AH66" s="49">
        <v>0</v>
      </c>
      <c r="AI66" s="49">
        <v>102</v>
      </c>
      <c r="AJ66" s="49">
        <f t="shared" si="40"/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f t="shared" si="41"/>
        <v>169</v>
      </c>
      <c r="AS66" s="49">
        <v>0</v>
      </c>
      <c r="AT66" s="49">
        <v>73</v>
      </c>
      <c r="AU66" s="49">
        <v>55</v>
      </c>
      <c r="AV66" s="49">
        <v>12</v>
      </c>
      <c r="AW66" s="49">
        <v>3</v>
      </c>
      <c r="AX66" s="49">
        <v>0</v>
      </c>
      <c r="AY66" s="49">
        <v>26</v>
      </c>
      <c r="AZ66" s="49">
        <f t="shared" si="42"/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f t="shared" si="43"/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f t="shared" si="44"/>
        <v>340</v>
      </c>
      <c r="BQ66" s="49">
        <v>322</v>
      </c>
      <c r="BR66" s="49">
        <v>4</v>
      </c>
      <c r="BS66" s="49">
        <v>0</v>
      </c>
      <c r="BT66" s="49">
        <v>0</v>
      </c>
      <c r="BU66" s="49">
        <v>0</v>
      </c>
      <c r="BV66" s="49">
        <v>14</v>
      </c>
      <c r="BW66" s="49">
        <v>0</v>
      </c>
    </row>
    <row r="67" spans="1:75" ht="13.5">
      <c r="A67" s="24" t="s">
        <v>131</v>
      </c>
      <c r="B67" s="47" t="s">
        <v>244</v>
      </c>
      <c r="C67" s="48" t="s">
        <v>245</v>
      </c>
      <c r="D67" s="49">
        <f t="shared" si="0"/>
        <v>441</v>
      </c>
      <c r="E67" s="49">
        <f t="shared" si="23"/>
        <v>246</v>
      </c>
      <c r="F67" s="49">
        <f t="shared" si="24"/>
        <v>63</v>
      </c>
      <c r="G67" s="49">
        <f t="shared" si="25"/>
        <v>37</v>
      </c>
      <c r="H67" s="49">
        <f t="shared" si="26"/>
        <v>8</v>
      </c>
      <c r="I67" s="49">
        <f t="shared" si="27"/>
        <v>2</v>
      </c>
      <c r="J67" s="49">
        <f t="shared" si="28"/>
        <v>8</v>
      </c>
      <c r="K67" s="49">
        <f t="shared" si="29"/>
        <v>77</v>
      </c>
      <c r="L67" s="49">
        <f t="shared" si="30"/>
        <v>1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f t="shared" si="31"/>
        <v>183</v>
      </c>
      <c r="U67" s="49">
        <f t="shared" si="32"/>
        <v>0</v>
      </c>
      <c r="V67" s="49">
        <f t="shared" si="33"/>
        <v>59</v>
      </c>
      <c r="W67" s="49">
        <f t="shared" si="34"/>
        <v>37</v>
      </c>
      <c r="X67" s="49">
        <f t="shared" si="35"/>
        <v>8</v>
      </c>
      <c r="Y67" s="49">
        <f t="shared" si="36"/>
        <v>2</v>
      </c>
      <c r="Z67" s="49">
        <f t="shared" si="37"/>
        <v>0</v>
      </c>
      <c r="AA67" s="49">
        <f t="shared" si="38"/>
        <v>77</v>
      </c>
      <c r="AB67" s="49">
        <f t="shared" si="39"/>
        <v>77</v>
      </c>
      <c r="AC67" s="49">
        <v>0</v>
      </c>
      <c r="AD67" s="49">
        <v>9</v>
      </c>
      <c r="AE67" s="49">
        <v>0</v>
      </c>
      <c r="AF67" s="49">
        <v>0</v>
      </c>
      <c r="AG67" s="49">
        <v>0</v>
      </c>
      <c r="AH67" s="49">
        <v>0</v>
      </c>
      <c r="AI67" s="49">
        <v>68</v>
      </c>
      <c r="AJ67" s="49">
        <f t="shared" si="40"/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f t="shared" si="41"/>
        <v>106</v>
      </c>
      <c r="AS67" s="49">
        <v>0</v>
      </c>
      <c r="AT67" s="49">
        <v>50</v>
      </c>
      <c r="AU67" s="49">
        <v>37</v>
      </c>
      <c r="AV67" s="49">
        <v>8</v>
      </c>
      <c r="AW67" s="49">
        <v>2</v>
      </c>
      <c r="AX67" s="49">
        <v>0</v>
      </c>
      <c r="AY67" s="49">
        <v>9</v>
      </c>
      <c r="AZ67" s="49">
        <f t="shared" si="42"/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f t="shared" si="43"/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f t="shared" si="44"/>
        <v>257</v>
      </c>
      <c r="BQ67" s="49">
        <v>245</v>
      </c>
      <c r="BR67" s="49">
        <v>4</v>
      </c>
      <c r="BS67" s="49">
        <v>0</v>
      </c>
      <c r="BT67" s="49">
        <v>0</v>
      </c>
      <c r="BU67" s="49">
        <v>0</v>
      </c>
      <c r="BV67" s="49">
        <v>8</v>
      </c>
      <c r="BW67" s="49">
        <v>0</v>
      </c>
    </row>
    <row r="68" spans="1:75" ht="13.5">
      <c r="A68" s="24" t="s">
        <v>131</v>
      </c>
      <c r="B68" s="47" t="s">
        <v>246</v>
      </c>
      <c r="C68" s="48" t="s">
        <v>247</v>
      </c>
      <c r="D68" s="49">
        <f t="shared" si="0"/>
        <v>960</v>
      </c>
      <c r="E68" s="49">
        <f t="shared" si="23"/>
        <v>535</v>
      </c>
      <c r="F68" s="49">
        <f t="shared" si="24"/>
        <v>124</v>
      </c>
      <c r="G68" s="49">
        <f t="shared" si="25"/>
        <v>72</v>
      </c>
      <c r="H68" s="49">
        <f t="shared" si="26"/>
        <v>13</v>
      </c>
      <c r="I68" s="49">
        <f t="shared" si="27"/>
        <v>1</v>
      </c>
      <c r="J68" s="49">
        <f t="shared" si="28"/>
        <v>5</v>
      </c>
      <c r="K68" s="49">
        <f t="shared" si="29"/>
        <v>210</v>
      </c>
      <c r="L68" s="49">
        <f t="shared" si="30"/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f t="shared" si="31"/>
        <v>407</v>
      </c>
      <c r="U68" s="49">
        <f t="shared" si="32"/>
        <v>0</v>
      </c>
      <c r="V68" s="49">
        <f t="shared" si="33"/>
        <v>115</v>
      </c>
      <c r="W68" s="49">
        <f t="shared" si="34"/>
        <v>68</v>
      </c>
      <c r="X68" s="49">
        <f t="shared" si="35"/>
        <v>13</v>
      </c>
      <c r="Y68" s="49">
        <f t="shared" si="36"/>
        <v>1</v>
      </c>
      <c r="Z68" s="49">
        <f t="shared" si="37"/>
        <v>0</v>
      </c>
      <c r="AA68" s="49">
        <f t="shared" si="38"/>
        <v>210</v>
      </c>
      <c r="AB68" s="49">
        <f t="shared" si="39"/>
        <v>229</v>
      </c>
      <c r="AC68" s="49">
        <v>0</v>
      </c>
      <c r="AD68" s="49">
        <v>21</v>
      </c>
      <c r="AE68" s="49">
        <v>0</v>
      </c>
      <c r="AF68" s="49">
        <v>0</v>
      </c>
      <c r="AG68" s="49">
        <v>0</v>
      </c>
      <c r="AH68" s="49">
        <v>0</v>
      </c>
      <c r="AI68" s="49">
        <v>208</v>
      </c>
      <c r="AJ68" s="49">
        <f t="shared" si="40"/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f t="shared" si="41"/>
        <v>178</v>
      </c>
      <c r="AS68" s="49">
        <v>0</v>
      </c>
      <c r="AT68" s="49">
        <v>94</v>
      </c>
      <c r="AU68" s="49">
        <v>68</v>
      </c>
      <c r="AV68" s="49">
        <v>13</v>
      </c>
      <c r="AW68" s="49">
        <v>1</v>
      </c>
      <c r="AX68" s="49">
        <v>0</v>
      </c>
      <c r="AY68" s="49">
        <v>2</v>
      </c>
      <c r="AZ68" s="49">
        <f t="shared" si="42"/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f t="shared" si="43"/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f t="shared" si="44"/>
        <v>553</v>
      </c>
      <c r="BQ68" s="49">
        <v>535</v>
      </c>
      <c r="BR68" s="49">
        <v>9</v>
      </c>
      <c r="BS68" s="49">
        <v>4</v>
      </c>
      <c r="BT68" s="49">
        <v>0</v>
      </c>
      <c r="BU68" s="49">
        <v>0</v>
      </c>
      <c r="BV68" s="49">
        <v>5</v>
      </c>
      <c r="BW68" s="49">
        <v>0</v>
      </c>
    </row>
    <row r="69" spans="1:75" ht="13.5">
      <c r="A69" s="24" t="s">
        <v>131</v>
      </c>
      <c r="B69" s="47" t="s">
        <v>248</v>
      </c>
      <c r="C69" s="48" t="s">
        <v>249</v>
      </c>
      <c r="D69" s="49">
        <f t="shared" si="0"/>
        <v>389</v>
      </c>
      <c r="E69" s="49">
        <f t="shared" si="23"/>
        <v>222</v>
      </c>
      <c r="F69" s="49">
        <f t="shared" si="24"/>
        <v>67</v>
      </c>
      <c r="G69" s="49">
        <f t="shared" si="25"/>
        <v>45</v>
      </c>
      <c r="H69" s="49">
        <f t="shared" si="26"/>
        <v>2</v>
      </c>
      <c r="I69" s="49">
        <f t="shared" si="27"/>
        <v>0</v>
      </c>
      <c r="J69" s="49">
        <f t="shared" si="28"/>
        <v>9</v>
      </c>
      <c r="K69" s="49">
        <f t="shared" si="29"/>
        <v>44</v>
      </c>
      <c r="L69" s="49">
        <f t="shared" si="30"/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f t="shared" si="31"/>
        <v>144</v>
      </c>
      <c r="U69" s="49">
        <f t="shared" si="32"/>
        <v>0</v>
      </c>
      <c r="V69" s="49">
        <f t="shared" si="33"/>
        <v>62</v>
      </c>
      <c r="W69" s="49">
        <f t="shared" si="34"/>
        <v>36</v>
      </c>
      <c r="X69" s="49">
        <f t="shared" si="35"/>
        <v>2</v>
      </c>
      <c r="Y69" s="49">
        <f t="shared" si="36"/>
        <v>0</v>
      </c>
      <c r="Z69" s="49">
        <f t="shared" si="37"/>
        <v>0</v>
      </c>
      <c r="AA69" s="49">
        <f t="shared" si="38"/>
        <v>44</v>
      </c>
      <c r="AB69" s="49">
        <f t="shared" si="39"/>
        <v>80</v>
      </c>
      <c r="AC69" s="49">
        <v>0</v>
      </c>
      <c r="AD69" s="49">
        <v>7</v>
      </c>
      <c r="AE69" s="49">
        <v>36</v>
      </c>
      <c r="AF69" s="49">
        <v>0</v>
      </c>
      <c r="AG69" s="49">
        <v>0</v>
      </c>
      <c r="AH69" s="49">
        <v>0</v>
      </c>
      <c r="AI69" s="49">
        <v>37</v>
      </c>
      <c r="AJ69" s="49">
        <f t="shared" si="40"/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f t="shared" si="41"/>
        <v>64</v>
      </c>
      <c r="AS69" s="49">
        <v>0</v>
      </c>
      <c r="AT69" s="49">
        <v>55</v>
      </c>
      <c r="AU69" s="49">
        <v>0</v>
      </c>
      <c r="AV69" s="49">
        <v>2</v>
      </c>
      <c r="AW69" s="49">
        <v>0</v>
      </c>
      <c r="AX69" s="49">
        <v>0</v>
      </c>
      <c r="AY69" s="49">
        <v>7</v>
      </c>
      <c r="AZ69" s="49">
        <f t="shared" si="42"/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f t="shared" si="43"/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f t="shared" si="44"/>
        <v>245</v>
      </c>
      <c r="BQ69" s="49">
        <v>222</v>
      </c>
      <c r="BR69" s="49">
        <v>5</v>
      </c>
      <c r="BS69" s="49">
        <v>9</v>
      </c>
      <c r="BT69" s="49">
        <v>0</v>
      </c>
      <c r="BU69" s="49">
        <v>0</v>
      </c>
      <c r="BV69" s="49">
        <v>9</v>
      </c>
      <c r="BW69" s="49">
        <v>0</v>
      </c>
    </row>
    <row r="70" spans="1:75" ht="13.5">
      <c r="A70" s="24" t="s">
        <v>131</v>
      </c>
      <c r="B70" s="47" t="s">
        <v>250</v>
      </c>
      <c r="C70" s="48" t="s">
        <v>251</v>
      </c>
      <c r="D70" s="49">
        <f t="shared" si="0"/>
        <v>1241</v>
      </c>
      <c r="E70" s="49">
        <f t="shared" si="23"/>
        <v>738</v>
      </c>
      <c r="F70" s="49">
        <f t="shared" si="24"/>
        <v>173</v>
      </c>
      <c r="G70" s="49">
        <f t="shared" si="25"/>
        <v>96</v>
      </c>
      <c r="H70" s="49">
        <f t="shared" si="26"/>
        <v>9</v>
      </c>
      <c r="I70" s="49">
        <f t="shared" si="27"/>
        <v>2</v>
      </c>
      <c r="J70" s="49">
        <f t="shared" si="28"/>
        <v>2</v>
      </c>
      <c r="K70" s="49">
        <f t="shared" si="29"/>
        <v>221</v>
      </c>
      <c r="L70" s="49">
        <f t="shared" si="30"/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f t="shared" si="31"/>
        <v>458</v>
      </c>
      <c r="U70" s="49">
        <f t="shared" si="32"/>
        <v>0</v>
      </c>
      <c r="V70" s="49">
        <f t="shared" si="33"/>
        <v>156</v>
      </c>
      <c r="W70" s="49">
        <f t="shared" si="34"/>
        <v>70</v>
      </c>
      <c r="X70" s="49">
        <f t="shared" si="35"/>
        <v>9</v>
      </c>
      <c r="Y70" s="49">
        <f t="shared" si="36"/>
        <v>2</v>
      </c>
      <c r="Z70" s="49">
        <f t="shared" si="37"/>
        <v>0</v>
      </c>
      <c r="AA70" s="49">
        <f t="shared" si="38"/>
        <v>221</v>
      </c>
      <c r="AB70" s="49">
        <f t="shared" si="39"/>
        <v>242</v>
      </c>
      <c r="AC70" s="49">
        <v>0</v>
      </c>
      <c r="AD70" s="49">
        <v>23</v>
      </c>
      <c r="AE70" s="49">
        <v>0</v>
      </c>
      <c r="AF70" s="49">
        <v>0</v>
      </c>
      <c r="AG70" s="49">
        <v>0</v>
      </c>
      <c r="AH70" s="49">
        <v>0</v>
      </c>
      <c r="AI70" s="49">
        <v>219</v>
      </c>
      <c r="AJ70" s="49">
        <f t="shared" si="40"/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f t="shared" si="41"/>
        <v>216</v>
      </c>
      <c r="AS70" s="49">
        <v>0</v>
      </c>
      <c r="AT70" s="49">
        <v>133</v>
      </c>
      <c r="AU70" s="49">
        <v>70</v>
      </c>
      <c r="AV70" s="49">
        <v>9</v>
      </c>
      <c r="AW70" s="49">
        <v>2</v>
      </c>
      <c r="AX70" s="49">
        <v>0</v>
      </c>
      <c r="AY70" s="49">
        <v>2</v>
      </c>
      <c r="AZ70" s="49">
        <f t="shared" si="42"/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f t="shared" si="43"/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f t="shared" si="44"/>
        <v>783</v>
      </c>
      <c r="BQ70" s="49">
        <v>738</v>
      </c>
      <c r="BR70" s="49">
        <v>17</v>
      </c>
      <c r="BS70" s="49">
        <v>26</v>
      </c>
      <c r="BT70" s="49">
        <v>0</v>
      </c>
      <c r="BU70" s="49">
        <v>0</v>
      </c>
      <c r="BV70" s="49">
        <v>2</v>
      </c>
      <c r="BW70" s="49">
        <v>0</v>
      </c>
    </row>
    <row r="71" spans="1:75" ht="13.5">
      <c r="A71" s="24" t="s">
        <v>131</v>
      </c>
      <c r="B71" s="47" t="s">
        <v>252</v>
      </c>
      <c r="C71" s="48" t="s">
        <v>253</v>
      </c>
      <c r="D71" s="49">
        <f aca="true" t="shared" si="45" ref="D71:D105">SUM(E71:K71)</f>
        <v>804</v>
      </c>
      <c r="E71" s="49">
        <f t="shared" si="23"/>
        <v>446</v>
      </c>
      <c r="F71" s="49">
        <f t="shared" si="24"/>
        <v>121</v>
      </c>
      <c r="G71" s="49">
        <f t="shared" si="25"/>
        <v>91</v>
      </c>
      <c r="H71" s="49">
        <f t="shared" si="26"/>
        <v>13</v>
      </c>
      <c r="I71" s="49">
        <f t="shared" si="27"/>
        <v>5</v>
      </c>
      <c r="J71" s="49">
        <f t="shared" si="28"/>
        <v>2</v>
      </c>
      <c r="K71" s="49">
        <f t="shared" si="29"/>
        <v>126</v>
      </c>
      <c r="L71" s="49">
        <f t="shared" si="30"/>
        <v>1</v>
      </c>
      <c r="M71" s="49">
        <v>1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f t="shared" si="31"/>
        <v>347</v>
      </c>
      <c r="U71" s="49">
        <f t="shared" si="32"/>
        <v>0</v>
      </c>
      <c r="V71" s="49">
        <f t="shared" si="33"/>
        <v>119</v>
      </c>
      <c r="W71" s="49">
        <f t="shared" si="34"/>
        <v>84</v>
      </c>
      <c r="X71" s="49">
        <f t="shared" si="35"/>
        <v>13</v>
      </c>
      <c r="Y71" s="49">
        <f t="shared" si="36"/>
        <v>5</v>
      </c>
      <c r="Z71" s="49">
        <f t="shared" si="37"/>
        <v>0</v>
      </c>
      <c r="AA71" s="49">
        <f t="shared" si="38"/>
        <v>126</v>
      </c>
      <c r="AB71" s="49">
        <f t="shared" si="39"/>
        <v>131</v>
      </c>
      <c r="AC71" s="49">
        <v>0</v>
      </c>
      <c r="AD71" s="49">
        <v>14</v>
      </c>
      <c r="AE71" s="49">
        <v>0</v>
      </c>
      <c r="AF71" s="49">
        <v>0</v>
      </c>
      <c r="AG71" s="49">
        <v>0</v>
      </c>
      <c r="AH71" s="49">
        <v>0</v>
      </c>
      <c r="AI71" s="49">
        <v>117</v>
      </c>
      <c r="AJ71" s="49">
        <f t="shared" si="40"/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f t="shared" si="41"/>
        <v>216</v>
      </c>
      <c r="AS71" s="49">
        <v>0</v>
      </c>
      <c r="AT71" s="49">
        <v>105</v>
      </c>
      <c r="AU71" s="49">
        <v>84</v>
      </c>
      <c r="AV71" s="49">
        <v>13</v>
      </c>
      <c r="AW71" s="49">
        <v>5</v>
      </c>
      <c r="AX71" s="49">
        <v>0</v>
      </c>
      <c r="AY71" s="49">
        <v>9</v>
      </c>
      <c r="AZ71" s="49">
        <f t="shared" si="42"/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f t="shared" si="43"/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f t="shared" si="44"/>
        <v>456</v>
      </c>
      <c r="BQ71" s="49">
        <v>445</v>
      </c>
      <c r="BR71" s="49">
        <v>2</v>
      </c>
      <c r="BS71" s="49">
        <v>7</v>
      </c>
      <c r="BT71" s="49">
        <v>0</v>
      </c>
      <c r="BU71" s="49">
        <v>0</v>
      </c>
      <c r="BV71" s="49">
        <v>2</v>
      </c>
      <c r="BW71" s="49">
        <v>0</v>
      </c>
    </row>
    <row r="72" spans="1:75" ht="13.5">
      <c r="A72" s="24" t="s">
        <v>131</v>
      </c>
      <c r="B72" s="47" t="s">
        <v>358</v>
      </c>
      <c r="C72" s="48" t="s">
        <v>359</v>
      </c>
      <c r="D72" s="49">
        <f t="shared" si="45"/>
        <v>276</v>
      </c>
      <c r="E72" s="49">
        <f t="shared" si="23"/>
        <v>138</v>
      </c>
      <c r="F72" s="49">
        <f t="shared" si="24"/>
        <v>36</v>
      </c>
      <c r="G72" s="49">
        <f t="shared" si="25"/>
        <v>28</v>
      </c>
      <c r="H72" s="49">
        <f t="shared" si="26"/>
        <v>4</v>
      </c>
      <c r="I72" s="49">
        <f t="shared" si="27"/>
        <v>7</v>
      </c>
      <c r="J72" s="49">
        <f t="shared" si="28"/>
        <v>17</v>
      </c>
      <c r="K72" s="49">
        <f t="shared" si="29"/>
        <v>46</v>
      </c>
      <c r="L72" s="49">
        <f t="shared" si="30"/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f t="shared" si="31"/>
        <v>112</v>
      </c>
      <c r="U72" s="49">
        <f t="shared" si="32"/>
        <v>0</v>
      </c>
      <c r="V72" s="49">
        <f t="shared" si="33"/>
        <v>32</v>
      </c>
      <c r="W72" s="49">
        <f t="shared" si="34"/>
        <v>23</v>
      </c>
      <c r="X72" s="49">
        <f t="shared" si="35"/>
        <v>4</v>
      </c>
      <c r="Y72" s="49">
        <f t="shared" si="36"/>
        <v>7</v>
      </c>
      <c r="Z72" s="49">
        <f t="shared" si="37"/>
        <v>0</v>
      </c>
      <c r="AA72" s="49">
        <f t="shared" si="38"/>
        <v>46</v>
      </c>
      <c r="AB72" s="49">
        <f t="shared" si="39"/>
        <v>46</v>
      </c>
      <c r="AC72" s="49">
        <v>0</v>
      </c>
      <c r="AD72" s="49">
        <v>2</v>
      </c>
      <c r="AE72" s="49">
        <v>0</v>
      </c>
      <c r="AF72" s="49">
        <v>0</v>
      </c>
      <c r="AG72" s="49">
        <v>0</v>
      </c>
      <c r="AH72" s="49">
        <v>0</v>
      </c>
      <c r="AI72" s="49">
        <v>44</v>
      </c>
      <c r="AJ72" s="49">
        <f t="shared" si="40"/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f t="shared" si="41"/>
        <v>66</v>
      </c>
      <c r="AS72" s="49">
        <v>0</v>
      </c>
      <c r="AT72" s="49">
        <v>30</v>
      </c>
      <c r="AU72" s="49">
        <v>23</v>
      </c>
      <c r="AV72" s="49">
        <v>4</v>
      </c>
      <c r="AW72" s="49">
        <v>7</v>
      </c>
      <c r="AX72" s="49">
        <v>0</v>
      </c>
      <c r="AY72" s="49">
        <v>2</v>
      </c>
      <c r="AZ72" s="49">
        <f t="shared" si="42"/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f t="shared" si="43"/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f t="shared" si="44"/>
        <v>164</v>
      </c>
      <c r="BQ72" s="49">
        <v>138</v>
      </c>
      <c r="BR72" s="49">
        <v>4</v>
      </c>
      <c r="BS72" s="49">
        <v>5</v>
      </c>
      <c r="BT72" s="49">
        <v>0</v>
      </c>
      <c r="BU72" s="49">
        <v>0</v>
      </c>
      <c r="BV72" s="49">
        <v>17</v>
      </c>
      <c r="BW72" s="49">
        <v>0</v>
      </c>
    </row>
    <row r="73" spans="1:75" ht="13.5">
      <c r="A73" s="24" t="s">
        <v>131</v>
      </c>
      <c r="B73" s="47" t="s">
        <v>360</v>
      </c>
      <c r="C73" s="48" t="s">
        <v>361</v>
      </c>
      <c r="D73" s="49">
        <f t="shared" si="45"/>
        <v>1846</v>
      </c>
      <c r="E73" s="49">
        <f t="shared" si="23"/>
        <v>1110</v>
      </c>
      <c r="F73" s="49">
        <f t="shared" si="24"/>
        <v>255</v>
      </c>
      <c r="G73" s="49">
        <f t="shared" si="25"/>
        <v>133</v>
      </c>
      <c r="H73" s="49">
        <f t="shared" si="26"/>
        <v>17</v>
      </c>
      <c r="I73" s="49">
        <f t="shared" si="27"/>
        <v>4</v>
      </c>
      <c r="J73" s="49">
        <f t="shared" si="28"/>
        <v>19</v>
      </c>
      <c r="K73" s="49">
        <f t="shared" si="29"/>
        <v>308</v>
      </c>
      <c r="L73" s="49">
        <f t="shared" si="30"/>
        <v>9</v>
      </c>
      <c r="M73" s="49">
        <v>9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f t="shared" si="31"/>
        <v>685</v>
      </c>
      <c r="U73" s="49">
        <f t="shared" si="32"/>
        <v>0</v>
      </c>
      <c r="V73" s="49">
        <f t="shared" si="33"/>
        <v>235</v>
      </c>
      <c r="W73" s="49">
        <f t="shared" si="34"/>
        <v>121</v>
      </c>
      <c r="X73" s="49">
        <f t="shared" si="35"/>
        <v>17</v>
      </c>
      <c r="Y73" s="49">
        <f t="shared" si="36"/>
        <v>4</v>
      </c>
      <c r="Z73" s="49">
        <f t="shared" si="37"/>
        <v>0</v>
      </c>
      <c r="AA73" s="49">
        <f t="shared" si="38"/>
        <v>308</v>
      </c>
      <c r="AB73" s="49">
        <f t="shared" si="39"/>
        <v>351</v>
      </c>
      <c r="AC73" s="49">
        <v>0</v>
      </c>
      <c r="AD73" s="49">
        <v>48</v>
      </c>
      <c r="AE73" s="49">
        <v>0</v>
      </c>
      <c r="AF73" s="49">
        <v>0</v>
      </c>
      <c r="AG73" s="49">
        <v>0</v>
      </c>
      <c r="AH73" s="49">
        <v>0</v>
      </c>
      <c r="AI73" s="49">
        <v>303</v>
      </c>
      <c r="AJ73" s="49">
        <f t="shared" si="40"/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f t="shared" si="41"/>
        <v>334</v>
      </c>
      <c r="AS73" s="49">
        <v>0</v>
      </c>
      <c r="AT73" s="49">
        <v>187</v>
      </c>
      <c r="AU73" s="49">
        <v>121</v>
      </c>
      <c r="AV73" s="49">
        <v>17</v>
      </c>
      <c r="AW73" s="49">
        <v>4</v>
      </c>
      <c r="AX73" s="49">
        <v>0</v>
      </c>
      <c r="AY73" s="49">
        <v>5</v>
      </c>
      <c r="AZ73" s="49">
        <f t="shared" si="42"/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f t="shared" si="43"/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f t="shared" si="44"/>
        <v>1152</v>
      </c>
      <c r="BQ73" s="49">
        <v>1101</v>
      </c>
      <c r="BR73" s="49">
        <v>20</v>
      </c>
      <c r="BS73" s="49">
        <v>12</v>
      </c>
      <c r="BT73" s="49">
        <v>0</v>
      </c>
      <c r="BU73" s="49">
        <v>0</v>
      </c>
      <c r="BV73" s="49">
        <v>19</v>
      </c>
      <c r="BW73" s="49">
        <v>0</v>
      </c>
    </row>
    <row r="74" spans="1:75" ht="13.5">
      <c r="A74" s="24" t="s">
        <v>131</v>
      </c>
      <c r="B74" s="47" t="s">
        <v>362</v>
      </c>
      <c r="C74" s="48" t="s">
        <v>363</v>
      </c>
      <c r="D74" s="49">
        <f t="shared" si="45"/>
        <v>157</v>
      </c>
      <c r="E74" s="49">
        <f t="shared" si="23"/>
        <v>96</v>
      </c>
      <c r="F74" s="49">
        <f t="shared" si="24"/>
        <v>22</v>
      </c>
      <c r="G74" s="49">
        <f t="shared" si="25"/>
        <v>9</v>
      </c>
      <c r="H74" s="49">
        <f t="shared" si="26"/>
        <v>2</v>
      </c>
      <c r="I74" s="49">
        <f t="shared" si="27"/>
        <v>0</v>
      </c>
      <c r="J74" s="49">
        <f t="shared" si="28"/>
        <v>0</v>
      </c>
      <c r="K74" s="49">
        <f t="shared" si="29"/>
        <v>28</v>
      </c>
      <c r="L74" s="49">
        <f t="shared" si="30"/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f t="shared" si="31"/>
        <v>60</v>
      </c>
      <c r="U74" s="49">
        <f t="shared" si="32"/>
        <v>0</v>
      </c>
      <c r="V74" s="49">
        <f t="shared" si="33"/>
        <v>21</v>
      </c>
      <c r="W74" s="49">
        <f t="shared" si="34"/>
        <v>9</v>
      </c>
      <c r="X74" s="49">
        <f t="shared" si="35"/>
        <v>2</v>
      </c>
      <c r="Y74" s="49">
        <f t="shared" si="36"/>
        <v>0</v>
      </c>
      <c r="Z74" s="49">
        <f t="shared" si="37"/>
        <v>0</v>
      </c>
      <c r="AA74" s="49">
        <f t="shared" si="38"/>
        <v>28</v>
      </c>
      <c r="AB74" s="49">
        <f t="shared" si="39"/>
        <v>32</v>
      </c>
      <c r="AC74" s="49">
        <v>0</v>
      </c>
      <c r="AD74" s="49">
        <v>4</v>
      </c>
      <c r="AE74" s="49">
        <v>0</v>
      </c>
      <c r="AF74" s="49">
        <v>0</v>
      </c>
      <c r="AG74" s="49">
        <v>0</v>
      </c>
      <c r="AH74" s="49">
        <v>0</v>
      </c>
      <c r="AI74" s="49">
        <v>28</v>
      </c>
      <c r="AJ74" s="49">
        <f t="shared" si="40"/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f t="shared" si="41"/>
        <v>28</v>
      </c>
      <c r="AS74" s="49">
        <v>0</v>
      </c>
      <c r="AT74" s="49">
        <v>17</v>
      </c>
      <c r="AU74" s="49">
        <v>9</v>
      </c>
      <c r="AV74" s="49">
        <v>2</v>
      </c>
      <c r="AW74" s="49">
        <v>0</v>
      </c>
      <c r="AX74" s="49">
        <v>0</v>
      </c>
      <c r="AY74" s="49">
        <v>0</v>
      </c>
      <c r="AZ74" s="49">
        <f t="shared" si="42"/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f t="shared" si="43"/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f t="shared" si="44"/>
        <v>97</v>
      </c>
      <c r="BQ74" s="49">
        <v>96</v>
      </c>
      <c r="BR74" s="49">
        <v>1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</row>
    <row r="75" spans="1:75" ht="13.5">
      <c r="A75" s="24" t="s">
        <v>131</v>
      </c>
      <c r="B75" s="47" t="s">
        <v>364</v>
      </c>
      <c r="C75" s="48" t="s">
        <v>365</v>
      </c>
      <c r="D75" s="49">
        <f t="shared" si="45"/>
        <v>1009</v>
      </c>
      <c r="E75" s="49">
        <f t="shared" si="23"/>
        <v>641</v>
      </c>
      <c r="F75" s="49">
        <f t="shared" si="24"/>
        <v>197</v>
      </c>
      <c r="G75" s="49">
        <f t="shared" si="25"/>
        <v>121</v>
      </c>
      <c r="H75" s="49">
        <f t="shared" si="26"/>
        <v>15</v>
      </c>
      <c r="I75" s="49">
        <f t="shared" si="27"/>
        <v>0</v>
      </c>
      <c r="J75" s="49">
        <f t="shared" si="28"/>
        <v>35</v>
      </c>
      <c r="K75" s="49">
        <f t="shared" si="29"/>
        <v>0</v>
      </c>
      <c r="L75" s="49">
        <f t="shared" si="30"/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f t="shared" si="31"/>
        <v>499</v>
      </c>
      <c r="U75" s="49">
        <f t="shared" si="32"/>
        <v>157</v>
      </c>
      <c r="V75" s="49">
        <f t="shared" si="33"/>
        <v>195</v>
      </c>
      <c r="W75" s="49">
        <f t="shared" si="34"/>
        <v>121</v>
      </c>
      <c r="X75" s="49">
        <f t="shared" si="35"/>
        <v>15</v>
      </c>
      <c r="Y75" s="49">
        <f t="shared" si="36"/>
        <v>0</v>
      </c>
      <c r="Z75" s="49">
        <f t="shared" si="37"/>
        <v>11</v>
      </c>
      <c r="AA75" s="49">
        <f t="shared" si="38"/>
        <v>0</v>
      </c>
      <c r="AB75" s="49">
        <f t="shared" si="39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f t="shared" si="40"/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f t="shared" si="41"/>
        <v>499</v>
      </c>
      <c r="AS75" s="49">
        <v>157</v>
      </c>
      <c r="AT75" s="49">
        <v>195</v>
      </c>
      <c r="AU75" s="49">
        <v>121</v>
      </c>
      <c r="AV75" s="49">
        <v>15</v>
      </c>
      <c r="AW75" s="49">
        <v>0</v>
      </c>
      <c r="AX75" s="49">
        <v>11</v>
      </c>
      <c r="AY75" s="49">
        <v>0</v>
      </c>
      <c r="AZ75" s="49">
        <f t="shared" si="42"/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f t="shared" si="43"/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f t="shared" si="44"/>
        <v>510</v>
      </c>
      <c r="BQ75" s="49">
        <v>484</v>
      </c>
      <c r="BR75" s="49">
        <v>2</v>
      </c>
      <c r="BS75" s="49">
        <v>0</v>
      </c>
      <c r="BT75" s="49">
        <v>0</v>
      </c>
      <c r="BU75" s="49">
        <v>0</v>
      </c>
      <c r="BV75" s="49">
        <v>24</v>
      </c>
      <c r="BW75" s="49">
        <v>0</v>
      </c>
    </row>
    <row r="76" spans="1:75" ht="13.5">
      <c r="A76" s="24" t="s">
        <v>131</v>
      </c>
      <c r="B76" s="47" t="s">
        <v>366</v>
      </c>
      <c r="C76" s="48" t="s">
        <v>367</v>
      </c>
      <c r="D76" s="49">
        <f t="shared" si="45"/>
        <v>346</v>
      </c>
      <c r="E76" s="49">
        <f t="shared" si="23"/>
        <v>290</v>
      </c>
      <c r="F76" s="49">
        <f t="shared" si="24"/>
        <v>12</v>
      </c>
      <c r="G76" s="49">
        <f t="shared" si="25"/>
        <v>37</v>
      </c>
      <c r="H76" s="49">
        <f t="shared" si="26"/>
        <v>5</v>
      </c>
      <c r="I76" s="49">
        <f t="shared" si="27"/>
        <v>0</v>
      </c>
      <c r="J76" s="49">
        <f t="shared" si="28"/>
        <v>2</v>
      </c>
      <c r="K76" s="49">
        <f t="shared" si="29"/>
        <v>0</v>
      </c>
      <c r="L76" s="49">
        <f t="shared" si="30"/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f t="shared" si="31"/>
        <v>53</v>
      </c>
      <c r="U76" s="49">
        <f t="shared" si="32"/>
        <v>0</v>
      </c>
      <c r="V76" s="49">
        <f t="shared" si="33"/>
        <v>11</v>
      </c>
      <c r="W76" s="49">
        <f t="shared" si="34"/>
        <v>37</v>
      </c>
      <c r="X76" s="49">
        <f t="shared" si="35"/>
        <v>5</v>
      </c>
      <c r="Y76" s="49">
        <f t="shared" si="36"/>
        <v>0</v>
      </c>
      <c r="Z76" s="49">
        <f t="shared" si="37"/>
        <v>0</v>
      </c>
      <c r="AA76" s="49">
        <f t="shared" si="38"/>
        <v>0</v>
      </c>
      <c r="AB76" s="49">
        <f t="shared" si="39"/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f t="shared" si="40"/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f t="shared" si="41"/>
        <v>53</v>
      </c>
      <c r="AS76" s="49">
        <v>0</v>
      </c>
      <c r="AT76" s="49">
        <v>11</v>
      </c>
      <c r="AU76" s="49">
        <v>37</v>
      </c>
      <c r="AV76" s="49">
        <v>5</v>
      </c>
      <c r="AW76" s="49">
        <v>0</v>
      </c>
      <c r="AX76" s="49">
        <v>0</v>
      </c>
      <c r="AY76" s="49">
        <v>0</v>
      </c>
      <c r="AZ76" s="49">
        <f t="shared" si="42"/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f t="shared" si="43"/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f t="shared" si="44"/>
        <v>293</v>
      </c>
      <c r="BQ76" s="49">
        <v>290</v>
      </c>
      <c r="BR76" s="49">
        <v>1</v>
      </c>
      <c r="BS76" s="49">
        <v>0</v>
      </c>
      <c r="BT76" s="49">
        <v>0</v>
      </c>
      <c r="BU76" s="49">
        <v>0</v>
      </c>
      <c r="BV76" s="49">
        <v>2</v>
      </c>
      <c r="BW76" s="49">
        <v>0</v>
      </c>
    </row>
    <row r="77" spans="1:75" ht="13.5">
      <c r="A77" s="24" t="s">
        <v>131</v>
      </c>
      <c r="B77" s="47" t="s">
        <v>368</v>
      </c>
      <c r="C77" s="48" t="s">
        <v>357</v>
      </c>
      <c r="D77" s="49">
        <f t="shared" si="45"/>
        <v>51</v>
      </c>
      <c r="E77" s="49">
        <f t="shared" si="23"/>
        <v>35</v>
      </c>
      <c r="F77" s="49">
        <f t="shared" si="24"/>
        <v>4</v>
      </c>
      <c r="G77" s="49">
        <f t="shared" si="25"/>
        <v>11</v>
      </c>
      <c r="H77" s="49">
        <f t="shared" si="26"/>
        <v>1</v>
      </c>
      <c r="I77" s="49">
        <f t="shared" si="27"/>
        <v>0</v>
      </c>
      <c r="J77" s="49">
        <f t="shared" si="28"/>
        <v>0</v>
      </c>
      <c r="K77" s="49">
        <f t="shared" si="29"/>
        <v>0</v>
      </c>
      <c r="L77" s="49">
        <f t="shared" si="30"/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f t="shared" si="31"/>
        <v>13</v>
      </c>
      <c r="U77" s="49">
        <f t="shared" si="32"/>
        <v>0</v>
      </c>
      <c r="V77" s="49">
        <f t="shared" si="33"/>
        <v>3</v>
      </c>
      <c r="W77" s="49">
        <f t="shared" si="34"/>
        <v>9</v>
      </c>
      <c r="X77" s="49">
        <f t="shared" si="35"/>
        <v>1</v>
      </c>
      <c r="Y77" s="49">
        <f t="shared" si="36"/>
        <v>0</v>
      </c>
      <c r="Z77" s="49">
        <f t="shared" si="37"/>
        <v>0</v>
      </c>
      <c r="AA77" s="49">
        <f t="shared" si="38"/>
        <v>0</v>
      </c>
      <c r="AB77" s="49">
        <f t="shared" si="39"/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f t="shared" si="40"/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f t="shared" si="41"/>
        <v>13</v>
      </c>
      <c r="AS77" s="49">
        <v>0</v>
      </c>
      <c r="AT77" s="49">
        <v>3</v>
      </c>
      <c r="AU77" s="49">
        <v>9</v>
      </c>
      <c r="AV77" s="49">
        <v>1</v>
      </c>
      <c r="AW77" s="49">
        <v>0</v>
      </c>
      <c r="AX77" s="49">
        <v>0</v>
      </c>
      <c r="AY77" s="49">
        <v>0</v>
      </c>
      <c r="AZ77" s="49">
        <f t="shared" si="42"/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f t="shared" si="43"/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f t="shared" si="44"/>
        <v>38</v>
      </c>
      <c r="BQ77" s="49">
        <v>35</v>
      </c>
      <c r="BR77" s="49">
        <v>1</v>
      </c>
      <c r="BS77" s="49">
        <v>2</v>
      </c>
      <c r="BT77" s="49">
        <v>0</v>
      </c>
      <c r="BU77" s="49">
        <v>0</v>
      </c>
      <c r="BV77" s="49">
        <v>0</v>
      </c>
      <c r="BW77" s="49">
        <v>0</v>
      </c>
    </row>
    <row r="78" spans="1:75" ht="13.5">
      <c r="A78" s="24" t="s">
        <v>131</v>
      </c>
      <c r="B78" s="47" t="s">
        <v>369</v>
      </c>
      <c r="C78" s="48" t="s">
        <v>370</v>
      </c>
      <c r="D78" s="49">
        <f t="shared" si="45"/>
        <v>162</v>
      </c>
      <c r="E78" s="49">
        <f t="shared" si="23"/>
        <v>131</v>
      </c>
      <c r="F78" s="49">
        <f t="shared" si="24"/>
        <v>6</v>
      </c>
      <c r="G78" s="49">
        <f t="shared" si="25"/>
        <v>23</v>
      </c>
      <c r="H78" s="49">
        <f t="shared" si="26"/>
        <v>2</v>
      </c>
      <c r="I78" s="49">
        <f t="shared" si="27"/>
        <v>0</v>
      </c>
      <c r="J78" s="49">
        <f t="shared" si="28"/>
        <v>0</v>
      </c>
      <c r="K78" s="49">
        <f t="shared" si="29"/>
        <v>0</v>
      </c>
      <c r="L78" s="49">
        <f t="shared" si="30"/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f t="shared" si="31"/>
        <v>162</v>
      </c>
      <c r="U78" s="49">
        <f t="shared" si="32"/>
        <v>131</v>
      </c>
      <c r="V78" s="49">
        <f t="shared" si="33"/>
        <v>6</v>
      </c>
      <c r="W78" s="49">
        <f t="shared" si="34"/>
        <v>23</v>
      </c>
      <c r="X78" s="49">
        <f t="shared" si="35"/>
        <v>2</v>
      </c>
      <c r="Y78" s="49">
        <f t="shared" si="36"/>
        <v>0</v>
      </c>
      <c r="Z78" s="49">
        <f t="shared" si="37"/>
        <v>0</v>
      </c>
      <c r="AA78" s="49">
        <f t="shared" si="38"/>
        <v>0</v>
      </c>
      <c r="AB78" s="49">
        <f t="shared" si="39"/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f t="shared" si="40"/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f t="shared" si="41"/>
        <v>162</v>
      </c>
      <c r="AS78" s="49">
        <v>131</v>
      </c>
      <c r="AT78" s="49">
        <v>6</v>
      </c>
      <c r="AU78" s="49">
        <v>23</v>
      </c>
      <c r="AV78" s="49">
        <v>2</v>
      </c>
      <c r="AW78" s="49">
        <v>0</v>
      </c>
      <c r="AX78" s="49">
        <v>0</v>
      </c>
      <c r="AY78" s="49">
        <v>0</v>
      </c>
      <c r="AZ78" s="49">
        <f t="shared" si="42"/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f t="shared" si="43"/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f t="shared" si="44"/>
        <v>0</v>
      </c>
      <c r="BQ78" s="49">
        <v>0</v>
      </c>
      <c r="BR78" s="49">
        <v>0</v>
      </c>
      <c r="BS78" s="49">
        <v>0</v>
      </c>
      <c r="BT78" s="49">
        <v>0</v>
      </c>
      <c r="BU78" s="49">
        <v>0</v>
      </c>
      <c r="BV78" s="49">
        <v>0</v>
      </c>
      <c r="BW78" s="49">
        <v>0</v>
      </c>
    </row>
    <row r="79" spans="1:75" ht="13.5">
      <c r="A79" s="24" t="s">
        <v>131</v>
      </c>
      <c r="B79" s="47" t="s">
        <v>371</v>
      </c>
      <c r="C79" s="48" t="s">
        <v>372</v>
      </c>
      <c r="D79" s="49">
        <f t="shared" si="45"/>
        <v>415</v>
      </c>
      <c r="E79" s="49">
        <f t="shared" si="23"/>
        <v>324</v>
      </c>
      <c r="F79" s="49">
        <f t="shared" si="24"/>
        <v>18</v>
      </c>
      <c r="G79" s="49">
        <f t="shared" si="25"/>
        <v>53</v>
      </c>
      <c r="H79" s="49">
        <f t="shared" si="26"/>
        <v>5</v>
      </c>
      <c r="I79" s="49">
        <f t="shared" si="27"/>
        <v>0</v>
      </c>
      <c r="J79" s="49">
        <f t="shared" si="28"/>
        <v>15</v>
      </c>
      <c r="K79" s="49">
        <f t="shared" si="29"/>
        <v>0</v>
      </c>
      <c r="L79" s="49">
        <f t="shared" si="30"/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f t="shared" si="31"/>
        <v>217</v>
      </c>
      <c r="U79" s="49">
        <f t="shared" si="32"/>
        <v>145</v>
      </c>
      <c r="V79" s="49">
        <f t="shared" si="33"/>
        <v>14</v>
      </c>
      <c r="W79" s="49">
        <f t="shared" si="34"/>
        <v>53</v>
      </c>
      <c r="X79" s="49">
        <f t="shared" si="35"/>
        <v>5</v>
      </c>
      <c r="Y79" s="49">
        <f t="shared" si="36"/>
        <v>0</v>
      </c>
      <c r="Z79" s="49">
        <f t="shared" si="37"/>
        <v>0</v>
      </c>
      <c r="AA79" s="49">
        <f t="shared" si="38"/>
        <v>0</v>
      </c>
      <c r="AB79" s="49">
        <f t="shared" si="39"/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f t="shared" si="40"/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f t="shared" si="41"/>
        <v>217</v>
      </c>
      <c r="AS79" s="49">
        <v>145</v>
      </c>
      <c r="AT79" s="49">
        <v>14</v>
      </c>
      <c r="AU79" s="49">
        <v>53</v>
      </c>
      <c r="AV79" s="49">
        <v>5</v>
      </c>
      <c r="AW79" s="49">
        <v>0</v>
      </c>
      <c r="AX79" s="49">
        <v>0</v>
      </c>
      <c r="AY79" s="49">
        <v>0</v>
      </c>
      <c r="AZ79" s="49">
        <f t="shared" si="42"/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f t="shared" si="43"/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f t="shared" si="44"/>
        <v>198</v>
      </c>
      <c r="BQ79" s="49">
        <v>179</v>
      </c>
      <c r="BR79" s="49">
        <v>4</v>
      </c>
      <c r="BS79" s="49">
        <v>0</v>
      </c>
      <c r="BT79" s="49">
        <v>0</v>
      </c>
      <c r="BU79" s="49">
        <v>0</v>
      </c>
      <c r="BV79" s="49">
        <v>15</v>
      </c>
      <c r="BW79" s="49">
        <v>0</v>
      </c>
    </row>
    <row r="80" spans="1:75" ht="13.5">
      <c r="A80" s="24" t="s">
        <v>131</v>
      </c>
      <c r="B80" s="47" t="s">
        <v>373</v>
      </c>
      <c r="C80" s="48" t="s">
        <v>349</v>
      </c>
      <c r="D80" s="49">
        <f t="shared" si="45"/>
        <v>347</v>
      </c>
      <c r="E80" s="49">
        <f t="shared" si="23"/>
        <v>258</v>
      </c>
      <c r="F80" s="49">
        <f t="shared" si="24"/>
        <v>14</v>
      </c>
      <c r="G80" s="49">
        <f t="shared" si="25"/>
        <v>62</v>
      </c>
      <c r="H80" s="49">
        <f t="shared" si="26"/>
        <v>6</v>
      </c>
      <c r="I80" s="49">
        <f t="shared" si="27"/>
        <v>0</v>
      </c>
      <c r="J80" s="49">
        <f t="shared" si="28"/>
        <v>3</v>
      </c>
      <c r="K80" s="49">
        <f t="shared" si="29"/>
        <v>4</v>
      </c>
      <c r="L80" s="49">
        <f t="shared" si="30"/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f t="shared" si="31"/>
        <v>78</v>
      </c>
      <c r="U80" s="49">
        <f t="shared" si="32"/>
        <v>0</v>
      </c>
      <c r="V80" s="49">
        <f t="shared" si="33"/>
        <v>12</v>
      </c>
      <c r="W80" s="49">
        <f t="shared" si="34"/>
        <v>56</v>
      </c>
      <c r="X80" s="49">
        <f t="shared" si="35"/>
        <v>6</v>
      </c>
      <c r="Y80" s="49">
        <f t="shared" si="36"/>
        <v>0</v>
      </c>
      <c r="Z80" s="49">
        <f t="shared" si="37"/>
        <v>0</v>
      </c>
      <c r="AA80" s="49">
        <f t="shared" si="38"/>
        <v>4</v>
      </c>
      <c r="AB80" s="49">
        <f t="shared" si="39"/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f t="shared" si="40"/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f t="shared" si="41"/>
        <v>78</v>
      </c>
      <c r="AS80" s="49">
        <v>0</v>
      </c>
      <c r="AT80" s="49">
        <v>12</v>
      </c>
      <c r="AU80" s="49">
        <v>56</v>
      </c>
      <c r="AV80" s="49">
        <v>6</v>
      </c>
      <c r="AW80" s="49">
        <v>0</v>
      </c>
      <c r="AX80" s="49">
        <v>0</v>
      </c>
      <c r="AY80" s="49">
        <v>4</v>
      </c>
      <c r="AZ80" s="49">
        <f t="shared" si="42"/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f t="shared" si="43"/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f t="shared" si="44"/>
        <v>269</v>
      </c>
      <c r="BQ80" s="49">
        <v>258</v>
      </c>
      <c r="BR80" s="49">
        <v>2</v>
      </c>
      <c r="BS80" s="49">
        <v>6</v>
      </c>
      <c r="BT80" s="49">
        <v>0</v>
      </c>
      <c r="BU80" s="49">
        <v>0</v>
      </c>
      <c r="BV80" s="49">
        <v>3</v>
      </c>
      <c r="BW80" s="49">
        <v>0</v>
      </c>
    </row>
    <row r="81" spans="1:75" ht="13.5">
      <c r="A81" s="24" t="s">
        <v>131</v>
      </c>
      <c r="B81" s="47" t="s">
        <v>374</v>
      </c>
      <c r="C81" s="48" t="s">
        <v>375</v>
      </c>
      <c r="D81" s="49">
        <f t="shared" si="45"/>
        <v>169</v>
      </c>
      <c r="E81" s="49">
        <f t="shared" si="23"/>
        <v>124</v>
      </c>
      <c r="F81" s="49">
        <f t="shared" si="24"/>
        <v>8</v>
      </c>
      <c r="G81" s="49">
        <f t="shared" si="25"/>
        <v>33</v>
      </c>
      <c r="H81" s="49">
        <f t="shared" si="26"/>
        <v>4</v>
      </c>
      <c r="I81" s="49">
        <f t="shared" si="27"/>
        <v>0</v>
      </c>
      <c r="J81" s="49">
        <f t="shared" si="28"/>
        <v>0</v>
      </c>
      <c r="K81" s="49">
        <f t="shared" si="29"/>
        <v>0</v>
      </c>
      <c r="L81" s="49">
        <f t="shared" si="30"/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f t="shared" si="31"/>
        <v>40</v>
      </c>
      <c r="U81" s="49">
        <f t="shared" si="32"/>
        <v>0</v>
      </c>
      <c r="V81" s="49">
        <f t="shared" si="33"/>
        <v>8</v>
      </c>
      <c r="W81" s="49">
        <f t="shared" si="34"/>
        <v>28</v>
      </c>
      <c r="X81" s="49">
        <f t="shared" si="35"/>
        <v>4</v>
      </c>
      <c r="Y81" s="49">
        <f t="shared" si="36"/>
        <v>0</v>
      </c>
      <c r="Z81" s="49">
        <f t="shared" si="37"/>
        <v>0</v>
      </c>
      <c r="AA81" s="49">
        <f t="shared" si="38"/>
        <v>0</v>
      </c>
      <c r="AB81" s="49">
        <f t="shared" si="39"/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f t="shared" si="40"/>
        <v>0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f t="shared" si="41"/>
        <v>40</v>
      </c>
      <c r="AS81" s="49">
        <v>0</v>
      </c>
      <c r="AT81" s="49">
        <v>8</v>
      </c>
      <c r="AU81" s="49">
        <v>28</v>
      </c>
      <c r="AV81" s="49">
        <v>4</v>
      </c>
      <c r="AW81" s="49">
        <v>0</v>
      </c>
      <c r="AX81" s="49">
        <v>0</v>
      </c>
      <c r="AY81" s="49">
        <v>0</v>
      </c>
      <c r="AZ81" s="49">
        <f t="shared" si="42"/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f t="shared" si="43"/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f t="shared" si="44"/>
        <v>129</v>
      </c>
      <c r="BQ81" s="49">
        <v>124</v>
      </c>
      <c r="BR81" s="49">
        <v>0</v>
      </c>
      <c r="BS81" s="49">
        <v>5</v>
      </c>
      <c r="BT81" s="49">
        <v>0</v>
      </c>
      <c r="BU81" s="49">
        <v>0</v>
      </c>
      <c r="BV81" s="49">
        <v>0</v>
      </c>
      <c r="BW81" s="49">
        <v>0</v>
      </c>
    </row>
    <row r="82" spans="1:75" ht="13.5">
      <c r="A82" s="24" t="s">
        <v>131</v>
      </c>
      <c r="B82" s="47" t="s">
        <v>376</v>
      </c>
      <c r="C82" s="48" t="s">
        <v>377</v>
      </c>
      <c r="D82" s="49">
        <f t="shared" si="45"/>
        <v>315</v>
      </c>
      <c r="E82" s="49">
        <f t="shared" si="23"/>
        <v>238</v>
      </c>
      <c r="F82" s="49">
        <f t="shared" si="24"/>
        <v>39</v>
      </c>
      <c r="G82" s="49">
        <f t="shared" si="25"/>
        <v>33</v>
      </c>
      <c r="H82" s="49">
        <f t="shared" si="26"/>
        <v>5</v>
      </c>
      <c r="I82" s="49">
        <f t="shared" si="27"/>
        <v>0</v>
      </c>
      <c r="J82" s="49">
        <f t="shared" si="28"/>
        <v>0</v>
      </c>
      <c r="K82" s="49">
        <f t="shared" si="29"/>
        <v>0</v>
      </c>
      <c r="L82" s="49">
        <f t="shared" si="30"/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f t="shared" si="31"/>
        <v>77</v>
      </c>
      <c r="U82" s="49">
        <f t="shared" si="32"/>
        <v>0</v>
      </c>
      <c r="V82" s="49">
        <f t="shared" si="33"/>
        <v>39</v>
      </c>
      <c r="W82" s="49">
        <f t="shared" si="34"/>
        <v>33</v>
      </c>
      <c r="X82" s="49">
        <f t="shared" si="35"/>
        <v>5</v>
      </c>
      <c r="Y82" s="49">
        <f t="shared" si="36"/>
        <v>0</v>
      </c>
      <c r="Z82" s="49">
        <f t="shared" si="37"/>
        <v>0</v>
      </c>
      <c r="AA82" s="49">
        <f t="shared" si="38"/>
        <v>0</v>
      </c>
      <c r="AB82" s="49">
        <f t="shared" si="39"/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f t="shared" si="40"/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f t="shared" si="41"/>
        <v>77</v>
      </c>
      <c r="AS82" s="49">
        <v>0</v>
      </c>
      <c r="AT82" s="49">
        <v>39</v>
      </c>
      <c r="AU82" s="49">
        <v>33</v>
      </c>
      <c r="AV82" s="49">
        <v>5</v>
      </c>
      <c r="AW82" s="49">
        <v>0</v>
      </c>
      <c r="AX82" s="49">
        <v>0</v>
      </c>
      <c r="AY82" s="49">
        <v>0</v>
      </c>
      <c r="AZ82" s="49">
        <f t="shared" si="42"/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f t="shared" si="43"/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f t="shared" si="44"/>
        <v>238</v>
      </c>
      <c r="BQ82" s="49">
        <v>238</v>
      </c>
      <c r="BR82" s="49">
        <v>0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</row>
    <row r="83" spans="1:75" ht="13.5">
      <c r="A83" s="24" t="s">
        <v>131</v>
      </c>
      <c r="B83" s="47" t="s">
        <v>378</v>
      </c>
      <c r="C83" s="48" t="s">
        <v>379</v>
      </c>
      <c r="D83" s="49">
        <f t="shared" si="45"/>
        <v>331</v>
      </c>
      <c r="E83" s="49">
        <f t="shared" si="23"/>
        <v>213</v>
      </c>
      <c r="F83" s="49">
        <f t="shared" si="24"/>
        <v>41</v>
      </c>
      <c r="G83" s="49">
        <f t="shared" si="25"/>
        <v>57</v>
      </c>
      <c r="H83" s="49">
        <f t="shared" si="26"/>
        <v>6</v>
      </c>
      <c r="I83" s="49">
        <f t="shared" si="27"/>
        <v>0</v>
      </c>
      <c r="J83" s="49">
        <f t="shared" si="28"/>
        <v>13</v>
      </c>
      <c r="K83" s="49">
        <f t="shared" si="29"/>
        <v>1</v>
      </c>
      <c r="L83" s="49">
        <f t="shared" si="30"/>
        <v>85</v>
      </c>
      <c r="M83" s="49">
        <v>0</v>
      </c>
      <c r="N83" s="49">
        <v>22</v>
      </c>
      <c r="O83" s="49">
        <v>57</v>
      </c>
      <c r="P83" s="49">
        <v>6</v>
      </c>
      <c r="Q83" s="49">
        <v>0</v>
      </c>
      <c r="R83" s="49">
        <v>0</v>
      </c>
      <c r="S83" s="49">
        <v>0</v>
      </c>
      <c r="T83" s="49">
        <f t="shared" si="31"/>
        <v>17</v>
      </c>
      <c r="U83" s="49">
        <f t="shared" si="32"/>
        <v>0</v>
      </c>
      <c r="V83" s="49">
        <f t="shared" si="33"/>
        <v>17</v>
      </c>
      <c r="W83" s="49">
        <f t="shared" si="34"/>
        <v>0</v>
      </c>
      <c r="X83" s="49">
        <f t="shared" si="35"/>
        <v>0</v>
      </c>
      <c r="Y83" s="49">
        <f t="shared" si="36"/>
        <v>0</v>
      </c>
      <c r="Z83" s="49">
        <f t="shared" si="37"/>
        <v>0</v>
      </c>
      <c r="AA83" s="49">
        <f t="shared" si="38"/>
        <v>0</v>
      </c>
      <c r="AB83" s="49">
        <f t="shared" si="39"/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f t="shared" si="40"/>
        <v>17</v>
      </c>
      <c r="AK83" s="49">
        <v>0</v>
      </c>
      <c r="AL83" s="49">
        <v>17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f t="shared" si="41"/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f t="shared" si="42"/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f t="shared" si="43"/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f t="shared" si="44"/>
        <v>229</v>
      </c>
      <c r="BQ83" s="49">
        <v>213</v>
      </c>
      <c r="BR83" s="49">
        <v>2</v>
      </c>
      <c r="BS83" s="49">
        <v>0</v>
      </c>
      <c r="BT83" s="49">
        <v>0</v>
      </c>
      <c r="BU83" s="49">
        <v>0</v>
      </c>
      <c r="BV83" s="49">
        <v>13</v>
      </c>
      <c r="BW83" s="49">
        <v>1</v>
      </c>
    </row>
    <row r="84" spans="1:75" ht="13.5">
      <c r="A84" s="24" t="s">
        <v>131</v>
      </c>
      <c r="B84" s="47" t="s">
        <v>380</v>
      </c>
      <c r="C84" s="48" t="s">
        <v>381</v>
      </c>
      <c r="D84" s="49">
        <f t="shared" si="45"/>
        <v>102</v>
      </c>
      <c r="E84" s="49">
        <f t="shared" si="23"/>
        <v>0</v>
      </c>
      <c r="F84" s="49">
        <f t="shared" si="24"/>
        <v>36</v>
      </c>
      <c r="G84" s="49">
        <f t="shared" si="25"/>
        <v>59</v>
      </c>
      <c r="H84" s="49">
        <f t="shared" si="26"/>
        <v>7</v>
      </c>
      <c r="I84" s="49">
        <f t="shared" si="27"/>
        <v>0</v>
      </c>
      <c r="J84" s="49">
        <f t="shared" si="28"/>
        <v>0</v>
      </c>
      <c r="K84" s="49">
        <f t="shared" si="29"/>
        <v>0</v>
      </c>
      <c r="L84" s="49">
        <f t="shared" si="30"/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f t="shared" si="31"/>
        <v>102</v>
      </c>
      <c r="U84" s="49">
        <f t="shared" si="32"/>
        <v>0</v>
      </c>
      <c r="V84" s="49">
        <f t="shared" si="33"/>
        <v>36</v>
      </c>
      <c r="W84" s="49">
        <f t="shared" si="34"/>
        <v>59</v>
      </c>
      <c r="X84" s="49">
        <f t="shared" si="35"/>
        <v>7</v>
      </c>
      <c r="Y84" s="49">
        <f t="shared" si="36"/>
        <v>0</v>
      </c>
      <c r="Z84" s="49">
        <f t="shared" si="37"/>
        <v>0</v>
      </c>
      <c r="AA84" s="49">
        <f t="shared" si="38"/>
        <v>0</v>
      </c>
      <c r="AB84" s="49">
        <f t="shared" si="39"/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f t="shared" si="40"/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f t="shared" si="41"/>
        <v>102</v>
      </c>
      <c r="AS84" s="49">
        <v>0</v>
      </c>
      <c r="AT84" s="49">
        <v>36</v>
      </c>
      <c r="AU84" s="49">
        <v>59</v>
      </c>
      <c r="AV84" s="49">
        <v>7</v>
      </c>
      <c r="AW84" s="49">
        <v>0</v>
      </c>
      <c r="AX84" s="49">
        <v>0</v>
      </c>
      <c r="AY84" s="49">
        <v>0</v>
      </c>
      <c r="AZ84" s="49">
        <f t="shared" si="42"/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f t="shared" si="43"/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f t="shared" si="44"/>
        <v>0</v>
      </c>
      <c r="BQ84" s="49">
        <v>0</v>
      </c>
      <c r="BR84" s="49">
        <v>0</v>
      </c>
      <c r="BS84" s="49">
        <v>0</v>
      </c>
      <c r="BT84" s="49">
        <v>0</v>
      </c>
      <c r="BU84" s="49">
        <v>0</v>
      </c>
      <c r="BV84" s="49">
        <v>0</v>
      </c>
      <c r="BW84" s="49">
        <v>0</v>
      </c>
    </row>
    <row r="85" spans="1:75" ht="13.5">
      <c r="A85" s="24" t="s">
        <v>131</v>
      </c>
      <c r="B85" s="47" t="s">
        <v>382</v>
      </c>
      <c r="C85" s="48" t="s">
        <v>383</v>
      </c>
      <c r="D85" s="49">
        <f t="shared" si="45"/>
        <v>72</v>
      </c>
      <c r="E85" s="49">
        <f t="shared" si="23"/>
        <v>36</v>
      </c>
      <c r="F85" s="49">
        <f t="shared" si="24"/>
        <v>23</v>
      </c>
      <c r="G85" s="49">
        <f t="shared" si="25"/>
        <v>9</v>
      </c>
      <c r="H85" s="49">
        <f t="shared" si="26"/>
        <v>1</v>
      </c>
      <c r="I85" s="49">
        <f t="shared" si="27"/>
        <v>0</v>
      </c>
      <c r="J85" s="49">
        <f t="shared" si="28"/>
        <v>3</v>
      </c>
      <c r="K85" s="49">
        <f t="shared" si="29"/>
        <v>0</v>
      </c>
      <c r="L85" s="49">
        <f t="shared" si="30"/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f t="shared" si="31"/>
        <v>30</v>
      </c>
      <c r="U85" s="49">
        <f t="shared" si="32"/>
        <v>0</v>
      </c>
      <c r="V85" s="49">
        <f t="shared" si="33"/>
        <v>22</v>
      </c>
      <c r="W85" s="49">
        <f t="shared" si="34"/>
        <v>7</v>
      </c>
      <c r="X85" s="49">
        <f t="shared" si="35"/>
        <v>1</v>
      </c>
      <c r="Y85" s="49">
        <f t="shared" si="36"/>
        <v>0</v>
      </c>
      <c r="Z85" s="49">
        <f t="shared" si="37"/>
        <v>0</v>
      </c>
      <c r="AA85" s="49">
        <f t="shared" si="38"/>
        <v>0</v>
      </c>
      <c r="AB85" s="49">
        <f t="shared" si="39"/>
        <v>1</v>
      </c>
      <c r="AC85" s="49">
        <v>0</v>
      </c>
      <c r="AD85" s="49">
        <v>1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f t="shared" si="40"/>
        <v>7</v>
      </c>
      <c r="AK85" s="49">
        <v>0</v>
      </c>
      <c r="AL85" s="49">
        <v>7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f t="shared" si="41"/>
        <v>22</v>
      </c>
      <c r="AS85" s="49">
        <v>0</v>
      </c>
      <c r="AT85" s="49">
        <v>14</v>
      </c>
      <c r="AU85" s="49">
        <v>7</v>
      </c>
      <c r="AV85" s="49">
        <v>1</v>
      </c>
      <c r="AW85" s="49">
        <v>0</v>
      </c>
      <c r="AX85" s="49">
        <v>0</v>
      </c>
      <c r="AY85" s="49">
        <v>0</v>
      </c>
      <c r="AZ85" s="49">
        <f t="shared" si="42"/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f t="shared" si="43"/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0</v>
      </c>
      <c r="BO85" s="49">
        <v>0</v>
      </c>
      <c r="BP85" s="49">
        <f t="shared" si="44"/>
        <v>42</v>
      </c>
      <c r="BQ85" s="49">
        <v>36</v>
      </c>
      <c r="BR85" s="49">
        <v>1</v>
      </c>
      <c r="BS85" s="49">
        <v>2</v>
      </c>
      <c r="BT85" s="49">
        <v>0</v>
      </c>
      <c r="BU85" s="49">
        <v>0</v>
      </c>
      <c r="BV85" s="49">
        <v>3</v>
      </c>
      <c r="BW85" s="49">
        <v>0</v>
      </c>
    </row>
    <row r="86" spans="1:75" ht="13.5">
      <c r="A86" s="24" t="s">
        <v>131</v>
      </c>
      <c r="B86" s="47" t="s">
        <v>384</v>
      </c>
      <c r="C86" s="48" t="s">
        <v>385</v>
      </c>
      <c r="D86" s="49">
        <f t="shared" si="45"/>
        <v>192</v>
      </c>
      <c r="E86" s="49">
        <f t="shared" si="23"/>
        <v>116</v>
      </c>
      <c r="F86" s="49">
        <f t="shared" si="24"/>
        <v>18</v>
      </c>
      <c r="G86" s="49">
        <f t="shared" si="25"/>
        <v>47</v>
      </c>
      <c r="H86" s="49">
        <f t="shared" si="26"/>
        <v>3</v>
      </c>
      <c r="I86" s="49">
        <f t="shared" si="27"/>
        <v>0</v>
      </c>
      <c r="J86" s="49">
        <f t="shared" si="28"/>
        <v>8</v>
      </c>
      <c r="K86" s="49">
        <f t="shared" si="29"/>
        <v>0</v>
      </c>
      <c r="L86" s="49">
        <f t="shared" si="30"/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f t="shared" si="31"/>
        <v>48</v>
      </c>
      <c r="U86" s="49">
        <f t="shared" si="32"/>
        <v>0</v>
      </c>
      <c r="V86" s="49">
        <f t="shared" si="33"/>
        <v>17</v>
      </c>
      <c r="W86" s="49">
        <f t="shared" si="34"/>
        <v>28</v>
      </c>
      <c r="X86" s="49">
        <f t="shared" si="35"/>
        <v>3</v>
      </c>
      <c r="Y86" s="49">
        <f t="shared" si="36"/>
        <v>0</v>
      </c>
      <c r="Z86" s="49">
        <f t="shared" si="37"/>
        <v>0</v>
      </c>
      <c r="AA86" s="49">
        <f t="shared" si="38"/>
        <v>0</v>
      </c>
      <c r="AB86" s="49">
        <f t="shared" si="39"/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f t="shared" si="40"/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f t="shared" si="41"/>
        <v>48</v>
      </c>
      <c r="AS86" s="49">
        <v>0</v>
      </c>
      <c r="AT86" s="49">
        <v>17</v>
      </c>
      <c r="AU86" s="49">
        <v>28</v>
      </c>
      <c r="AV86" s="49">
        <v>3</v>
      </c>
      <c r="AW86" s="49">
        <v>0</v>
      </c>
      <c r="AX86" s="49">
        <v>0</v>
      </c>
      <c r="AY86" s="49">
        <v>0</v>
      </c>
      <c r="AZ86" s="49">
        <f t="shared" si="42"/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f t="shared" si="43"/>
        <v>0</v>
      </c>
      <c r="BI86" s="49">
        <v>0</v>
      </c>
      <c r="BJ86" s="49">
        <v>0</v>
      </c>
      <c r="BK86" s="49">
        <v>0</v>
      </c>
      <c r="BL86" s="49">
        <v>0</v>
      </c>
      <c r="BM86" s="49">
        <v>0</v>
      </c>
      <c r="BN86" s="49">
        <v>0</v>
      </c>
      <c r="BO86" s="49">
        <v>0</v>
      </c>
      <c r="BP86" s="49">
        <f t="shared" si="44"/>
        <v>144</v>
      </c>
      <c r="BQ86" s="49">
        <v>116</v>
      </c>
      <c r="BR86" s="49">
        <v>1</v>
      </c>
      <c r="BS86" s="49">
        <v>19</v>
      </c>
      <c r="BT86" s="49">
        <v>0</v>
      </c>
      <c r="BU86" s="49">
        <v>0</v>
      </c>
      <c r="BV86" s="49">
        <v>8</v>
      </c>
      <c r="BW86" s="49">
        <v>0</v>
      </c>
    </row>
    <row r="87" spans="1:75" ht="13.5">
      <c r="A87" s="24" t="s">
        <v>131</v>
      </c>
      <c r="B87" s="47" t="s">
        <v>386</v>
      </c>
      <c r="C87" s="48" t="s">
        <v>387</v>
      </c>
      <c r="D87" s="49">
        <f t="shared" si="45"/>
        <v>696</v>
      </c>
      <c r="E87" s="49">
        <f t="shared" si="23"/>
        <v>411</v>
      </c>
      <c r="F87" s="49">
        <f t="shared" si="24"/>
        <v>121</v>
      </c>
      <c r="G87" s="49">
        <f t="shared" si="25"/>
        <v>148</v>
      </c>
      <c r="H87" s="49">
        <f t="shared" si="26"/>
        <v>16</v>
      </c>
      <c r="I87" s="49">
        <f t="shared" si="27"/>
        <v>0</v>
      </c>
      <c r="J87" s="49">
        <f t="shared" si="28"/>
        <v>0</v>
      </c>
      <c r="K87" s="49">
        <f t="shared" si="29"/>
        <v>0</v>
      </c>
      <c r="L87" s="49">
        <f t="shared" si="30"/>
        <v>91</v>
      </c>
      <c r="M87" s="49">
        <v>91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f t="shared" si="31"/>
        <v>257</v>
      </c>
      <c r="U87" s="49">
        <f t="shared" si="32"/>
        <v>0</v>
      </c>
      <c r="V87" s="49">
        <f t="shared" si="33"/>
        <v>121</v>
      </c>
      <c r="W87" s="49">
        <f t="shared" si="34"/>
        <v>120</v>
      </c>
      <c r="X87" s="49">
        <f t="shared" si="35"/>
        <v>16</v>
      </c>
      <c r="Y87" s="49">
        <f t="shared" si="36"/>
        <v>0</v>
      </c>
      <c r="Z87" s="49">
        <f t="shared" si="37"/>
        <v>0</v>
      </c>
      <c r="AA87" s="49">
        <f t="shared" si="38"/>
        <v>0</v>
      </c>
      <c r="AB87" s="49">
        <f t="shared" si="39"/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f t="shared" si="40"/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f t="shared" si="41"/>
        <v>257</v>
      </c>
      <c r="AS87" s="49">
        <v>0</v>
      </c>
      <c r="AT87" s="49">
        <v>121</v>
      </c>
      <c r="AU87" s="49">
        <v>120</v>
      </c>
      <c r="AV87" s="49">
        <v>16</v>
      </c>
      <c r="AW87" s="49">
        <v>0</v>
      </c>
      <c r="AX87" s="49">
        <v>0</v>
      </c>
      <c r="AY87" s="49">
        <v>0</v>
      </c>
      <c r="AZ87" s="49">
        <f t="shared" si="42"/>
        <v>0</v>
      </c>
      <c r="BA87" s="49">
        <v>0</v>
      </c>
      <c r="BB87" s="49">
        <v>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f t="shared" si="43"/>
        <v>0</v>
      </c>
      <c r="BI87" s="49">
        <v>0</v>
      </c>
      <c r="BJ87" s="49">
        <v>0</v>
      </c>
      <c r="BK87" s="49">
        <v>0</v>
      </c>
      <c r="BL87" s="49">
        <v>0</v>
      </c>
      <c r="BM87" s="49">
        <v>0</v>
      </c>
      <c r="BN87" s="49">
        <v>0</v>
      </c>
      <c r="BO87" s="49">
        <v>0</v>
      </c>
      <c r="BP87" s="49">
        <f t="shared" si="44"/>
        <v>348</v>
      </c>
      <c r="BQ87" s="49">
        <v>320</v>
      </c>
      <c r="BR87" s="49">
        <v>0</v>
      </c>
      <c r="BS87" s="49">
        <v>28</v>
      </c>
      <c r="BT87" s="49">
        <v>0</v>
      </c>
      <c r="BU87" s="49">
        <v>0</v>
      </c>
      <c r="BV87" s="49">
        <v>0</v>
      </c>
      <c r="BW87" s="49">
        <v>0</v>
      </c>
    </row>
    <row r="88" spans="1:75" ht="13.5">
      <c r="A88" s="24" t="s">
        <v>131</v>
      </c>
      <c r="B88" s="47" t="s">
        <v>388</v>
      </c>
      <c r="C88" s="48" t="s">
        <v>265</v>
      </c>
      <c r="D88" s="49">
        <f t="shared" si="45"/>
        <v>317</v>
      </c>
      <c r="E88" s="49">
        <f t="shared" si="23"/>
        <v>223</v>
      </c>
      <c r="F88" s="49">
        <f t="shared" si="24"/>
        <v>22</v>
      </c>
      <c r="G88" s="49">
        <f t="shared" si="25"/>
        <v>67</v>
      </c>
      <c r="H88" s="49">
        <f t="shared" si="26"/>
        <v>5</v>
      </c>
      <c r="I88" s="49">
        <f t="shared" si="27"/>
        <v>0</v>
      </c>
      <c r="J88" s="49">
        <f t="shared" si="28"/>
        <v>0</v>
      </c>
      <c r="K88" s="49">
        <f t="shared" si="29"/>
        <v>0</v>
      </c>
      <c r="L88" s="49">
        <f t="shared" si="30"/>
        <v>29</v>
      </c>
      <c r="M88" s="49">
        <v>29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f t="shared" si="31"/>
        <v>68</v>
      </c>
      <c r="U88" s="49">
        <f t="shared" si="32"/>
        <v>0</v>
      </c>
      <c r="V88" s="49">
        <f t="shared" si="33"/>
        <v>19</v>
      </c>
      <c r="W88" s="49">
        <f t="shared" si="34"/>
        <v>44</v>
      </c>
      <c r="X88" s="49">
        <f t="shared" si="35"/>
        <v>5</v>
      </c>
      <c r="Y88" s="49">
        <f t="shared" si="36"/>
        <v>0</v>
      </c>
      <c r="Z88" s="49">
        <f t="shared" si="37"/>
        <v>0</v>
      </c>
      <c r="AA88" s="49">
        <f t="shared" si="38"/>
        <v>0</v>
      </c>
      <c r="AB88" s="49">
        <f t="shared" si="39"/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f t="shared" si="40"/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f t="shared" si="41"/>
        <v>68</v>
      </c>
      <c r="AS88" s="49">
        <v>0</v>
      </c>
      <c r="AT88" s="49">
        <v>19</v>
      </c>
      <c r="AU88" s="49">
        <v>44</v>
      </c>
      <c r="AV88" s="49">
        <v>5</v>
      </c>
      <c r="AW88" s="49">
        <v>0</v>
      </c>
      <c r="AX88" s="49">
        <v>0</v>
      </c>
      <c r="AY88" s="49">
        <v>0</v>
      </c>
      <c r="AZ88" s="49">
        <f t="shared" si="42"/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f t="shared" si="43"/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f t="shared" si="44"/>
        <v>220</v>
      </c>
      <c r="BQ88" s="49">
        <v>194</v>
      </c>
      <c r="BR88" s="49">
        <v>3</v>
      </c>
      <c r="BS88" s="49">
        <v>23</v>
      </c>
      <c r="BT88" s="49">
        <v>0</v>
      </c>
      <c r="BU88" s="49">
        <v>0</v>
      </c>
      <c r="BV88" s="49">
        <v>0</v>
      </c>
      <c r="BW88" s="49">
        <v>0</v>
      </c>
    </row>
    <row r="89" spans="1:75" ht="13.5">
      <c r="A89" s="24" t="s">
        <v>131</v>
      </c>
      <c r="B89" s="47" t="s">
        <v>389</v>
      </c>
      <c r="C89" s="48" t="s">
        <v>390</v>
      </c>
      <c r="D89" s="49">
        <f t="shared" si="45"/>
        <v>1200</v>
      </c>
      <c r="E89" s="49">
        <f t="shared" si="23"/>
        <v>682</v>
      </c>
      <c r="F89" s="49">
        <f t="shared" si="24"/>
        <v>233</v>
      </c>
      <c r="G89" s="49">
        <f t="shared" si="25"/>
        <v>253</v>
      </c>
      <c r="H89" s="49">
        <f t="shared" si="26"/>
        <v>19</v>
      </c>
      <c r="I89" s="49">
        <f t="shared" si="27"/>
        <v>0</v>
      </c>
      <c r="J89" s="49">
        <f t="shared" si="28"/>
        <v>13</v>
      </c>
      <c r="K89" s="49">
        <f t="shared" si="29"/>
        <v>0</v>
      </c>
      <c r="L89" s="49">
        <f t="shared" si="30"/>
        <v>169</v>
      </c>
      <c r="M89" s="49">
        <v>169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f t="shared" si="31"/>
        <v>501</v>
      </c>
      <c r="U89" s="49">
        <f t="shared" si="32"/>
        <v>0</v>
      </c>
      <c r="V89" s="49">
        <f t="shared" si="33"/>
        <v>229</v>
      </c>
      <c r="W89" s="49">
        <f t="shared" si="34"/>
        <v>253</v>
      </c>
      <c r="X89" s="49">
        <f t="shared" si="35"/>
        <v>19</v>
      </c>
      <c r="Y89" s="49">
        <f t="shared" si="36"/>
        <v>0</v>
      </c>
      <c r="Z89" s="49">
        <f t="shared" si="37"/>
        <v>0</v>
      </c>
      <c r="AA89" s="49">
        <f t="shared" si="38"/>
        <v>0</v>
      </c>
      <c r="AB89" s="49">
        <f t="shared" si="39"/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f t="shared" si="40"/>
        <v>0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f t="shared" si="41"/>
        <v>501</v>
      </c>
      <c r="AS89" s="49">
        <v>0</v>
      </c>
      <c r="AT89" s="49">
        <v>229</v>
      </c>
      <c r="AU89" s="49">
        <v>253</v>
      </c>
      <c r="AV89" s="49">
        <v>19</v>
      </c>
      <c r="AW89" s="49">
        <v>0</v>
      </c>
      <c r="AX89" s="49">
        <v>0</v>
      </c>
      <c r="AY89" s="49">
        <v>0</v>
      </c>
      <c r="AZ89" s="49">
        <f t="shared" si="42"/>
        <v>0</v>
      </c>
      <c r="BA89" s="49">
        <v>0</v>
      </c>
      <c r="BB89" s="49">
        <v>0</v>
      </c>
      <c r="BC89" s="49">
        <v>0</v>
      </c>
      <c r="BD89" s="49">
        <v>0</v>
      </c>
      <c r="BE89" s="49">
        <v>0</v>
      </c>
      <c r="BF89" s="49">
        <v>0</v>
      </c>
      <c r="BG89" s="49">
        <v>0</v>
      </c>
      <c r="BH89" s="49">
        <f t="shared" si="43"/>
        <v>0</v>
      </c>
      <c r="BI89" s="49">
        <v>0</v>
      </c>
      <c r="BJ89" s="49">
        <v>0</v>
      </c>
      <c r="BK89" s="49">
        <v>0</v>
      </c>
      <c r="BL89" s="49">
        <v>0</v>
      </c>
      <c r="BM89" s="49">
        <v>0</v>
      </c>
      <c r="BN89" s="49">
        <v>0</v>
      </c>
      <c r="BO89" s="49">
        <v>0</v>
      </c>
      <c r="BP89" s="49">
        <f t="shared" si="44"/>
        <v>530</v>
      </c>
      <c r="BQ89" s="49">
        <v>513</v>
      </c>
      <c r="BR89" s="49">
        <v>4</v>
      </c>
      <c r="BS89" s="49">
        <v>0</v>
      </c>
      <c r="BT89" s="49">
        <v>0</v>
      </c>
      <c r="BU89" s="49">
        <v>0</v>
      </c>
      <c r="BV89" s="49">
        <v>13</v>
      </c>
      <c r="BW89" s="49">
        <v>0</v>
      </c>
    </row>
    <row r="90" spans="1:75" ht="13.5">
      <c r="A90" s="24" t="s">
        <v>131</v>
      </c>
      <c r="B90" s="47" t="s">
        <v>391</v>
      </c>
      <c r="C90" s="48" t="s">
        <v>424</v>
      </c>
      <c r="D90" s="49">
        <f t="shared" si="45"/>
        <v>271</v>
      </c>
      <c r="E90" s="49">
        <f t="shared" si="23"/>
        <v>54</v>
      </c>
      <c r="F90" s="49">
        <f t="shared" si="24"/>
        <v>111</v>
      </c>
      <c r="G90" s="49">
        <f t="shared" si="25"/>
        <v>96</v>
      </c>
      <c r="H90" s="49">
        <f t="shared" si="26"/>
        <v>10</v>
      </c>
      <c r="I90" s="49">
        <f t="shared" si="27"/>
        <v>0</v>
      </c>
      <c r="J90" s="49">
        <f t="shared" si="28"/>
        <v>0</v>
      </c>
      <c r="K90" s="49">
        <f t="shared" si="29"/>
        <v>0</v>
      </c>
      <c r="L90" s="49">
        <f t="shared" si="30"/>
        <v>53</v>
      </c>
      <c r="M90" s="49">
        <v>53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f t="shared" si="31"/>
        <v>209</v>
      </c>
      <c r="U90" s="49">
        <f t="shared" si="32"/>
        <v>0</v>
      </c>
      <c r="V90" s="49">
        <f t="shared" si="33"/>
        <v>103</v>
      </c>
      <c r="W90" s="49">
        <f t="shared" si="34"/>
        <v>96</v>
      </c>
      <c r="X90" s="49">
        <f t="shared" si="35"/>
        <v>10</v>
      </c>
      <c r="Y90" s="49">
        <f t="shared" si="36"/>
        <v>0</v>
      </c>
      <c r="Z90" s="49">
        <f t="shared" si="37"/>
        <v>0</v>
      </c>
      <c r="AA90" s="49">
        <f t="shared" si="38"/>
        <v>0</v>
      </c>
      <c r="AB90" s="49">
        <f t="shared" si="39"/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f t="shared" si="40"/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f t="shared" si="41"/>
        <v>209</v>
      </c>
      <c r="AS90" s="49">
        <v>0</v>
      </c>
      <c r="AT90" s="49">
        <v>103</v>
      </c>
      <c r="AU90" s="49">
        <v>96</v>
      </c>
      <c r="AV90" s="49">
        <v>10</v>
      </c>
      <c r="AW90" s="49">
        <v>0</v>
      </c>
      <c r="AX90" s="49">
        <v>0</v>
      </c>
      <c r="AY90" s="49">
        <v>0</v>
      </c>
      <c r="AZ90" s="49">
        <f t="shared" si="42"/>
        <v>0</v>
      </c>
      <c r="BA90" s="49">
        <v>0</v>
      </c>
      <c r="BB90" s="49">
        <v>0</v>
      </c>
      <c r="BC90" s="49">
        <v>0</v>
      </c>
      <c r="BD90" s="49">
        <v>0</v>
      </c>
      <c r="BE90" s="49">
        <v>0</v>
      </c>
      <c r="BF90" s="49">
        <v>0</v>
      </c>
      <c r="BG90" s="49">
        <v>0</v>
      </c>
      <c r="BH90" s="49">
        <f t="shared" si="43"/>
        <v>0</v>
      </c>
      <c r="BI90" s="49">
        <v>0</v>
      </c>
      <c r="BJ90" s="49">
        <v>0</v>
      </c>
      <c r="BK90" s="49">
        <v>0</v>
      </c>
      <c r="BL90" s="49">
        <v>0</v>
      </c>
      <c r="BM90" s="49">
        <v>0</v>
      </c>
      <c r="BN90" s="49">
        <v>0</v>
      </c>
      <c r="BO90" s="49">
        <v>0</v>
      </c>
      <c r="BP90" s="49">
        <f t="shared" si="44"/>
        <v>9</v>
      </c>
      <c r="BQ90" s="49">
        <v>1</v>
      </c>
      <c r="BR90" s="49">
        <v>8</v>
      </c>
      <c r="BS90" s="49">
        <v>0</v>
      </c>
      <c r="BT90" s="49">
        <v>0</v>
      </c>
      <c r="BU90" s="49">
        <v>0</v>
      </c>
      <c r="BV90" s="49">
        <v>0</v>
      </c>
      <c r="BW90" s="49">
        <v>0</v>
      </c>
    </row>
    <row r="91" spans="1:75" ht="13.5">
      <c r="A91" s="24" t="s">
        <v>131</v>
      </c>
      <c r="B91" s="47" t="s">
        <v>392</v>
      </c>
      <c r="C91" s="48" t="s">
        <v>393</v>
      </c>
      <c r="D91" s="49">
        <f t="shared" si="45"/>
        <v>81</v>
      </c>
      <c r="E91" s="49">
        <f t="shared" si="23"/>
        <v>42</v>
      </c>
      <c r="F91" s="49">
        <f t="shared" si="24"/>
        <v>15</v>
      </c>
      <c r="G91" s="49">
        <f t="shared" si="25"/>
        <v>22</v>
      </c>
      <c r="H91" s="49">
        <f t="shared" si="26"/>
        <v>2</v>
      </c>
      <c r="I91" s="49">
        <f t="shared" si="27"/>
        <v>0</v>
      </c>
      <c r="J91" s="49">
        <f t="shared" si="28"/>
        <v>0</v>
      </c>
      <c r="K91" s="49">
        <f t="shared" si="29"/>
        <v>0</v>
      </c>
      <c r="L91" s="49">
        <f t="shared" si="30"/>
        <v>7</v>
      </c>
      <c r="M91" s="49">
        <v>7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f t="shared" si="31"/>
        <v>37</v>
      </c>
      <c r="U91" s="49">
        <f t="shared" si="32"/>
        <v>0</v>
      </c>
      <c r="V91" s="49">
        <f t="shared" si="33"/>
        <v>13</v>
      </c>
      <c r="W91" s="49">
        <f t="shared" si="34"/>
        <v>22</v>
      </c>
      <c r="X91" s="49">
        <f t="shared" si="35"/>
        <v>2</v>
      </c>
      <c r="Y91" s="49">
        <f t="shared" si="36"/>
        <v>0</v>
      </c>
      <c r="Z91" s="49">
        <f t="shared" si="37"/>
        <v>0</v>
      </c>
      <c r="AA91" s="49">
        <f t="shared" si="38"/>
        <v>0</v>
      </c>
      <c r="AB91" s="49">
        <f t="shared" si="39"/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f t="shared" si="40"/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f t="shared" si="41"/>
        <v>37</v>
      </c>
      <c r="AS91" s="49">
        <v>0</v>
      </c>
      <c r="AT91" s="49">
        <v>13</v>
      </c>
      <c r="AU91" s="49">
        <v>22</v>
      </c>
      <c r="AV91" s="49">
        <v>2</v>
      </c>
      <c r="AW91" s="49">
        <v>0</v>
      </c>
      <c r="AX91" s="49">
        <v>0</v>
      </c>
      <c r="AY91" s="49">
        <v>0</v>
      </c>
      <c r="AZ91" s="49">
        <f t="shared" si="42"/>
        <v>0</v>
      </c>
      <c r="BA91" s="49">
        <v>0</v>
      </c>
      <c r="BB91" s="49">
        <v>0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f t="shared" si="43"/>
        <v>0</v>
      </c>
      <c r="BI91" s="49">
        <v>0</v>
      </c>
      <c r="BJ91" s="49">
        <v>0</v>
      </c>
      <c r="BK91" s="49">
        <v>0</v>
      </c>
      <c r="BL91" s="49">
        <v>0</v>
      </c>
      <c r="BM91" s="49">
        <v>0</v>
      </c>
      <c r="BN91" s="49">
        <v>0</v>
      </c>
      <c r="BO91" s="49">
        <v>0</v>
      </c>
      <c r="BP91" s="49">
        <f t="shared" si="44"/>
        <v>37</v>
      </c>
      <c r="BQ91" s="49">
        <v>35</v>
      </c>
      <c r="BR91" s="49">
        <v>2</v>
      </c>
      <c r="BS91" s="49">
        <v>0</v>
      </c>
      <c r="BT91" s="49">
        <v>0</v>
      </c>
      <c r="BU91" s="49">
        <v>0</v>
      </c>
      <c r="BV91" s="49">
        <v>0</v>
      </c>
      <c r="BW91" s="49">
        <v>0</v>
      </c>
    </row>
    <row r="92" spans="1:75" ht="13.5">
      <c r="A92" s="24" t="s">
        <v>131</v>
      </c>
      <c r="B92" s="47" t="s">
        <v>394</v>
      </c>
      <c r="C92" s="48" t="s">
        <v>395</v>
      </c>
      <c r="D92" s="49">
        <f t="shared" si="45"/>
        <v>323</v>
      </c>
      <c r="E92" s="49">
        <f t="shared" si="23"/>
        <v>215</v>
      </c>
      <c r="F92" s="49">
        <f t="shared" si="24"/>
        <v>25</v>
      </c>
      <c r="G92" s="49">
        <f t="shared" si="25"/>
        <v>51</v>
      </c>
      <c r="H92" s="49">
        <f t="shared" si="26"/>
        <v>4</v>
      </c>
      <c r="I92" s="49">
        <f t="shared" si="27"/>
        <v>13</v>
      </c>
      <c r="J92" s="49">
        <f t="shared" si="28"/>
        <v>0</v>
      </c>
      <c r="K92" s="49">
        <f t="shared" si="29"/>
        <v>15</v>
      </c>
      <c r="L92" s="49">
        <f t="shared" si="30"/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f t="shared" si="31"/>
        <v>104</v>
      </c>
      <c r="U92" s="49">
        <f t="shared" si="32"/>
        <v>8</v>
      </c>
      <c r="V92" s="49">
        <f t="shared" si="33"/>
        <v>23</v>
      </c>
      <c r="W92" s="49">
        <f t="shared" si="34"/>
        <v>41</v>
      </c>
      <c r="X92" s="49">
        <f t="shared" si="35"/>
        <v>4</v>
      </c>
      <c r="Y92" s="49">
        <f t="shared" si="36"/>
        <v>13</v>
      </c>
      <c r="Z92" s="49">
        <f t="shared" si="37"/>
        <v>0</v>
      </c>
      <c r="AA92" s="49">
        <f t="shared" si="38"/>
        <v>15</v>
      </c>
      <c r="AB92" s="49">
        <f t="shared" si="39"/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f t="shared" si="40"/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f t="shared" si="41"/>
        <v>104</v>
      </c>
      <c r="AS92" s="49">
        <v>8</v>
      </c>
      <c r="AT92" s="49">
        <v>23</v>
      </c>
      <c r="AU92" s="49">
        <v>41</v>
      </c>
      <c r="AV92" s="49">
        <v>4</v>
      </c>
      <c r="AW92" s="49">
        <v>13</v>
      </c>
      <c r="AX92" s="49">
        <v>0</v>
      </c>
      <c r="AY92" s="49">
        <v>15</v>
      </c>
      <c r="AZ92" s="49">
        <f t="shared" si="42"/>
        <v>0</v>
      </c>
      <c r="BA92" s="49">
        <v>0</v>
      </c>
      <c r="BB92" s="49">
        <v>0</v>
      </c>
      <c r="BC92" s="49">
        <v>0</v>
      </c>
      <c r="BD92" s="49">
        <v>0</v>
      </c>
      <c r="BE92" s="49">
        <v>0</v>
      </c>
      <c r="BF92" s="49">
        <v>0</v>
      </c>
      <c r="BG92" s="49">
        <v>0</v>
      </c>
      <c r="BH92" s="49">
        <f t="shared" si="43"/>
        <v>0</v>
      </c>
      <c r="BI92" s="49">
        <v>0</v>
      </c>
      <c r="BJ92" s="49">
        <v>0</v>
      </c>
      <c r="BK92" s="49">
        <v>0</v>
      </c>
      <c r="BL92" s="49">
        <v>0</v>
      </c>
      <c r="BM92" s="49">
        <v>0</v>
      </c>
      <c r="BN92" s="49">
        <v>0</v>
      </c>
      <c r="BO92" s="49">
        <v>0</v>
      </c>
      <c r="BP92" s="49">
        <f t="shared" si="44"/>
        <v>219</v>
      </c>
      <c r="BQ92" s="49">
        <v>207</v>
      </c>
      <c r="BR92" s="49">
        <v>2</v>
      </c>
      <c r="BS92" s="49">
        <v>10</v>
      </c>
      <c r="BT92" s="49">
        <v>0</v>
      </c>
      <c r="BU92" s="49">
        <v>0</v>
      </c>
      <c r="BV92" s="49">
        <v>0</v>
      </c>
      <c r="BW92" s="49">
        <v>0</v>
      </c>
    </row>
    <row r="93" spans="1:75" ht="13.5">
      <c r="A93" s="24" t="s">
        <v>131</v>
      </c>
      <c r="B93" s="47" t="s">
        <v>396</v>
      </c>
      <c r="C93" s="48" t="s">
        <v>397</v>
      </c>
      <c r="D93" s="49">
        <f t="shared" si="45"/>
        <v>196</v>
      </c>
      <c r="E93" s="49">
        <f t="shared" si="23"/>
        <v>117</v>
      </c>
      <c r="F93" s="49">
        <f t="shared" si="24"/>
        <v>13</v>
      </c>
      <c r="G93" s="49">
        <f t="shared" si="25"/>
        <v>31</v>
      </c>
      <c r="H93" s="49">
        <f t="shared" si="26"/>
        <v>4</v>
      </c>
      <c r="I93" s="49">
        <f t="shared" si="27"/>
        <v>5</v>
      </c>
      <c r="J93" s="49">
        <f t="shared" si="28"/>
        <v>1</v>
      </c>
      <c r="K93" s="49">
        <f t="shared" si="29"/>
        <v>25</v>
      </c>
      <c r="L93" s="49">
        <f t="shared" si="30"/>
        <v>1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1</v>
      </c>
      <c r="T93" s="49">
        <f t="shared" si="31"/>
        <v>81</v>
      </c>
      <c r="U93" s="49">
        <f t="shared" si="32"/>
        <v>4</v>
      </c>
      <c r="V93" s="49">
        <f t="shared" si="33"/>
        <v>13</v>
      </c>
      <c r="W93" s="49">
        <f t="shared" si="34"/>
        <v>31</v>
      </c>
      <c r="X93" s="49">
        <f t="shared" si="35"/>
        <v>4</v>
      </c>
      <c r="Y93" s="49">
        <f t="shared" si="36"/>
        <v>5</v>
      </c>
      <c r="Z93" s="49">
        <f t="shared" si="37"/>
        <v>0</v>
      </c>
      <c r="AA93" s="49">
        <f t="shared" si="38"/>
        <v>24</v>
      </c>
      <c r="AB93" s="49">
        <f t="shared" si="39"/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f t="shared" si="40"/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f t="shared" si="41"/>
        <v>81</v>
      </c>
      <c r="AS93" s="49">
        <v>4</v>
      </c>
      <c r="AT93" s="49">
        <v>13</v>
      </c>
      <c r="AU93" s="49">
        <v>31</v>
      </c>
      <c r="AV93" s="49">
        <v>4</v>
      </c>
      <c r="AW93" s="49">
        <v>5</v>
      </c>
      <c r="AX93" s="49">
        <v>0</v>
      </c>
      <c r="AY93" s="49">
        <v>24</v>
      </c>
      <c r="AZ93" s="49">
        <f t="shared" si="42"/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f t="shared" si="43"/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49">
        <v>0</v>
      </c>
      <c r="BP93" s="49">
        <f t="shared" si="44"/>
        <v>114</v>
      </c>
      <c r="BQ93" s="49">
        <v>113</v>
      </c>
      <c r="BR93" s="49">
        <v>0</v>
      </c>
      <c r="BS93" s="49">
        <v>0</v>
      </c>
      <c r="BT93" s="49">
        <v>0</v>
      </c>
      <c r="BU93" s="49">
        <v>0</v>
      </c>
      <c r="BV93" s="49">
        <v>1</v>
      </c>
      <c r="BW93" s="49">
        <v>0</v>
      </c>
    </row>
    <row r="94" spans="1:75" ht="13.5">
      <c r="A94" s="24" t="s">
        <v>131</v>
      </c>
      <c r="B94" s="47" t="s">
        <v>398</v>
      </c>
      <c r="C94" s="48" t="s">
        <v>399</v>
      </c>
      <c r="D94" s="49">
        <f t="shared" si="45"/>
        <v>27</v>
      </c>
      <c r="E94" s="49">
        <f t="shared" si="23"/>
        <v>0</v>
      </c>
      <c r="F94" s="49">
        <f t="shared" si="24"/>
        <v>6</v>
      </c>
      <c r="G94" s="49">
        <f t="shared" si="25"/>
        <v>16</v>
      </c>
      <c r="H94" s="49">
        <f t="shared" si="26"/>
        <v>5</v>
      </c>
      <c r="I94" s="49">
        <f t="shared" si="27"/>
        <v>0</v>
      </c>
      <c r="J94" s="49">
        <f t="shared" si="28"/>
        <v>0</v>
      </c>
      <c r="K94" s="49">
        <f t="shared" si="29"/>
        <v>0</v>
      </c>
      <c r="L94" s="49">
        <f t="shared" si="30"/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f t="shared" si="31"/>
        <v>27</v>
      </c>
      <c r="U94" s="49">
        <f t="shared" si="32"/>
        <v>0</v>
      </c>
      <c r="V94" s="49">
        <f t="shared" si="33"/>
        <v>6</v>
      </c>
      <c r="W94" s="49">
        <f t="shared" si="34"/>
        <v>16</v>
      </c>
      <c r="X94" s="49">
        <f t="shared" si="35"/>
        <v>5</v>
      </c>
      <c r="Y94" s="49">
        <f t="shared" si="36"/>
        <v>0</v>
      </c>
      <c r="Z94" s="49">
        <f t="shared" si="37"/>
        <v>0</v>
      </c>
      <c r="AA94" s="49">
        <f t="shared" si="38"/>
        <v>0</v>
      </c>
      <c r="AB94" s="49">
        <f t="shared" si="39"/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f t="shared" si="40"/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f t="shared" si="41"/>
        <v>27</v>
      </c>
      <c r="AS94" s="49">
        <v>0</v>
      </c>
      <c r="AT94" s="49">
        <v>6</v>
      </c>
      <c r="AU94" s="49">
        <v>16</v>
      </c>
      <c r="AV94" s="49">
        <v>5</v>
      </c>
      <c r="AW94" s="49">
        <v>0</v>
      </c>
      <c r="AX94" s="49">
        <v>0</v>
      </c>
      <c r="AY94" s="49">
        <v>0</v>
      </c>
      <c r="AZ94" s="49">
        <f t="shared" si="42"/>
        <v>0</v>
      </c>
      <c r="BA94" s="49">
        <v>0</v>
      </c>
      <c r="BB94" s="49">
        <v>0</v>
      </c>
      <c r="BC94" s="49">
        <v>0</v>
      </c>
      <c r="BD94" s="49">
        <v>0</v>
      </c>
      <c r="BE94" s="49">
        <v>0</v>
      </c>
      <c r="BF94" s="49">
        <v>0</v>
      </c>
      <c r="BG94" s="49">
        <v>0</v>
      </c>
      <c r="BH94" s="49">
        <f t="shared" si="43"/>
        <v>0</v>
      </c>
      <c r="BI94" s="49">
        <v>0</v>
      </c>
      <c r="BJ94" s="49">
        <v>0</v>
      </c>
      <c r="BK94" s="49">
        <v>0</v>
      </c>
      <c r="BL94" s="49">
        <v>0</v>
      </c>
      <c r="BM94" s="49">
        <v>0</v>
      </c>
      <c r="BN94" s="49">
        <v>0</v>
      </c>
      <c r="BO94" s="49">
        <v>0</v>
      </c>
      <c r="BP94" s="49">
        <f t="shared" si="44"/>
        <v>0</v>
      </c>
      <c r="BQ94" s="49">
        <v>0</v>
      </c>
      <c r="BR94" s="49">
        <v>0</v>
      </c>
      <c r="BS94" s="49">
        <v>0</v>
      </c>
      <c r="BT94" s="49">
        <v>0</v>
      </c>
      <c r="BU94" s="49">
        <v>0</v>
      </c>
      <c r="BV94" s="49">
        <v>0</v>
      </c>
      <c r="BW94" s="49">
        <v>0</v>
      </c>
    </row>
    <row r="95" spans="1:75" ht="13.5">
      <c r="A95" s="24" t="s">
        <v>131</v>
      </c>
      <c r="B95" s="47" t="s">
        <v>400</v>
      </c>
      <c r="C95" s="48" t="s">
        <v>401</v>
      </c>
      <c r="D95" s="49">
        <f t="shared" si="45"/>
        <v>88</v>
      </c>
      <c r="E95" s="49">
        <f t="shared" si="23"/>
        <v>54</v>
      </c>
      <c r="F95" s="49">
        <f t="shared" si="24"/>
        <v>11</v>
      </c>
      <c r="G95" s="49">
        <f t="shared" si="25"/>
        <v>20</v>
      </c>
      <c r="H95" s="49">
        <f t="shared" si="26"/>
        <v>3</v>
      </c>
      <c r="I95" s="49">
        <f t="shared" si="27"/>
        <v>0</v>
      </c>
      <c r="J95" s="49">
        <f t="shared" si="28"/>
        <v>0</v>
      </c>
      <c r="K95" s="49">
        <f t="shared" si="29"/>
        <v>0</v>
      </c>
      <c r="L95" s="49">
        <f t="shared" si="30"/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f t="shared" si="31"/>
        <v>33</v>
      </c>
      <c r="U95" s="49">
        <f t="shared" si="32"/>
        <v>0</v>
      </c>
      <c r="V95" s="49">
        <f t="shared" si="33"/>
        <v>10</v>
      </c>
      <c r="W95" s="49">
        <f t="shared" si="34"/>
        <v>20</v>
      </c>
      <c r="X95" s="49">
        <f t="shared" si="35"/>
        <v>3</v>
      </c>
      <c r="Y95" s="49">
        <f t="shared" si="36"/>
        <v>0</v>
      </c>
      <c r="Z95" s="49">
        <f t="shared" si="37"/>
        <v>0</v>
      </c>
      <c r="AA95" s="49">
        <f t="shared" si="38"/>
        <v>0</v>
      </c>
      <c r="AB95" s="49">
        <f t="shared" si="39"/>
        <v>0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f t="shared" si="40"/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49">
        <v>0</v>
      </c>
      <c r="AR95" s="49">
        <f t="shared" si="41"/>
        <v>33</v>
      </c>
      <c r="AS95" s="49">
        <v>0</v>
      </c>
      <c r="AT95" s="49">
        <v>10</v>
      </c>
      <c r="AU95" s="49">
        <v>20</v>
      </c>
      <c r="AV95" s="49">
        <v>3</v>
      </c>
      <c r="AW95" s="49">
        <v>0</v>
      </c>
      <c r="AX95" s="49">
        <v>0</v>
      </c>
      <c r="AY95" s="49">
        <v>0</v>
      </c>
      <c r="AZ95" s="49">
        <f t="shared" si="42"/>
        <v>0</v>
      </c>
      <c r="BA95" s="49">
        <v>0</v>
      </c>
      <c r="BB95" s="49">
        <v>0</v>
      </c>
      <c r="BC95" s="49">
        <v>0</v>
      </c>
      <c r="BD95" s="49">
        <v>0</v>
      </c>
      <c r="BE95" s="49">
        <v>0</v>
      </c>
      <c r="BF95" s="49">
        <v>0</v>
      </c>
      <c r="BG95" s="49">
        <v>0</v>
      </c>
      <c r="BH95" s="49">
        <f t="shared" si="43"/>
        <v>0</v>
      </c>
      <c r="BI95" s="49">
        <v>0</v>
      </c>
      <c r="BJ95" s="49">
        <v>0</v>
      </c>
      <c r="BK95" s="49">
        <v>0</v>
      </c>
      <c r="BL95" s="49">
        <v>0</v>
      </c>
      <c r="BM95" s="49">
        <v>0</v>
      </c>
      <c r="BN95" s="49">
        <v>0</v>
      </c>
      <c r="BO95" s="49">
        <v>0</v>
      </c>
      <c r="BP95" s="49">
        <f t="shared" si="44"/>
        <v>55</v>
      </c>
      <c r="BQ95" s="49">
        <v>54</v>
      </c>
      <c r="BR95" s="49">
        <v>1</v>
      </c>
      <c r="BS95" s="49">
        <v>0</v>
      </c>
      <c r="BT95" s="49">
        <v>0</v>
      </c>
      <c r="BU95" s="49">
        <v>0</v>
      </c>
      <c r="BV95" s="49">
        <v>0</v>
      </c>
      <c r="BW95" s="49">
        <v>0</v>
      </c>
    </row>
    <row r="96" spans="1:75" ht="13.5">
      <c r="A96" s="24" t="s">
        <v>131</v>
      </c>
      <c r="B96" s="47" t="s">
        <v>402</v>
      </c>
      <c r="C96" s="48" t="s">
        <v>403</v>
      </c>
      <c r="D96" s="49">
        <f t="shared" si="45"/>
        <v>251</v>
      </c>
      <c r="E96" s="49">
        <f t="shared" si="23"/>
        <v>138</v>
      </c>
      <c r="F96" s="49">
        <f t="shared" si="24"/>
        <v>70</v>
      </c>
      <c r="G96" s="49">
        <f t="shared" si="25"/>
        <v>38</v>
      </c>
      <c r="H96" s="49">
        <f t="shared" si="26"/>
        <v>5</v>
      </c>
      <c r="I96" s="49">
        <f t="shared" si="27"/>
        <v>0</v>
      </c>
      <c r="J96" s="49">
        <f t="shared" si="28"/>
        <v>0</v>
      </c>
      <c r="K96" s="49">
        <f t="shared" si="29"/>
        <v>0</v>
      </c>
      <c r="L96" s="49">
        <f t="shared" si="30"/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f t="shared" si="31"/>
        <v>112</v>
      </c>
      <c r="U96" s="49">
        <f t="shared" si="32"/>
        <v>0</v>
      </c>
      <c r="V96" s="49">
        <f t="shared" si="33"/>
        <v>69</v>
      </c>
      <c r="W96" s="49">
        <f t="shared" si="34"/>
        <v>38</v>
      </c>
      <c r="X96" s="49">
        <f t="shared" si="35"/>
        <v>5</v>
      </c>
      <c r="Y96" s="49">
        <f t="shared" si="36"/>
        <v>0</v>
      </c>
      <c r="Z96" s="49">
        <f t="shared" si="37"/>
        <v>0</v>
      </c>
      <c r="AA96" s="49">
        <f t="shared" si="38"/>
        <v>0</v>
      </c>
      <c r="AB96" s="49">
        <f t="shared" si="39"/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f t="shared" si="40"/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f t="shared" si="41"/>
        <v>112</v>
      </c>
      <c r="AS96" s="49">
        <v>0</v>
      </c>
      <c r="AT96" s="49">
        <v>69</v>
      </c>
      <c r="AU96" s="49">
        <v>38</v>
      </c>
      <c r="AV96" s="49">
        <v>5</v>
      </c>
      <c r="AW96" s="49">
        <v>0</v>
      </c>
      <c r="AX96" s="49">
        <v>0</v>
      </c>
      <c r="AY96" s="49">
        <v>0</v>
      </c>
      <c r="AZ96" s="49">
        <f t="shared" si="42"/>
        <v>0</v>
      </c>
      <c r="BA96" s="49">
        <v>0</v>
      </c>
      <c r="BB96" s="49">
        <v>0</v>
      </c>
      <c r="BC96" s="49">
        <v>0</v>
      </c>
      <c r="BD96" s="49">
        <v>0</v>
      </c>
      <c r="BE96" s="49">
        <v>0</v>
      </c>
      <c r="BF96" s="49">
        <v>0</v>
      </c>
      <c r="BG96" s="49">
        <v>0</v>
      </c>
      <c r="BH96" s="49">
        <f t="shared" si="43"/>
        <v>0</v>
      </c>
      <c r="BI96" s="49">
        <v>0</v>
      </c>
      <c r="BJ96" s="49">
        <v>0</v>
      </c>
      <c r="BK96" s="49">
        <v>0</v>
      </c>
      <c r="BL96" s="49">
        <v>0</v>
      </c>
      <c r="BM96" s="49">
        <v>0</v>
      </c>
      <c r="BN96" s="49">
        <v>0</v>
      </c>
      <c r="BO96" s="49">
        <v>0</v>
      </c>
      <c r="BP96" s="49">
        <f t="shared" si="44"/>
        <v>139</v>
      </c>
      <c r="BQ96" s="49">
        <v>138</v>
      </c>
      <c r="BR96" s="49">
        <v>1</v>
      </c>
      <c r="BS96" s="49">
        <v>0</v>
      </c>
      <c r="BT96" s="49">
        <v>0</v>
      </c>
      <c r="BU96" s="49">
        <v>0</v>
      </c>
      <c r="BV96" s="49">
        <v>0</v>
      </c>
      <c r="BW96" s="49">
        <v>0</v>
      </c>
    </row>
    <row r="97" spans="1:75" ht="13.5">
      <c r="A97" s="24" t="s">
        <v>131</v>
      </c>
      <c r="B97" s="47" t="s">
        <v>404</v>
      </c>
      <c r="C97" s="48" t="s">
        <v>405</v>
      </c>
      <c r="D97" s="49">
        <f t="shared" si="45"/>
        <v>377</v>
      </c>
      <c r="E97" s="49">
        <f t="shared" si="23"/>
        <v>193</v>
      </c>
      <c r="F97" s="49">
        <f t="shared" si="24"/>
        <v>116</v>
      </c>
      <c r="G97" s="49">
        <f t="shared" si="25"/>
        <v>61</v>
      </c>
      <c r="H97" s="49">
        <f t="shared" si="26"/>
        <v>7</v>
      </c>
      <c r="I97" s="49">
        <f t="shared" si="27"/>
        <v>0</v>
      </c>
      <c r="J97" s="49">
        <f t="shared" si="28"/>
        <v>0</v>
      </c>
      <c r="K97" s="49">
        <f t="shared" si="29"/>
        <v>0</v>
      </c>
      <c r="L97" s="49">
        <f t="shared" si="30"/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f t="shared" si="31"/>
        <v>184</v>
      </c>
      <c r="U97" s="49">
        <f t="shared" si="32"/>
        <v>0</v>
      </c>
      <c r="V97" s="49">
        <f t="shared" si="33"/>
        <v>116</v>
      </c>
      <c r="W97" s="49">
        <f t="shared" si="34"/>
        <v>61</v>
      </c>
      <c r="X97" s="49">
        <f t="shared" si="35"/>
        <v>7</v>
      </c>
      <c r="Y97" s="49">
        <f t="shared" si="36"/>
        <v>0</v>
      </c>
      <c r="Z97" s="49">
        <f t="shared" si="37"/>
        <v>0</v>
      </c>
      <c r="AA97" s="49">
        <f t="shared" si="38"/>
        <v>0</v>
      </c>
      <c r="AB97" s="49">
        <f t="shared" si="39"/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f t="shared" si="40"/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f t="shared" si="41"/>
        <v>184</v>
      </c>
      <c r="AS97" s="49">
        <v>0</v>
      </c>
      <c r="AT97" s="49">
        <v>116</v>
      </c>
      <c r="AU97" s="49">
        <v>61</v>
      </c>
      <c r="AV97" s="49">
        <v>7</v>
      </c>
      <c r="AW97" s="49">
        <v>0</v>
      </c>
      <c r="AX97" s="49">
        <v>0</v>
      </c>
      <c r="AY97" s="49">
        <v>0</v>
      </c>
      <c r="AZ97" s="49">
        <f t="shared" si="42"/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f t="shared" si="43"/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49">
        <f t="shared" si="44"/>
        <v>193</v>
      </c>
      <c r="BQ97" s="49">
        <v>193</v>
      </c>
      <c r="BR97" s="49">
        <v>0</v>
      </c>
      <c r="BS97" s="49">
        <v>0</v>
      </c>
      <c r="BT97" s="49">
        <v>0</v>
      </c>
      <c r="BU97" s="49">
        <v>0</v>
      </c>
      <c r="BV97" s="49">
        <v>0</v>
      </c>
      <c r="BW97" s="49">
        <v>0</v>
      </c>
    </row>
    <row r="98" spans="1:75" ht="13.5">
      <c r="A98" s="24" t="s">
        <v>131</v>
      </c>
      <c r="B98" s="47" t="s">
        <v>406</v>
      </c>
      <c r="C98" s="48" t="s">
        <v>425</v>
      </c>
      <c r="D98" s="49">
        <f t="shared" si="45"/>
        <v>79</v>
      </c>
      <c r="E98" s="49">
        <f aca="true" t="shared" si="46" ref="E98:E105">M98+U98+BQ98</f>
        <v>0</v>
      </c>
      <c r="F98" s="49">
        <f aca="true" t="shared" si="47" ref="F98:F105">N98+V98+BR98</f>
        <v>45</v>
      </c>
      <c r="G98" s="49">
        <f aca="true" t="shared" si="48" ref="G98:G105">O98+W98+BS98</f>
        <v>31</v>
      </c>
      <c r="H98" s="49">
        <f aca="true" t="shared" si="49" ref="H98:H105">P98+X98+BT98</f>
        <v>3</v>
      </c>
      <c r="I98" s="49">
        <f aca="true" t="shared" si="50" ref="I98:I105">Q98+Y98+BU98</f>
        <v>0</v>
      </c>
      <c r="J98" s="49">
        <f aca="true" t="shared" si="51" ref="J98:J105">R98+Z98+BV98</f>
        <v>0</v>
      </c>
      <c r="K98" s="49">
        <f aca="true" t="shared" si="52" ref="K98:K105">S98+AA98+BW98</f>
        <v>0</v>
      </c>
      <c r="L98" s="49">
        <f aca="true" t="shared" si="53" ref="L98:L105">SUM(M98:S98)</f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f aca="true" t="shared" si="54" ref="T98:T105">SUM(U98:AA98)</f>
        <v>79</v>
      </c>
      <c r="U98" s="49">
        <f aca="true" t="shared" si="55" ref="U98:U105">AC98+AK98+AS98+BA98+BI98</f>
        <v>0</v>
      </c>
      <c r="V98" s="49">
        <f aca="true" t="shared" si="56" ref="V98:V105">AD98+AL98+AT98+BB98+BJ98</f>
        <v>45</v>
      </c>
      <c r="W98" s="49">
        <f aca="true" t="shared" si="57" ref="W98:W105">AE98+AM98+AU98+BC98+BK98</f>
        <v>31</v>
      </c>
      <c r="X98" s="49">
        <f aca="true" t="shared" si="58" ref="X98:X105">AF98+AN98+AV98+BD98+BL98</f>
        <v>3</v>
      </c>
      <c r="Y98" s="49">
        <f aca="true" t="shared" si="59" ref="Y98:Y105">AG98+AO98+AW98+BE98+BM98</f>
        <v>0</v>
      </c>
      <c r="Z98" s="49">
        <f aca="true" t="shared" si="60" ref="Z98:Z105">AH98+AP98+AX98+BF98+BN98</f>
        <v>0</v>
      </c>
      <c r="AA98" s="49">
        <f aca="true" t="shared" si="61" ref="AA98:AA105">AI98+AQ98+AY98+BG98+BO98</f>
        <v>0</v>
      </c>
      <c r="AB98" s="49">
        <f aca="true" t="shared" si="62" ref="AB98:AB105">SUM(AC98:AI98)</f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f aca="true" t="shared" si="63" ref="AJ98:AJ105">SUM(AK98:AQ98)</f>
        <v>0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f aca="true" t="shared" si="64" ref="AR98:AR105">SUM(AS98:AY98)</f>
        <v>79</v>
      </c>
      <c r="AS98" s="49">
        <v>0</v>
      </c>
      <c r="AT98" s="49">
        <v>45</v>
      </c>
      <c r="AU98" s="49">
        <v>31</v>
      </c>
      <c r="AV98" s="49">
        <v>3</v>
      </c>
      <c r="AW98" s="49">
        <v>0</v>
      </c>
      <c r="AX98" s="49">
        <v>0</v>
      </c>
      <c r="AY98" s="49">
        <v>0</v>
      </c>
      <c r="AZ98" s="49">
        <f aca="true" t="shared" si="65" ref="AZ98:AZ105">SUM(BA98:BG98)</f>
        <v>0</v>
      </c>
      <c r="BA98" s="49">
        <v>0</v>
      </c>
      <c r="BB98" s="49">
        <v>0</v>
      </c>
      <c r="BC98" s="49">
        <v>0</v>
      </c>
      <c r="BD98" s="49">
        <v>0</v>
      </c>
      <c r="BE98" s="49">
        <v>0</v>
      </c>
      <c r="BF98" s="49">
        <v>0</v>
      </c>
      <c r="BG98" s="49">
        <v>0</v>
      </c>
      <c r="BH98" s="49">
        <f aca="true" t="shared" si="66" ref="BH98:BH105">SUM(BI98:BO98)</f>
        <v>0</v>
      </c>
      <c r="BI98" s="49">
        <v>0</v>
      </c>
      <c r="BJ98" s="49">
        <v>0</v>
      </c>
      <c r="BK98" s="49">
        <v>0</v>
      </c>
      <c r="BL98" s="49">
        <v>0</v>
      </c>
      <c r="BM98" s="49">
        <v>0</v>
      </c>
      <c r="BN98" s="49">
        <v>0</v>
      </c>
      <c r="BO98" s="49">
        <v>0</v>
      </c>
      <c r="BP98" s="49">
        <f aca="true" t="shared" si="67" ref="BP98:BP105">SUM(BQ98:BW98)</f>
        <v>0</v>
      </c>
      <c r="BQ98" s="49">
        <v>0</v>
      </c>
      <c r="BR98" s="49">
        <v>0</v>
      </c>
      <c r="BS98" s="49">
        <v>0</v>
      </c>
      <c r="BT98" s="49">
        <v>0</v>
      </c>
      <c r="BU98" s="49">
        <v>0</v>
      </c>
      <c r="BV98" s="49">
        <v>0</v>
      </c>
      <c r="BW98" s="49">
        <v>0</v>
      </c>
    </row>
    <row r="99" spans="1:75" ht="13.5">
      <c r="A99" s="24" t="s">
        <v>131</v>
      </c>
      <c r="B99" s="47" t="s">
        <v>407</v>
      </c>
      <c r="C99" s="48" t="s">
        <v>408</v>
      </c>
      <c r="D99" s="49">
        <f t="shared" si="45"/>
        <v>37</v>
      </c>
      <c r="E99" s="49">
        <f t="shared" si="46"/>
        <v>0</v>
      </c>
      <c r="F99" s="49">
        <f t="shared" si="47"/>
        <v>21</v>
      </c>
      <c r="G99" s="49">
        <f t="shared" si="48"/>
        <v>15</v>
      </c>
      <c r="H99" s="49">
        <f t="shared" si="49"/>
        <v>1</v>
      </c>
      <c r="I99" s="49">
        <f t="shared" si="50"/>
        <v>0</v>
      </c>
      <c r="J99" s="49">
        <f t="shared" si="51"/>
        <v>0</v>
      </c>
      <c r="K99" s="49">
        <f t="shared" si="52"/>
        <v>0</v>
      </c>
      <c r="L99" s="49">
        <f t="shared" si="53"/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f t="shared" si="54"/>
        <v>37</v>
      </c>
      <c r="U99" s="49">
        <f t="shared" si="55"/>
        <v>0</v>
      </c>
      <c r="V99" s="49">
        <f t="shared" si="56"/>
        <v>21</v>
      </c>
      <c r="W99" s="49">
        <f t="shared" si="57"/>
        <v>15</v>
      </c>
      <c r="X99" s="49">
        <f t="shared" si="58"/>
        <v>1</v>
      </c>
      <c r="Y99" s="49">
        <f t="shared" si="59"/>
        <v>0</v>
      </c>
      <c r="Z99" s="49">
        <f t="shared" si="60"/>
        <v>0</v>
      </c>
      <c r="AA99" s="49">
        <f t="shared" si="61"/>
        <v>0</v>
      </c>
      <c r="AB99" s="49">
        <f t="shared" si="62"/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f t="shared" si="63"/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f t="shared" si="64"/>
        <v>37</v>
      </c>
      <c r="AS99" s="49">
        <v>0</v>
      </c>
      <c r="AT99" s="49">
        <v>21</v>
      </c>
      <c r="AU99" s="49">
        <v>15</v>
      </c>
      <c r="AV99" s="49">
        <v>1</v>
      </c>
      <c r="AW99" s="49">
        <v>0</v>
      </c>
      <c r="AX99" s="49">
        <v>0</v>
      </c>
      <c r="AY99" s="49">
        <v>0</v>
      </c>
      <c r="AZ99" s="49">
        <f t="shared" si="65"/>
        <v>0</v>
      </c>
      <c r="BA99" s="49">
        <v>0</v>
      </c>
      <c r="BB99" s="49">
        <v>0</v>
      </c>
      <c r="BC99" s="49">
        <v>0</v>
      </c>
      <c r="BD99" s="49">
        <v>0</v>
      </c>
      <c r="BE99" s="49">
        <v>0</v>
      </c>
      <c r="BF99" s="49">
        <v>0</v>
      </c>
      <c r="BG99" s="49">
        <v>0</v>
      </c>
      <c r="BH99" s="49">
        <f t="shared" si="66"/>
        <v>0</v>
      </c>
      <c r="BI99" s="49">
        <v>0</v>
      </c>
      <c r="BJ99" s="49">
        <v>0</v>
      </c>
      <c r="BK99" s="49">
        <v>0</v>
      </c>
      <c r="BL99" s="49">
        <v>0</v>
      </c>
      <c r="BM99" s="49">
        <v>0</v>
      </c>
      <c r="BN99" s="49">
        <v>0</v>
      </c>
      <c r="BO99" s="49">
        <v>0</v>
      </c>
      <c r="BP99" s="49">
        <f t="shared" si="67"/>
        <v>0</v>
      </c>
      <c r="BQ99" s="49">
        <v>0</v>
      </c>
      <c r="BR99" s="49">
        <v>0</v>
      </c>
      <c r="BS99" s="49">
        <v>0</v>
      </c>
      <c r="BT99" s="49">
        <v>0</v>
      </c>
      <c r="BU99" s="49">
        <v>0</v>
      </c>
      <c r="BV99" s="49">
        <v>0</v>
      </c>
      <c r="BW99" s="49">
        <v>0</v>
      </c>
    </row>
    <row r="100" spans="1:75" ht="13.5">
      <c r="A100" s="24" t="s">
        <v>131</v>
      </c>
      <c r="B100" s="47" t="s">
        <v>409</v>
      </c>
      <c r="C100" s="48" t="s">
        <v>410</v>
      </c>
      <c r="D100" s="49">
        <f t="shared" si="45"/>
        <v>1040</v>
      </c>
      <c r="E100" s="49">
        <f t="shared" si="46"/>
        <v>772</v>
      </c>
      <c r="F100" s="49">
        <f t="shared" si="47"/>
        <v>56</v>
      </c>
      <c r="G100" s="49">
        <f t="shared" si="48"/>
        <v>178</v>
      </c>
      <c r="H100" s="49">
        <f t="shared" si="49"/>
        <v>23</v>
      </c>
      <c r="I100" s="49">
        <f t="shared" si="50"/>
        <v>0</v>
      </c>
      <c r="J100" s="49">
        <f t="shared" si="51"/>
        <v>11</v>
      </c>
      <c r="K100" s="49">
        <f t="shared" si="52"/>
        <v>0</v>
      </c>
      <c r="L100" s="49">
        <f t="shared" si="53"/>
        <v>3</v>
      </c>
      <c r="M100" s="49">
        <v>3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f t="shared" si="54"/>
        <v>257</v>
      </c>
      <c r="U100" s="49">
        <f t="shared" si="55"/>
        <v>0</v>
      </c>
      <c r="V100" s="49">
        <f t="shared" si="56"/>
        <v>56</v>
      </c>
      <c r="W100" s="49">
        <f t="shared" si="57"/>
        <v>178</v>
      </c>
      <c r="X100" s="49">
        <f t="shared" si="58"/>
        <v>23</v>
      </c>
      <c r="Y100" s="49">
        <f t="shared" si="59"/>
        <v>0</v>
      </c>
      <c r="Z100" s="49">
        <f t="shared" si="60"/>
        <v>0</v>
      </c>
      <c r="AA100" s="49">
        <f t="shared" si="61"/>
        <v>0</v>
      </c>
      <c r="AB100" s="49">
        <f t="shared" si="62"/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49">
        <v>0</v>
      </c>
      <c r="AJ100" s="49">
        <f t="shared" si="63"/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f t="shared" si="64"/>
        <v>257</v>
      </c>
      <c r="AS100" s="49">
        <v>0</v>
      </c>
      <c r="AT100" s="49">
        <v>56</v>
      </c>
      <c r="AU100" s="49">
        <v>178</v>
      </c>
      <c r="AV100" s="49">
        <v>23</v>
      </c>
      <c r="AW100" s="49">
        <v>0</v>
      </c>
      <c r="AX100" s="49">
        <v>0</v>
      </c>
      <c r="AY100" s="49">
        <v>0</v>
      </c>
      <c r="AZ100" s="49">
        <f t="shared" si="65"/>
        <v>0</v>
      </c>
      <c r="BA100" s="49">
        <v>0</v>
      </c>
      <c r="BB100" s="49">
        <v>0</v>
      </c>
      <c r="BC100" s="49">
        <v>0</v>
      </c>
      <c r="BD100" s="49">
        <v>0</v>
      </c>
      <c r="BE100" s="49">
        <v>0</v>
      </c>
      <c r="BF100" s="49">
        <v>0</v>
      </c>
      <c r="BG100" s="49">
        <v>0</v>
      </c>
      <c r="BH100" s="49">
        <f t="shared" si="66"/>
        <v>0</v>
      </c>
      <c r="BI100" s="49">
        <v>0</v>
      </c>
      <c r="BJ100" s="49">
        <v>0</v>
      </c>
      <c r="BK100" s="49">
        <v>0</v>
      </c>
      <c r="BL100" s="49">
        <v>0</v>
      </c>
      <c r="BM100" s="49">
        <v>0</v>
      </c>
      <c r="BN100" s="49">
        <v>0</v>
      </c>
      <c r="BO100" s="49">
        <v>0</v>
      </c>
      <c r="BP100" s="49">
        <f t="shared" si="67"/>
        <v>780</v>
      </c>
      <c r="BQ100" s="49">
        <v>769</v>
      </c>
      <c r="BR100" s="49">
        <v>0</v>
      </c>
      <c r="BS100" s="49">
        <v>0</v>
      </c>
      <c r="BT100" s="49">
        <v>0</v>
      </c>
      <c r="BU100" s="49">
        <v>0</v>
      </c>
      <c r="BV100" s="49">
        <v>11</v>
      </c>
      <c r="BW100" s="49">
        <v>0</v>
      </c>
    </row>
    <row r="101" spans="1:75" ht="13.5">
      <c r="A101" s="24" t="s">
        <v>131</v>
      </c>
      <c r="B101" s="47" t="s">
        <v>411</v>
      </c>
      <c r="C101" s="48" t="s">
        <v>412</v>
      </c>
      <c r="D101" s="49">
        <f t="shared" si="45"/>
        <v>520</v>
      </c>
      <c r="E101" s="49">
        <f t="shared" si="46"/>
        <v>326</v>
      </c>
      <c r="F101" s="49">
        <f t="shared" si="47"/>
        <v>62</v>
      </c>
      <c r="G101" s="49">
        <f t="shared" si="48"/>
        <v>73</v>
      </c>
      <c r="H101" s="49">
        <f t="shared" si="49"/>
        <v>10</v>
      </c>
      <c r="I101" s="49">
        <f t="shared" si="50"/>
        <v>15</v>
      </c>
      <c r="J101" s="49">
        <f t="shared" si="51"/>
        <v>10</v>
      </c>
      <c r="K101" s="49">
        <f t="shared" si="52"/>
        <v>24</v>
      </c>
      <c r="L101" s="49">
        <f t="shared" si="53"/>
        <v>332</v>
      </c>
      <c r="M101" s="49">
        <v>322</v>
      </c>
      <c r="N101" s="49">
        <v>0</v>
      </c>
      <c r="O101" s="49">
        <v>0</v>
      </c>
      <c r="P101" s="49">
        <v>0</v>
      </c>
      <c r="Q101" s="49">
        <v>0</v>
      </c>
      <c r="R101" s="49">
        <v>10</v>
      </c>
      <c r="S101" s="49">
        <v>0</v>
      </c>
      <c r="T101" s="49">
        <f t="shared" si="54"/>
        <v>188</v>
      </c>
      <c r="U101" s="49">
        <f t="shared" si="55"/>
        <v>4</v>
      </c>
      <c r="V101" s="49">
        <f t="shared" si="56"/>
        <v>62</v>
      </c>
      <c r="W101" s="49">
        <f t="shared" si="57"/>
        <v>73</v>
      </c>
      <c r="X101" s="49">
        <f t="shared" si="58"/>
        <v>10</v>
      </c>
      <c r="Y101" s="49">
        <f t="shared" si="59"/>
        <v>15</v>
      </c>
      <c r="Z101" s="49">
        <f t="shared" si="60"/>
        <v>0</v>
      </c>
      <c r="AA101" s="49">
        <f t="shared" si="61"/>
        <v>24</v>
      </c>
      <c r="AB101" s="49">
        <f t="shared" si="62"/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f t="shared" si="63"/>
        <v>0</v>
      </c>
      <c r="AK101" s="49">
        <v>0</v>
      </c>
      <c r="AL101" s="49">
        <v>0</v>
      </c>
      <c r="AM101" s="49">
        <v>0</v>
      </c>
      <c r="AN101" s="49">
        <v>0</v>
      </c>
      <c r="AO101" s="49">
        <v>0</v>
      </c>
      <c r="AP101" s="49">
        <v>0</v>
      </c>
      <c r="AQ101" s="49">
        <v>0</v>
      </c>
      <c r="AR101" s="49">
        <f t="shared" si="64"/>
        <v>188</v>
      </c>
      <c r="AS101" s="49">
        <v>4</v>
      </c>
      <c r="AT101" s="49">
        <v>62</v>
      </c>
      <c r="AU101" s="49">
        <v>73</v>
      </c>
      <c r="AV101" s="49">
        <v>10</v>
      </c>
      <c r="AW101" s="49">
        <v>15</v>
      </c>
      <c r="AX101" s="49">
        <v>0</v>
      </c>
      <c r="AY101" s="49">
        <v>24</v>
      </c>
      <c r="AZ101" s="49">
        <f t="shared" si="65"/>
        <v>0</v>
      </c>
      <c r="BA101" s="49">
        <v>0</v>
      </c>
      <c r="BB101" s="49">
        <v>0</v>
      </c>
      <c r="BC101" s="49">
        <v>0</v>
      </c>
      <c r="BD101" s="49">
        <v>0</v>
      </c>
      <c r="BE101" s="49">
        <v>0</v>
      </c>
      <c r="BF101" s="49">
        <v>0</v>
      </c>
      <c r="BG101" s="49">
        <v>0</v>
      </c>
      <c r="BH101" s="49">
        <f t="shared" si="66"/>
        <v>0</v>
      </c>
      <c r="BI101" s="49">
        <v>0</v>
      </c>
      <c r="BJ101" s="49">
        <v>0</v>
      </c>
      <c r="BK101" s="49">
        <v>0</v>
      </c>
      <c r="BL101" s="49">
        <v>0</v>
      </c>
      <c r="BM101" s="49">
        <v>0</v>
      </c>
      <c r="BN101" s="49">
        <v>0</v>
      </c>
      <c r="BO101" s="49">
        <v>0</v>
      </c>
      <c r="BP101" s="49">
        <f t="shared" si="67"/>
        <v>0</v>
      </c>
      <c r="BQ101" s="49">
        <v>0</v>
      </c>
      <c r="BR101" s="49">
        <v>0</v>
      </c>
      <c r="BS101" s="49">
        <v>0</v>
      </c>
      <c r="BT101" s="49">
        <v>0</v>
      </c>
      <c r="BU101" s="49">
        <v>0</v>
      </c>
      <c r="BV101" s="49">
        <v>0</v>
      </c>
      <c r="BW101" s="49">
        <v>0</v>
      </c>
    </row>
    <row r="102" spans="1:75" ht="13.5">
      <c r="A102" s="24" t="s">
        <v>131</v>
      </c>
      <c r="B102" s="47" t="s">
        <v>413</v>
      </c>
      <c r="C102" s="48" t="s">
        <v>414</v>
      </c>
      <c r="D102" s="49">
        <f t="shared" si="45"/>
        <v>114</v>
      </c>
      <c r="E102" s="49">
        <f t="shared" si="46"/>
        <v>74</v>
      </c>
      <c r="F102" s="49">
        <f t="shared" si="47"/>
        <v>20</v>
      </c>
      <c r="G102" s="49">
        <f t="shared" si="48"/>
        <v>18</v>
      </c>
      <c r="H102" s="49">
        <f t="shared" si="49"/>
        <v>2</v>
      </c>
      <c r="I102" s="49">
        <f t="shared" si="50"/>
        <v>0</v>
      </c>
      <c r="J102" s="49">
        <f t="shared" si="51"/>
        <v>0</v>
      </c>
      <c r="K102" s="49">
        <f t="shared" si="52"/>
        <v>0</v>
      </c>
      <c r="L102" s="49">
        <f t="shared" si="53"/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f t="shared" si="54"/>
        <v>39</v>
      </c>
      <c r="U102" s="49">
        <f t="shared" si="55"/>
        <v>0</v>
      </c>
      <c r="V102" s="49">
        <f t="shared" si="56"/>
        <v>19</v>
      </c>
      <c r="W102" s="49">
        <f t="shared" si="57"/>
        <v>18</v>
      </c>
      <c r="X102" s="49">
        <f t="shared" si="58"/>
        <v>2</v>
      </c>
      <c r="Y102" s="49">
        <f t="shared" si="59"/>
        <v>0</v>
      </c>
      <c r="Z102" s="49">
        <f t="shared" si="60"/>
        <v>0</v>
      </c>
      <c r="AA102" s="49">
        <f t="shared" si="61"/>
        <v>0</v>
      </c>
      <c r="AB102" s="49">
        <f t="shared" si="62"/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f t="shared" si="63"/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49">
        <v>0</v>
      </c>
      <c r="AR102" s="49">
        <f t="shared" si="64"/>
        <v>39</v>
      </c>
      <c r="AS102" s="49">
        <v>0</v>
      </c>
      <c r="AT102" s="49">
        <v>19</v>
      </c>
      <c r="AU102" s="49">
        <v>18</v>
      </c>
      <c r="AV102" s="49">
        <v>2</v>
      </c>
      <c r="AW102" s="49">
        <v>0</v>
      </c>
      <c r="AX102" s="49">
        <v>0</v>
      </c>
      <c r="AY102" s="49">
        <v>0</v>
      </c>
      <c r="AZ102" s="49">
        <f t="shared" si="65"/>
        <v>0</v>
      </c>
      <c r="BA102" s="49">
        <v>0</v>
      </c>
      <c r="BB102" s="49">
        <v>0</v>
      </c>
      <c r="BC102" s="49">
        <v>0</v>
      </c>
      <c r="BD102" s="49">
        <v>0</v>
      </c>
      <c r="BE102" s="49">
        <v>0</v>
      </c>
      <c r="BF102" s="49">
        <v>0</v>
      </c>
      <c r="BG102" s="49">
        <v>0</v>
      </c>
      <c r="BH102" s="49">
        <f t="shared" si="66"/>
        <v>0</v>
      </c>
      <c r="BI102" s="49">
        <v>0</v>
      </c>
      <c r="BJ102" s="49">
        <v>0</v>
      </c>
      <c r="BK102" s="49">
        <v>0</v>
      </c>
      <c r="BL102" s="49">
        <v>0</v>
      </c>
      <c r="BM102" s="49">
        <v>0</v>
      </c>
      <c r="BN102" s="49">
        <v>0</v>
      </c>
      <c r="BO102" s="49">
        <v>0</v>
      </c>
      <c r="BP102" s="49">
        <f t="shared" si="67"/>
        <v>75</v>
      </c>
      <c r="BQ102" s="49">
        <v>74</v>
      </c>
      <c r="BR102" s="49">
        <v>1</v>
      </c>
      <c r="BS102" s="49">
        <v>0</v>
      </c>
      <c r="BT102" s="49">
        <v>0</v>
      </c>
      <c r="BU102" s="49">
        <v>0</v>
      </c>
      <c r="BV102" s="49">
        <v>0</v>
      </c>
      <c r="BW102" s="49">
        <v>0</v>
      </c>
    </row>
    <row r="103" spans="1:75" ht="13.5">
      <c r="A103" s="24" t="s">
        <v>131</v>
      </c>
      <c r="B103" s="47" t="s">
        <v>415</v>
      </c>
      <c r="C103" s="48" t="s">
        <v>416</v>
      </c>
      <c r="D103" s="49">
        <f t="shared" si="45"/>
        <v>8</v>
      </c>
      <c r="E103" s="49">
        <f t="shared" si="46"/>
        <v>8</v>
      </c>
      <c r="F103" s="49">
        <f t="shared" si="47"/>
        <v>0</v>
      </c>
      <c r="G103" s="49">
        <f t="shared" si="48"/>
        <v>0</v>
      </c>
      <c r="H103" s="49">
        <f t="shared" si="49"/>
        <v>0</v>
      </c>
      <c r="I103" s="49">
        <f t="shared" si="50"/>
        <v>0</v>
      </c>
      <c r="J103" s="49">
        <f t="shared" si="51"/>
        <v>0</v>
      </c>
      <c r="K103" s="49">
        <f t="shared" si="52"/>
        <v>0</v>
      </c>
      <c r="L103" s="49">
        <f t="shared" si="53"/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f t="shared" si="54"/>
        <v>0</v>
      </c>
      <c r="U103" s="49">
        <f t="shared" si="55"/>
        <v>0</v>
      </c>
      <c r="V103" s="49">
        <f t="shared" si="56"/>
        <v>0</v>
      </c>
      <c r="W103" s="49">
        <f t="shared" si="57"/>
        <v>0</v>
      </c>
      <c r="X103" s="49">
        <f t="shared" si="58"/>
        <v>0</v>
      </c>
      <c r="Y103" s="49">
        <f t="shared" si="59"/>
        <v>0</v>
      </c>
      <c r="Z103" s="49">
        <f t="shared" si="60"/>
        <v>0</v>
      </c>
      <c r="AA103" s="49">
        <f t="shared" si="61"/>
        <v>0</v>
      </c>
      <c r="AB103" s="49">
        <f t="shared" si="62"/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f t="shared" si="63"/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f t="shared" si="64"/>
        <v>0</v>
      </c>
      <c r="AS103" s="49">
        <v>0</v>
      </c>
      <c r="AT103" s="49">
        <v>0</v>
      </c>
      <c r="AU103" s="49">
        <v>0</v>
      </c>
      <c r="AV103" s="49">
        <v>0</v>
      </c>
      <c r="AW103" s="49">
        <v>0</v>
      </c>
      <c r="AX103" s="49">
        <v>0</v>
      </c>
      <c r="AY103" s="49">
        <v>0</v>
      </c>
      <c r="AZ103" s="49">
        <f t="shared" si="65"/>
        <v>0</v>
      </c>
      <c r="BA103" s="49">
        <v>0</v>
      </c>
      <c r="BB103" s="49">
        <v>0</v>
      </c>
      <c r="BC103" s="49">
        <v>0</v>
      </c>
      <c r="BD103" s="49">
        <v>0</v>
      </c>
      <c r="BE103" s="49">
        <v>0</v>
      </c>
      <c r="BF103" s="49">
        <v>0</v>
      </c>
      <c r="BG103" s="49">
        <v>0</v>
      </c>
      <c r="BH103" s="49">
        <f t="shared" si="66"/>
        <v>0</v>
      </c>
      <c r="BI103" s="49">
        <v>0</v>
      </c>
      <c r="BJ103" s="49">
        <v>0</v>
      </c>
      <c r="BK103" s="49">
        <v>0</v>
      </c>
      <c r="BL103" s="49">
        <v>0</v>
      </c>
      <c r="BM103" s="49">
        <v>0</v>
      </c>
      <c r="BN103" s="49">
        <v>0</v>
      </c>
      <c r="BO103" s="49">
        <v>0</v>
      </c>
      <c r="BP103" s="49">
        <f t="shared" si="67"/>
        <v>8</v>
      </c>
      <c r="BQ103" s="49">
        <v>8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</row>
    <row r="104" spans="1:75" ht="13.5">
      <c r="A104" s="24" t="s">
        <v>131</v>
      </c>
      <c r="B104" s="47" t="s">
        <v>417</v>
      </c>
      <c r="C104" s="48" t="s">
        <v>423</v>
      </c>
      <c r="D104" s="49">
        <f t="shared" si="45"/>
        <v>1534</v>
      </c>
      <c r="E104" s="49">
        <f t="shared" si="46"/>
        <v>855</v>
      </c>
      <c r="F104" s="49">
        <f t="shared" si="47"/>
        <v>427</v>
      </c>
      <c r="G104" s="49">
        <f t="shared" si="48"/>
        <v>168</v>
      </c>
      <c r="H104" s="49">
        <f t="shared" si="49"/>
        <v>7</v>
      </c>
      <c r="I104" s="49">
        <f t="shared" si="50"/>
        <v>0</v>
      </c>
      <c r="J104" s="49">
        <f t="shared" si="51"/>
        <v>19</v>
      </c>
      <c r="K104" s="49">
        <f t="shared" si="52"/>
        <v>58</v>
      </c>
      <c r="L104" s="49">
        <f t="shared" si="53"/>
        <v>851</v>
      </c>
      <c r="M104" s="49">
        <v>227</v>
      </c>
      <c r="N104" s="49">
        <v>398</v>
      </c>
      <c r="O104" s="49">
        <v>168</v>
      </c>
      <c r="P104" s="49">
        <v>0</v>
      </c>
      <c r="Q104" s="49">
        <v>0</v>
      </c>
      <c r="R104" s="49">
        <v>0</v>
      </c>
      <c r="S104" s="49">
        <v>58</v>
      </c>
      <c r="T104" s="49">
        <f t="shared" si="54"/>
        <v>29</v>
      </c>
      <c r="U104" s="49">
        <f t="shared" si="55"/>
        <v>0</v>
      </c>
      <c r="V104" s="49">
        <f t="shared" si="56"/>
        <v>22</v>
      </c>
      <c r="W104" s="49">
        <f t="shared" si="57"/>
        <v>0</v>
      </c>
      <c r="X104" s="49">
        <f t="shared" si="58"/>
        <v>7</v>
      </c>
      <c r="Y104" s="49">
        <f t="shared" si="59"/>
        <v>0</v>
      </c>
      <c r="Z104" s="49">
        <f t="shared" si="60"/>
        <v>0</v>
      </c>
      <c r="AA104" s="49">
        <f t="shared" si="61"/>
        <v>0</v>
      </c>
      <c r="AB104" s="49">
        <f t="shared" si="62"/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f t="shared" si="63"/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f t="shared" si="64"/>
        <v>29</v>
      </c>
      <c r="AS104" s="49">
        <v>0</v>
      </c>
      <c r="AT104" s="49">
        <v>22</v>
      </c>
      <c r="AU104" s="49">
        <v>0</v>
      </c>
      <c r="AV104" s="49">
        <v>7</v>
      </c>
      <c r="AW104" s="49">
        <v>0</v>
      </c>
      <c r="AX104" s="49">
        <v>0</v>
      </c>
      <c r="AY104" s="49">
        <v>0</v>
      </c>
      <c r="AZ104" s="49">
        <f t="shared" si="65"/>
        <v>0</v>
      </c>
      <c r="BA104" s="49">
        <v>0</v>
      </c>
      <c r="BB104" s="49">
        <v>0</v>
      </c>
      <c r="BC104" s="49">
        <v>0</v>
      </c>
      <c r="BD104" s="49">
        <v>0</v>
      </c>
      <c r="BE104" s="49">
        <v>0</v>
      </c>
      <c r="BF104" s="49">
        <v>0</v>
      </c>
      <c r="BG104" s="49">
        <v>0</v>
      </c>
      <c r="BH104" s="49">
        <f t="shared" si="66"/>
        <v>0</v>
      </c>
      <c r="BI104" s="49">
        <v>0</v>
      </c>
      <c r="BJ104" s="49">
        <v>0</v>
      </c>
      <c r="BK104" s="49">
        <v>0</v>
      </c>
      <c r="BL104" s="49">
        <v>0</v>
      </c>
      <c r="BM104" s="49">
        <v>0</v>
      </c>
      <c r="BN104" s="49">
        <v>0</v>
      </c>
      <c r="BO104" s="49">
        <v>0</v>
      </c>
      <c r="BP104" s="49">
        <f t="shared" si="67"/>
        <v>654</v>
      </c>
      <c r="BQ104" s="49">
        <v>628</v>
      </c>
      <c r="BR104" s="49">
        <v>7</v>
      </c>
      <c r="BS104" s="49">
        <v>0</v>
      </c>
      <c r="BT104" s="49">
        <v>0</v>
      </c>
      <c r="BU104" s="49">
        <v>0</v>
      </c>
      <c r="BV104" s="49">
        <v>19</v>
      </c>
      <c r="BW104" s="49">
        <v>0</v>
      </c>
    </row>
    <row r="105" spans="1:75" ht="13.5">
      <c r="A105" s="24" t="s">
        <v>131</v>
      </c>
      <c r="B105" s="47" t="s">
        <v>418</v>
      </c>
      <c r="C105" s="48" t="s">
        <v>419</v>
      </c>
      <c r="D105" s="49">
        <f t="shared" si="45"/>
        <v>775</v>
      </c>
      <c r="E105" s="49">
        <f t="shared" si="46"/>
        <v>382</v>
      </c>
      <c r="F105" s="49">
        <f t="shared" si="47"/>
        <v>217</v>
      </c>
      <c r="G105" s="49">
        <f t="shared" si="48"/>
        <v>131</v>
      </c>
      <c r="H105" s="49">
        <f t="shared" si="49"/>
        <v>14</v>
      </c>
      <c r="I105" s="49">
        <f t="shared" si="50"/>
        <v>8</v>
      </c>
      <c r="J105" s="49">
        <f t="shared" si="51"/>
        <v>0</v>
      </c>
      <c r="K105" s="49">
        <f t="shared" si="52"/>
        <v>23</v>
      </c>
      <c r="L105" s="49">
        <f t="shared" si="53"/>
        <v>663</v>
      </c>
      <c r="M105" s="49">
        <v>315</v>
      </c>
      <c r="N105" s="49">
        <v>194</v>
      </c>
      <c r="O105" s="49">
        <v>131</v>
      </c>
      <c r="P105" s="49">
        <v>0</v>
      </c>
      <c r="Q105" s="49">
        <v>0</v>
      </c>
      <c r="R105" s="49">
        <v>0</v>
      </c>
      <c r="S105" s="49">
        <v>23</v>
      </c>
      <c r="T105" s="49">
        <f t="shared" si="54"/>
        <v>42</v>
      </c>
      <c r="U105" s="49">
        <f t="shared" si="55"/>
        <v>0</v>
      </c>
      <c r="V105" s="49">
        <f t="shared" si="56"/>
        <v>20</v>
      </c>
      <c r="W105" s="49">
        <f t="shared" si="57"/>
        <v>0</v>
      </c>
      <c r="X105" s="49">
        <f t="shared" si="58"/>
        <v>14</v>
      </c>
      <c r="Y105" s="49">
        <f t="shared" si="59"/>
        <v>8</v>
      </c>
      <c r="Z105" s="49">
        <f t="shared" si="60"/>
        <v>0</v>
      </c>
      <c r="AA105" s="49">
        <f t="shared" si="61"/>
        <v>0</v>
      </c>
      <c r="AB105" s="49">
        <f t="shared" si="62"/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f t="shared" si="63"/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f t="shared" si="64"/>
        <v>42</v>
      </c>
      <c r="AS105" s="49">
        <v>0</v>
      </c>
      <c r="AT105" s="49">
        <v>20</v>
      </c>
      <c r="AU105" s="49">
        <v>0</v>
      </c>
      <c r="AV105" s="49">
        <v>14</v>
      </c>
      <c r="AW105" s="49">
        <v>8</v>
      </c>
      <c r="AX105" s="49">
        <v>0</v>
      </c>
      <c r="AY105" s="49">
        <v>0</v>
      </c>
      <c r="AZ105" s="49">
        <f t="shared" si="65"/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f t="shared" si="66"/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f t="shared" si="67"/>
        <v>70</v>
      </c>
      <c r="BQ105" s="49">
        <v>67</v>
      </c>
      <c r="BR105" s="49">
        <v>3</v>
      </c>
      <c r="BS105" s="49">
        <v>0</v>
      </c>
      <c r="BT105" s="49">
        <v>0</v>
      </c>
      <c r="BU105" s="49">
        <v>0</v>
      </c>
      <c r="BV105" s="49">
        <v>0</v>
      </c>
      <c r="BW105" s="49">
        <v>0</v>
      </c>
    </row>
    <row r="106" spans="1:75" ht="13.5">
      <c r="A106" s="193" t="s">
        <v>323</v>
      </c>
      <c r="B106" s="188"/>
      <c r="C106" s="189"/>
      <c r="D106" s="49">
        <f>SUM(D7:D105)</f>
        <v>173836</v>
      </c>
      <c r="E106" s="49">
        <f aca="true" t="shared" si="68" ref="E106:BP106">SUM(E7:E105)</f>
        <v>104733</v>
      </c>
      <c r="F106" s="49">
        <f t="shared" si="68"/>
        <v>28652</v>
      </c>
      <c r="G106" s="49">
        <f t="shared" si="68"/>
        <v>20934</v>
      </c>
      <c r="H106" s="49">
        <f t="shared" si="68"/>
        <v>3856</v>
      </c>
      <c r="I106" s="49">
        <f t="shared" si="68"/>
        <v>2436</v>
      </c>
      <c r="J106" s="49">
        <f t="shared" si="68"/>
        <v>3946</v>
      </c>
      <c r="K106" s="49">
        <f t="shared" si="68"/>
        <v>9279</v>
      </c>
      <c r="L106" s="49">
        <f t="shared" si="68"/>
        <v>39411</v>
      </c>
      <c r="M106" s="49">
        <f t="shared" si="68"/>
        <v>17555</v>
      </c>
      <c r="N106" s="49">
        <f t="shared" si="68"/>
        <v>8865</v>
      </c>
      <c r="O106" s="49">
        <f t="shared" si="68"/>
        <v>7545</v>
      </c>
      <c r="P106" s="49">
        <f t="shared" si="68"/>
        <v>983</v>
      </c>
      <c r="Q106" s="49">
        <f t="shared" si="68"/>
        <v>1340</v>
      </c>
      <c r="R106" s="49">
        <f t="shared" si="68"/>
        <v>304</v>
      </c>
      <c r="S106" s="49">
        <f t="shared" si="68"/>
        <v>2819</v>
      </c>
      <c r="T106" s="49">
        <f t="shared" si="68"/>
        <v>46695</v>
      </c>
      <c r="U106" s="49">
        <f t="shared" si="68"/>
        <v>5048</v>
      </c>
      <c r="V106" s="49">
        <f t="shared" si="68"/>
        <v>18936</v>
      </c>
      <c r="W106" s="49">
        <f t="shared" si="68"/>
        <v>12786</v>
      </c>
      <c r="X106" s="49">
        <f t="shared" si="68"/>
        <v>2873</v>
      </c>
      <c r="Y106" s="49">
        <f t="shared" si="68"/>
        <v>1096</v>
      </c>
      <c r="Z106" s="49">
        <f t="shared" si="68"/>
        <v>201</v>
      </c>
      <c r="AA106" s="49">
        <f t="shared" si="68"/>
        <v>5755</v>
      </c>
      <c r="AB106" s="49">
        <f t="shared" si="68"/>
        <v>6946</v>
      </c>
      <c r="AC106" s="49">
        <f t="shared" si="68"/>
        <v>443</v>
      </c>
      <c r="AD106" s="49">
        <f t="shared" si="68"/>
        <v>1391</v>
      </c>
      <c r="AE106" s="49">
        <f t="shared" si="68"/>
        <v>36</v>
      </c>
      <c r="AF106" s="49">
        <f t="shared" si="68"/>
        <v>0</v>
      </c>
      <c r="AG106" s="49">
        <f t="shared" si="68"/>
        <v>0</v>
      </c>
      <c r="AH106" s="49">
        <f t="shared" si="68"/>
        <v>0</v>
      </c>
      <c r="AI106" s="49">
        <f t="shared" si="68"/>
        <v>5076</v>
      </c>
      <c r="AJ106" s="49">
        <f t="shared" si="68"/>
        <v>6851</v>
      </c>
      <c r="AK106" s="49">
        <f t="shared" si="68"/>
        <v>0</v>
      </c>
      <c r="AL106" s="49">
        <f t="shared" si="68"/>
        <v>6674</v>
      </c>
      <c r="AM106" s="49">
        <f t="shared" si="68"/>
        <v>0</v>
      </c>
      <c r="AN106" s="49">
        <f t="shared" si="68"/>
        <v>0</v>
      </c>
      <c r="AO106" s="49">
        <f t="shared" si="68"/>
        <v>0</v>
      </c>
      <c r="AP106" s="49">
        <f t="shared" si="68"/>
        <v>0</v>
      </c>
      <c r="AQ106" s="49">
        <f t="shared" si="68"/>
        <v>177</v>
      </c>
      <c r="AR106" s="49">
        <f t="shared" si="68"/>
        <v>32770</v>
      </c>
      <c r="AS106" s="49">
        <f t="shared" si="68"/>
        <v>4605</v>
      </c>
      <c r="AT106" s="49">
        <f t="shared" si="68"/>
        <v>10871</v>
      </c>
      <c r="AU106" s="49">
        <f t="shared" si="68"/>
        <v>12750</v>
      </c>
      <c r="AV106" s="49">
        <f t="shared" si="68"/>
        <v>2873</v>
      </c>
      <c r="AW106" s="49">
        <f t="shared" si="68"/>
        <v>1096</v>
      </c>
      <c r="AX106" s="49">
        <f t="shared" si="68"/>
        <v>201</v>
      </c>
      <c r="AY106" s="49">
        <f t="shared" si="68"/>
        <v>374</v>
      </c>
      <c r="AZ106" s="49">
        <f t="shared" si="68"/>
        <v>85</v>
      </c>
      <c r="BA106" s="49">
        <f t="shared" si="68"/>
        <v>0</v>
      </c>
      <c r="BB106" s="49">
        <f t="shared" si="68"/>
        <v>0</v>
      </c>
      <c r="BC106" s="49">
        <f t="shared" si="68"/>
        <v>0</v>
      </c>
      <c r="BD106" s="49">
        <f t="shared" si="68"/>
        <v>0</v>
      </c>
      <c r="BE106" s="49">
        <f t="shared" si="68"/>
        <v>0</v>
      </c>
      <c r="BF106" s="49">
        <f t="shared" si="68"/>
        <v>0</v>
      </c>
      <c r="BG106" s="49">
        <f t="shared" si="68"/>
        <v>85</v>
      </c>
      <c r="BH106" s="49">
        <f t="shared" si="68"/>
        <v>43</v>
      </c>
      <c r="BI106" s="49">
        <f t="shared" si="68"/>
        <v>0</v>
      </c>
      <c r="BJ106" s="49">
        <f t="shared" si="68"/>
        <v>0</v>
      </c>
      <c r="BK106" s="49">
        <f t="shared" si="68"/>
        <v>0</v>
      </c>
      <c r="BL106" s="49">
        <f t="shared" si="68"/>
        <v>0</v>
      </c>
      <c r="BM106" s="49">
        <f t="shared" si="68"/>
        <v>0</v>
      </c>
      <c r="BN106" s="49">
        <f t="shared" si="68"/>
        <v>0</v>
      </c>
      <c r="BO106" s="49">
        <f t="shared" si="68"/>
        <v>43</v>
      </c>
      <c r="BP106" s="49">
        <f t="shared" si="68"/>
        <v>87730</v>
      </c>
      <c r="BQ106" s="49">
        <f aca="true" t="shared" si="69" ref="BQ106:BW106">SUM(BQ7:BQ105)</f>
        <v>82130</v>
      </c>
      <c r="BR106" s="49">
        <f t="shared" si="69"/>
        <v>851</v>
      </c>
      <c r="BS106" s="49">
        <f t="shared" si="69"/>
        <v>603</v>
      </c>
      <c r="BT106" s="49">
        <f t="shared" si="69"/>
        <v>0</v>
      </c>
      <c r="BU106" s="49">
        <f t="shared" si="69"/>
        <v>0</v>
      </c>
      <c r="BV106" s="49">
        <f t="shared" si="69"/>
        <v>3441</v>
      </c>
      <c r="BW106" s="49">
        <f t="shared" si="69"/>
        <v>705</v>
      </c>
    </row>
  </sheetData>
  <mergeCells count="85">
    <mergeCell ref="A106:C10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65</v>
      </c>
    </row>
    <row r="2" spans="6:13" s="52" customFormat="1" ht="15" customHeight="1">
      <c r="F2" s="260" t="s">
        <v>66</v>
      </c>
      <c r="G2" s="261"/>
      <c r="H2" s="261"/>
      <c r="I2" s="261"/>
      <c r="J2" s="258" t="s">
        <v>67</v>
      </c>
      <c r="K2" s="255" t="s">
        <v>68</v>
      </c>
      <c r="L2" s="256"/>
      <c r="M2" s="257"/>
    </row>
    <row r="3" spans="1:13" s="52" customFormat="1" ht="15" customHeight="1" thickBot="1">
      <c r="A3" s="285" t="s">
        <v>69</v>
      </c>
      <c r="B3" s="286"/>
      <c r="C3" s="284"/>
      <c r="D3" s="54">
        <f>SUMIF('ごみ処理概要'!$A$7:$C$106,'ごみ集計結果'!$A$1,'ごみ処理概要'!$E$7:$E$106)</f>
        <v>2105279</v>
      </c>
      <c r="F3" s="262"/>
      <c r="G3" s="263"/>
      <c r="H3" s="263"/>
      <c r="I3" s="263"/>
      <c r="J3" s="259"/>
      <c r="K3" s="55" t="s">
        <v>70</v>
      </c>
      <c r="L3" s="56" t="s">
        <v>71</v>
      </c>
      <c r="M3" s="57" t="s">
        <v>72</v>
      </c>
    </row>
    <row r="4" spans="1:13" s="52" customFormat="1" ht="15" customHeight="1" thickBot="1">
      <c r="A4" s="285" t="s">
        <v>73</v>
      </c>
      <c r="B4" s="286"/>
      <c r="C4" s="284"/>
      <c r="D4" s="54">
        <f>D5-D3</f>
        <v>9063</v>
      </c>
      <c r="F4" s="252" t="s">
        <v>74</v>
      </c>
      <c r="G4" s="249" t="s">
        <v>77</v>
      </c>
      <c r="H4" s="58" t="s">
        <v>75</v>
      </c>
      <c r="J4" s="168">
        <f>SUMIF('ごみ処理量内訳'!$A$7:$C$106,'ごみ集計結果'!$A$1,'ごみ処理量内訳'!$E$7:$E$106)</f>
        <v>572486</v>
      </c>
      <c r="K4" s="59" t="s">
        <v>314</v>
      </c>
      <c r="L4" s="60" t="s">
        <v>314</v>
      </c>
      <c r="M4" s="61" t="s">
        <v>314</v>
      </c>
    </row>
    <row r="5" spans="1:13" s="52" customFormat="1" ht="15" customHeight="1">
      <c r="A5" s="287" t="s">
        <v>76</v>
      </c>
      <c r="B5" s="288"/>
      <c r="C5" s="289"/>
      <c r="D5" s="54">
        <f>SUMIF('ごみ処理概要'!$A$7:$C$106,'ごみ集計結果'!$A$1,'ごみ処理概要'!$D$7:$D$106)</f>
        <v>2114342</v>
      </c>
      <c r="F5" s="253"/>
      <c r="G5" s="250"/>
      <c r="H5" s="264" t="s">
        <v>78</v>
      </c>
      <c r="I5" s="62" t="s">
        <v>79</v>
      </c>
      <c r="J5" s="63">
        <f>SUMIF('ごみ処理量内訳'!$A$7:$C$106,'ごみ集計結果'!$A$1,'ごみ処理量内訳'!$W$7:$W$106)</f>
        <v>13680</v>
      </c>
      <c r="K5" s="64" t="s">
        <v>315</v>
      </c>
      <c r="L5" s="65" t="s">
        <v>315</v>
      </c>
      <c r="M5" s="66" t="s">
        <v>315</v>
      </c>
    </row>
    <row r="6" spans="4:13" s="52" customFormat="1" ht="15" customHeight="1">
      <c r="D6" s="67"/>
      <c r="F6" s="253"/>
      <c r="G6" s="250"/>
      <c r="H6" s="265"/>
      <c r="I6" s="68" t="s">
        <v>80</v>
      </c>
      <c r="J6" s="69">
        <f>SUMIF('ごみ処理量内訳'!$A$7:$C$106,'ごみ集計結果'!$A$1,'ごみ処理量内訳'!$X$7:$X$106)</f>
        <v>1986</v>
      </c>
      <c r="K6" s="53" t="s">
        <v>324</v>
      </c>
      <c r="L6" s="70" t="s">
        <v>324</v>
      </c>
      <c r="M6" s="71" t="s">
        <v>324</v>
      </c>
    </row>
    <row r="7" spans="1:13" s="52" customFormat="1" ht="15" customHeight="1">
      <c r="A7" s="281" t="s">
        <v>81</v>
      </c>
      <c r="B7" s="290" t="s">
        <v>356</v>
      </c>
      <c r="C7" s="72" t="s">
        <v>82</v>
      </c>
      <c r="D7" s="54">
        <f>SUMIF('ごみ搬入量内訳'!$A$7:$C$106,'ごみ集計結果'!$A$1,'ごみ搬入量内訳'!$I$7:$I$106)</f>
        <v>129045</v>
      </c>
      <c r="F7" s="253"/>
      <c r="G7" s="250"/>
      <c r="H7" s="265"/>
      <c r="I7" s="68" t="s">
        <v>83</v>
      </c>
      <c r="J7" s="69">
        <f>SUMIF('ごみ処理量内訳'!$A$7:$C$106,'ごみ集計結果'!$A$1,'ごみ処理量内訳'!$Y$7:$Y$106)</f>
        <v>0</v>
      </c>
      <c r="K7" s="53" t="s">
        <v>316</v>
      </c>
      <c r="L7" s="70" t="s">
        <v>316</v>
      </c>
      <c r="M7" s="71" t="s">
        <v>316</v>
      </c>
    </row>
    <row r="8" spans="1:13" s="52" customFormat="1" ht="15" customHeight="1">
      <c r="A8" s="282"/>
      <c r="B8" s="291"/>
      <c r="C8" s="72" t="s">
        <v>84</v>
      </c>
      <c r="D8" s="54">
        <f>SUMIF('ごみ搬入量内訳'!$A$7:$C$106,'ごみ集計結果'!$A$1,'ごみ搬入量内訳'!$M$7:$M$106)</f>
        <v>398631</v>
      </c>
      <c r="F8" s="253"/>
      <c r="G8" s="250"/>
      <c r="H8" s="265"/>
      <c r="I8" s="68" t="s">
        <v>85</v>
      </c>
      <c r="J8" s="69">
        <f>SUMIF('ごみ処理量内訳'!$A$7:$C$106,'ごみ集計結果'!$A$1,'ごみ処理量内訳'!$Z$7:$Z$106)</f>
        <v>47</v>
      </c>
      <c r="K8" s="53" t="s">
        <v>317</v>
      </c>
      <c r="L8" s="70" t="s">
        <v>317</v>
      </c>
      <c r="M8" s="71" t="s">
        <v>317</v>
      </c>
    </row>
    <row r="9" spans="1:13" s="52" customFormat="1" ht="15" customHeight="1" thickBot="1">
      <c r="A9" s="282"/>
      <c r="B9" s="291"/>
      <c r="C9" s="72" t="s">
        <v>86</v>
      </c>
      <c r="D9" s="54">
        <f>SUMIF('ごみ搬入量内訳'!$A$7:$C$106,'ごみ集計結果'!$A$1,'ごみ搬入量内訳'!$Q$7:$Q$106)</f>
        <v>36687</v>
      </c>
      <c r="F9" s="253"/>
      <c r="G9" s="250"/>
      <c r="H9" s="266"/>
      <c r="I9" s="73" t="s">
        <v>87</v>
      </c>
      <c r="J9" s="74">
        <f>SUMIF('ごみ処理量内訳'!$A$7:$C$106,'ごみ集計結果'!$A$1,'ごみ処理量内訳'!$AA$7:$AA$106)</f>
        <v>299</v>
      </c>
      <c r="K9" s="75" t="s">
        <v>318</v>
      </c>
      <c r="L9" s="56" t="s">
        <v>318</v>
      </c>
      <c r="M9" s="57" t="s">
        <v>318</v>
      </c>
    </row>
    <row r="10" spans="1:13" s="52" customFormat="1" ht="15" customHeight="1" thickBot="1">
      <c r="A10" s="282"/>
      <c r="B10" s="291"/>
      <c r="C10" s="72" t="s">
        <v>88</v>
      </c>
      <c r="D10" s="54">
        <f>SUMIF('ごみ搬入量内訳'!$A$7:$C$106,'ごみ集計結果'!$A$1,'ごみ搬入量内訳'!$U$7:$U$106)</f>
        <v>62648</v>
      </c>
      <c r="F10" s="253"/>
      <c r="G10" s="251"/>
      <c r="H10" s="76" t="s">
        <v>89</v>
      </c>
      <c r="I10" s="77"/>
      <c r="J10" s="169">
        <f>SUM(J4:J9)</f>
        <v>588498</v>
      </c>
      <c r="K10" s="78" t="s">
        <v>324</v>
      </c>
      <c r="L10" s="170">
        <f>SUMIF('ごみ処理量内訳'!$A$7:$C$106,'ごみ集計結果'!$A$1,'ごみ処理量内訳'!$AD$7:$AD$106)</f>
        <v>57480</v>
      </c>
      <c r="M10" s="171">
        <f>SUMIF('資源化量内訳'!$A$7:$C$106,'ごみ集計結果'!$A$1,'資源化量内訳'!$AB$7:$AB$106)</f>
        <v>6946</v>
      </c>
    </row>
    <row r="11" spans="1:13" s="52" customFormat="1" ht="15" customHeight="1">
      <c r="A11" s="282"/>
      <c r="B11" s="291"/>
      <c r="C11" s="72" t="s">
        <v>90</v>
      </c>
      <c r="D11" s="54">
        <f>SUMIF('ごみ搬入量内訳'!$A$7:$C$106,'ごみ集計結果'!$A$1,'ごみ搬入量内訳'!$Y$7:$Y$106)</f>
        <v>2473</v>
      </c>
      <c r="F11" s="253"/>
      <c r="G11" s="267" t="s">
        <v>91</v>
      </c>
      <c r="H11" s="156" t="s">
        <v>79</v>
      </c>
      <c r="I11" s="153"/>
      <c r="J11" s="79">
        <f>SUMIF('ごみ処理量内訳'!$A$7:$C$106,'ごみ集計結果'!$A$1,'ごみ処理量内訳'!$G$7:$G$106)</f>
        <v>28482</v>
      </c>
      <c r="K11" s="63">
        <f>SUMIF('ごみ処理量内訳'!$A$7:$C$106,'ごみ集計結果'!$A$1,'ごみ処理量内訳'!$W$7:$W$106)</f>
        <v>13680</v>
      </c>
      <c r="L11" s="80">
        <f>SUMIF('ごみ処理量内訳'!$A$7:$C$106,'ごみ集計結果'!$A$1,'ごみ処理量内訳'!$AF$7:$AF$106)</f>
        <v>4604</v>
      </c>
      <c r="M11" s="81">
        <f>SUMIF('資源化量内訳'!$A$7:$C$106,'ごみ集計結果'!$A$1,'資源化量内訳'!$AJ$7:$AJ$106)</f>
        <v>6851</v>
      </c>
    </row>
    <row r="12" spans="1:13" s="52" customFormat="1" ht="15" customHeight="1">
      <c r="A12" s="282"/>
      <c r="B12" s="291"/>
      <c r="C12" s="72" t="s">
        <v>92</v>
      </c>
      <c r="D12" s="54">
        <f>SUMIF('ごみ搬入量内訳'!$A$7:$C$106,'ごみ集計結果'!$A$1,'ごみ搬入量内訳'!$AC$7:$AC$106)</f>
        <v>9584</v>
      </c>
      <c r="F12" s="253"/>
      <c r="G12" s="268"/>
      <c r="H12" s="154" t="s">
        <v>80</v>
      </c>
      <c r="I12" s="154"/>
      <c r="J12" s="69">
        <f>SUMIF('ごみ処理量内訳'!$A$7:$C$106,'ごみ集計結果'!$A$1,'ごみ処理量内訳'!$H$7:$H$106)</f>
        <v>39177</v>
      </c>
      <c r="K12" s="69">
        <f>SUMIF('ごみ処理量内訳'!$A$7:$C$106,'ごみ集計結果'!$A$1,'ごみ処理量内訳'!$X$7:$X$106)</f>
        <v>1986</v>
      </c>
      <c r="L12" s="54">
        <f>SUMIF('ごみ処理量内訳'!$A$7:$C$106,'ごみ集計結果'!$A$1,'ごみ処理量内訳'!$AG$7:$AG$106)</f>
        <v>1643</v>
      </c>
      <c r="M12" s="82">
        <f>SUMIF('資源化量内訳'!$A$7:$C$106,'ごみ集計結果'!$A$1,'資源化量内訳'!$AR$7:$AR$106)</f>
        <v>32770</v>
      </c>
    </row>
    <row r="13" spans="1:13" s="52" customFormat="1" ht="15" customHeight="1">
      <c r="A13" s="282"/>
      <c r="B13" s="292"/>
      <c r="C13" s="83" t="s">
        <v>89</v>
      </c>
      <c r="D13" s="54">
        <f>SUM(D7:D12)</f>
        <v>639068</v>
      </c>
      <c r="F13" s="253"/>
      <c r="G13" s="268"/>
      <c r="H13" s="154" t="s">
        <v>83</v>
      </c>
      <c r="I13" s="154"/>
      <c r="J13" s="69">
        <f>SUMIF('ごみ処理量内訳'!$A$7:$C$106,'ごみ集計結果'!$A$1,'ごみ処理量内訳'!$I$7:$I$106)</f>
        <v>86</v>
      </c>
      <c r="K13" s="69">
        <f>SUMIF('ごみ処理量内訳'!$A$7:$C$106,'ごみ集計結果'!$A$1,'ごみ処理量内訳'!$Y$7:$Y$106)</f>
        <v>0</v>
      </c>
      <c r="L13" s="54">
        <f>SUMIF('ごみ処理量内訳'!$A$7:$C$106,'ごみ集計結果'!$A$1,'ごみ処理量内訳'!$AH$7:$AH$106)</f>
        <v>0</v>
      </c>
      <c r="M13" s="82">
        <f>SUMIF('資源化量内訳'!$A$7:$C$106,'ごみ集計結果'!$A$1,'資源化量内訳'!$AZ$7:$AZ$106)</f>
        <v>85</v>
      </c>
    </row>
    <row r="14" spans="1:13" s="52" customFormat="1" ht="15" customHeight="1">
      <c r="A14" s="282"/>
      <c r="B14" s="247" t="s">
        <v>93</v>
      </c>
      <c r="C14" s="247"/>
      <c r="D14" s="54">
        <f>SUMIF('ごみ搬入量内訳'!$A$7:$C$106,'ごみ集計結果'!$A$1,'ごみ搬入量内訳'!$AG$7:$AG$106)</f>
        <v>81732</v>
      </c>
      <c r="F14" s="253"/>
      <c r="G14" s="268"/>
      <c r="H14" s="154" t="s">
        <v>85</v>
      </c>
      <c r="I14" s="154"/>
      <c r="J14" s="69">
        <f>SUMIF('ごみ処理量内訳'!$A$7:$C$106,'ごみ集計結果'!$A$1,'ごみ処理量内訳'!$J$7:$J$106)</f>
        <v>230</v>
      </c>
      <c r="K14" s="69">
        <f>SUMIF('ごみ処理量内訳'!$A$7:$C$106,'ごみ集計結果'!$A$1,'ごみ処理量内訳'!$Z$7:$Z$106)</f>
        <v>47</v>
      </c>
      <c r="L14" s="54">
        <f>SUMIF('ごみ処理量内訳'!$A$7:$C$106,'ごみ集計結果'!$A$1,'ごみ処理量内訳'!$AI$7:$AI$106)</f>
        <v>0</v>
      </c>
      <c r="M14" s="82">
        <f>SUMIF('資源化量内訳'!$A$7:$C$106,'ごみ集計結果'!$A$1,'資源化量内訳'!$BH$7:$BH$106)</f>
        <v>43</v>
      </c>
    </row>
    <row r="15" spans="1:13" s="52" customFormat="1" ht="15" customHeight="1" thickBot="1">
      <c r="A15" s="282"/>
      <c r="B15" s="247" t="s">
        <v>94</v>
      </c>
      <c r="C15" s="247"/>
      <c r="D15" s="54">
        <f>SUMIF('ごみ搬入量内訳'!$A$7:$C$106,'ごみ集計結果'!$A$1,'ごみ搬入量内訳'!$AH$7:$AH$106)</f>
        <v>11358</v>
      </c>
      <c r="F15" s="253"/>
      <c r="G15" s="268"/>
      <c r="H15" s="155" t="s">
        <v>87</v>
      </c>
      <c r="I15" s="155"/>
      <c r="J15" s="74">
        <f>SUMIF('ごみ処理量内訳'!$A$7:$C$106,'ごみ集計結果'!$A$1,'ごみ処理量内訳'!$K$7:$K$106)</f>
        <v>2289</v>
      </c>
      <c r="K15" s="74">
        <f>SUMIF('ごみ処理量内訳'!$A$7:$C$106,'ごみ集計結果'!$A$1,'ごみ処理量内訳'!$AA$7:$AA$106)</f>
        <v>299</v>
      </c>
      <c r="L15" s="84">
        <f>SUMIF('ごみ処理量内訳'!$A$7:$C$106,'ごみ集計結果'!$A$1,'ごみ処理量内訳'!$AJ$7:$AJ$106)</f>
        <v>1415</v>
      </c>
      <c r="M15" s="57" t="s">
        <v>318</v>
      </c>
    </row>
    <row r="16" spans="1:13" s="52" customFormat="1" ht="15" customHeight="1" thickBot="1">
      <c r="A16" s="283"/>
      <c r="B16" s="284" t="s">
        <v>122</v>
      </c>
      <c r="C16" s="247"/>
      <c r="D16" s="54">
        <f>SUM(D13:D15)</f>
        <v>732158</v>
      </c>
      <c r="F16" s="253"/>
      <c r="G16" s="251"/>
      <c r="H16" s="86" t="s">
        <v>89</v>
      </c>
      <c r="I16" s="85"/>
      <c r="J16" s="172">
        <f>SUM(J11:J15)</f>
        <v>70264</v>
      </c>
      <c r="K16" s="173">
        <f>SUM(K11:K15)</f>
        <v>16012</v>
      </c>
      <c r="L16" s="174">
        <f>SUM(L11:L15)</f>
        <v>7662</v>
      </c>
      <c r="M16" s="175">
        <f>SUM(M11:M15)</f>
        <v>39749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642750</v>
      </c>
      <c r="K17" s="176">
        <f>K16</f>
        <v>16012</v>
      </c>
      <c r="L17" s="177">
        <f>L10+L16</f>
        <v>65142</v>
      </c>
      <c r="M17" s="178">
        <f>M10+M16</f>
        <v>46695</v>
      </c>
    </row>
    <row r="18" spans="1:13" s="52" customFormat="1" ht="15" customHeight="1">
      <c r="A18" s="247" t="s">
        <v>95</v>
      </c>
      <c r="B18" s="247"/>
      <c r="C18" s="247"/>
      <c r="D18" s="54">
        <f>SUMIF('ごみ搬入量内訳'!$A$7:$C$106,'ごみ集計結果'!$A$1,'ごみ搬入量内訳'!$E$7:$E$106)</f>
        <v>504157</v>
      </c>
      <c r="F18" s="277" t="s">
        <v>96</v>
      </c>
      <c r="G18" s="278"/>
      <c r="H18" s="278"/>
      <c r="I18" s="279"/>
      <c r="J18" s="79">
        <f>SUMIF('資源化量内訳'!$A$7:$C$106,'ごみ集計結果'!$A$1,'資源化量内訳'!$L$7:$L$106)</f>
        <v>39411</v>
      </c>
      <c r="K18" s="87" t="s">
        <v>314</v>
      </c>
      <c r="L18" s="88" t="s">
        <v>314</v>
      </c>
      <c r="M18" s="81">
        <f>J18</f>
        <v>39411</v>
      </c>
    </row>
    <row r="19" spans="1:13" s="52" customFormat="1" ht="15" customHeight="1" thickBot="1">
      <c r="A19" s="248" t="s">
        <v>97</v>
      </c>
      <c r="B19" s="247"/>
      <c r="C19" s="247"/>
      <c r="D19" s="54">
        <f>SUMIF('ごみ搬入量内訳'!$A$7:$C$106,'ごみ集計結果'!$A$1,'ごみ搬入量内訳'!$F$7:$F$106)</f>
        <v>216643</v>
      </c>
      <c r="F19" s="274" t="s">
        <v>98</v>
      </c>
      <c r="G19" s="275"/>
      <c r="H19" s="275"/>
      <c r="I19" s="276"/>
      <c r="J19" s="179">
        <f>SUMIF('ごみ処理量内訳'!$A$7:$C$106,'ごみ集計結果'!$A$1,'ごみ処理量内訳'!$AC$7:$AC$106)</f>
        <v>40153</v>
      </c>
      <c r="K19" s="89" t="s">
        <v>314</v>
      </c>
      <c r="L19" s="90">
        <f>J19</f>
        <v>40153</v>
      </c>
      <c r="M19" s="91" t="s">
        <v>314</v>
      </c>
    </row>
    <row r="20" spans="1:13" s="52" customFormat="1" ht="15" customHeight="1" thickBot="1">
      <c r="A20" s="248" t="s">
        <v>99</v>
      </c>
      <c r="B20" s="247"/>
      <c r="C20" s="247"/>
      <c r="D20" s="54">
        <f>D15</f>
        <v>11358</v>
      </c>
      <c r="F20" s="271" t="s">
        <v>122</v>
      </c>
      <c r="G20" s="272"/>
      <c r="H20" s="272"/>
      <c r="I20" s="273"/>
      <c r="J20" s="180">
        <f>J4+J11+J12+J13+J14+J15+J18+J19</f>
        <v>722314</v>
      </c>
      <c r="K20" s="181">
        <f>SUM(K17:K19)</f>
        <v>16012</v>
      </c>
      <c r="L20" s="182">
        <f>SUM(L17:L19)</f>
        <v>105295</v>
      </c>
      <c r="M20" s="183">
        <f>SUM(M17:M19)</f>
        <v>86106</v>
      </c>
    </row>
    <row r="21" spans="1:9" s="52" customFormat="1" ht="15" customHeight="1">
      <c r="A21" s="248" t="s">
        <v>106</v>
      </c>
      <c r="B21" s="247"/>
      <c r="C21" s="247"/>
      <c r="D21" s="54">
        <f>SUM(D18:D20)</f>
        <v>732158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100</v>
      </c>
      <c r="M22" s="94" t="s">
        <v>101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収集ごみ（混合ごみ＋可燃ごみ＋不燃ごみ＋資源ごみ＋その他＋その他）＝639,068t/年</v>
      </c>
      <c r="K23" s="94" t="s">
        <v>102</v>
      </c>
      <c r="L23" s="97">
        <f>SUMIF('資源化量内訳'!$A$7:$C$106,'ごみ集計結果'!$A$1,'資源化量内訳'!$M$7:M$106)+SUMIF('資源化量内訳'!$A$7:$C$106,'ごみ集計結果'!$A$1,'資源化量内訳'!$U$7:U$106)</f>
        <v>22603</v>
      </c>
      <c r="M23" s="54">
        <f>SUMIF('資源化量内訳'!$A$7:$C$106,'ごみ集計結果'!$A$1,'資源化量内訳'!BQ$7:BQ$106)</f>
        <v>82130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計画収集量（収集ごみ＋直接搬入ごみ）＝720,800t/年</v>
      </c>
      <c r="K24" s="94" t="s">
        <v>103</v>
      </c>
      <c r="L24" s="97">
        <f>SUMIF('資源化量内訳'!$A$7:$C$106,'ごみ集計結果'!$A$1,'資源化量内訳'!$N$7:N$106)+SUMIF('資源化量内訳'!$A$7:$C$106,'ごみ集計結果'!$A$1,'資源化量内訳'!V$7:V$106)</f>
        <v>27801</v>
      </c>
      <c r="M24" s="54">
        <f>SUMIF('資源化量内訳'!$A$7:$C$106,'ごみ集計結果'!$A$1,'資源化量内訳'!BR$7:BR$106)</f>
        <v>851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ごみ総排出量（計画収集量＋自家処理量）＝732,158t/年</v>
      </c>
      <c r="K25" s="94" t="s">
        <v>319</v>
      </c>
      <c r="L25" s="97">
        <f>SUMIF('資源化量内訳'!$A$7:$C$106,'ごみ集計結果'!$A$1,'資源化量内訳'!O$7:O$106)+SUMIF('資源化量内訳'!$A$7:$C$106,'ごみ集計結果'!$A$1,'資源化量内訳'!W$7:W$106)</f>
        <v>20331</v>
      </c>
      <c r="M25" s="54">
        <f>SUMIF('資源化量内訳'!$A$7:$C$106,'ごみ集計結果'!$A$1,'資源化量内訳'!BS$7:BS$106)</f>
        <v>603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ごみ処理量（直接最終処分量＋直接焼却量＋焼却以外の中間処理量＋直接資源化量）＝722,314t/年</v>
      </c>
      <c r="K26" s="94" t="s">
        <v>320</v>
      </c>
      <c r="L26" s="97">
        <f>SUMIF('資源化量内訳'!$A$7:$C$106,'ごみ集計結果'!$A$1,'資源化量内訳'!P$7:P$106)+SUMIF('資源化量内訳'!$A$7:$C$106,'ごみ集計結果'!$A$1,'資源化量内訳'!X$7:X$106)</f>
        <v>3856</v>
      </c>
      <c r="M26" s="54">
        <f>SUMIF('資源化量内訳'!$A$7:$C$106,'ごみ集計結果'!$A$1,'資源化量内訳'!BT$7:BT$106)</f>
        <v>0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１人１日あたりごみ排出量（ごみ総排出量/総人口）＝949g/人日</v>
      </c>
      <c r="K27" s="94" t="s">
        <v>321</v>
      </c>
      <c r="L27" s="97">
        <f>SUMIF('資源化量内訳'!$A$7:$C$106,'ごみ集計結果'!$A$1,'資源化量内訳'!Q$7:Q$106)+SUMIF('資源化量内訳'!$A$7:$C$106,'ごみ集計結果'!$A$1,'資源化量内訳'!Y$7:Y$106)</f>
        <v>2436</v>
      </c>
      <c r="M27" s="54">
        <f>SUMIF('資源化量内訳'!$A$7:$C$106,'ごみ集計結果'!$A$1,'資源化量内訳'!BU$7:BU$106)</f>
        <v>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リサイクル率（[資源化量合計＋集団回収量]/[ごみ処理量＋集団回収量]）＝21.46％</v>
      </c>
      <c r="K28" s="94" t="s">
        <v>30</v>
      </c>
      <c r="L28" s="97">
        <f>SUMIF('資源化量内訳'!$A$7:$C$106,'ごみ集計結果'!$A$1,'資源化量内訳'!R$7:R$106)+SUMIF('資源化量内訳'!$A$7:$C$106,'ごみ集計結果'!$A$1,'資源化量内訳'!Z$7:Z$106)</f>
        <v>505</v>
      </c>
      <c r="M28" s="54">
        <f>SUMIF('資源化量内訳'!$A$7:$C$106,'ごみ集計結果'!$A$1,'資源化量内訳'!BV$7:BV$106)</f>
        <v>3441</v>
      </c>
    </row>
    <row r="29" spans="1:13" s="96" customFormat="1" ht="15" customHeight="1">
      <c r="A29" s="98"/>
      <c r="K29" s="94" t="s">
        <v>90</v>
      </c>
      <c r="L29" s="97">
        <f>SUMIF('資源化量内訳'!$A$7:$C$106,'ごみ集計結果'!$A$1,'資源化量内訳'!S$7:S$106)+SUMIF('資源化量内訳'!$A$7:$C$106,'ごみ集計結果'!$A$1,'資源化量内訳'!AA$7:AA$106)</f>
        <v>8574</v>
      </c>
      <c r="M29" s="54">
        <f>SUMIF('資源化量内訳'!$A$7:$C$106,'ごみ集計結果'!$A$1,'資源化量内訳'!BW$7:BW$106)</f>
        <v>705</v>
      </c>
    </row>
    <row r="30" spans="11:13" ht="15" customHeight="1">
      <c r="K30" s="94" t="s">
        <v>122</v>
      </c>
      <c r="L30" s="184">
        <f>SUM(L23:L29)</f>
        <v>86106</v>
      </c>
      <c r="M30" s="185">
        <f>SUM(M23:M29)</f>
        <v>87730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岐阜県のごみ処理フローシート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104</v>
      </c>
      <c r="B2" s="297"/>
      <c r="C2" s="297"/>
      <c r="D2" s="297"/>
      <c r="E2" s="106"/>
      <c r="F2" s="107" t="s">
        <v>325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326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40</v>
      </c>
      <c r="G3" s="117">
        <f>'ごみ集計結果'!J19</f>
        <v>40153</v>
      </c>
      <c r="H3" s="106"/>
      <c r="I3" s="109"/>
      <c r="J3" s="110"/>
      <c r="K3" s="106"/>
      <c r="L3" s="106"/>
      <c r="M3" s="110"/>
      <c r="N3" s="110"/>
      <c r="O3" s="106"/>
      <c r="P3" s="116" t="s">
        <v>50</v>
      </c>
      <c r="Q3" s="117">
        <f>G3+N5+Q9</f>
        <v>105295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327</v>
      </c>
      <c r="G5" s="112"/>
      <c r="H5" s="106"/>
      <c r="I5" s="120" t="s">
        <v>328</v>
      </c>
      <c r="J5" s="112"/>
      <c r="K5" s="106"/>
      <c r="L5" s="121" t="s">
        <v>329</v>
      </c>
      <c r="M5" s="158" t="s">
        <v>52</v>
      </c>
      <c r="N5" s="122">
        <f>'ごみ集計結果'!L10</f>
        <v>57480</v>
      </c>
      <c r="O5" s="106"/>
      <c r="P5" s="106"/>
      <c r="Q5" s="106"/>
    </row>
    <row r="6" spans="1:17" s="113" customFormat="1" ht="21.75" customHeight="1" thickBot="1">
      <c r="A6" s="119"/>
      <c r="B6" s="294" t="s">
        <v>330</v>
      </c>
      <c r="C6" s="294"/>
      <c r="D6" s="294"/>
      <c r="E6" s="106"/>
      <c r="F6" s="116" t="s">
        <v>41</v>
      </c>
      <c r="G6" s="117">
        <f>'ごみ集計結果'!J4</f>
        <v>572486</v>
      </c>
      <c r="H6" s="106"/>
      <c r="I6" s="116" t="s">
        <v>44</v>
      </c>
      <c r="J6" s="117">
        <f>G6+N8</f>
        <v>588498</v>
      </c>
      <c r="K6" s="106"/>
      <c r="L6" s="123" t="s">
        <v>331</v>
      </c>
      <c r="M6" s="160" t="s">
        <v>53</v>
      </c>
      <c r="N6" s="124">
        <f>'ごみ集計結果'!M10</f>
        <v>6946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332</v>
      </c>
      <c r="C8" s="126" t="s">
        <v>36</v>
      </c>
      <c r="D8" s="127">
        <f>'ごみ集計結果'!D7</f>
        <v>129045</v>
      </c>
      <c r="E8" s="106"/>
      <c r="F8" s="106"/>
      <c r="G8" s="119"/>
      <c r="H8" s="106"/>
      <c r="I8" s="128"/>
      <c r="L8" s="129" t="s">
        <v>333</v>
      </c>
      <c r="M8" s="132" t="s">
        <v>43</v>
      </c>
      <c r="N8" s="127">
        <f>N10+N14+N18+N22+N26</f>
        <v>16012</v>
      </c>
      <c r="O8" s="106"/>
      <c r="P8" s="111" t="s">
        <v>334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51</v>
      </c>
      <c r="Q9" s="117">
        <f>N11+N15+N19+N23+N27</f>
        <v>7662</v>
      </c>
    </row>
    <row r="10" spans="1:17" s="113" customFormat="1" ht="21.75" customHeight="1" thickBot="1">
      <c r="A10" s="119"/>
      <c r="B10" s="125" t="s">
        <v>335</v>
      </c>
      <c r="C10" s="157" t="s">
        <v>31</v>
      </c>
      <c r="D10" s="127">
        <f>'ごみ集計結果'!D8</f>
        <v>398631</v>
      </c>
      <c r="E10" s="106"/>
      <c r="F10" s="106"/>
      <c r="G10" s="119"/>
      <c r="H10" s="106"/>
      <c r="I10" s="120" t="s">
        <v>336</v>
      </c>
      <c r="J10" s="112"/>
      <c r="K10" s="106"/>
      <c r="L10" s="121" t="s">
        <v>333</v>
      </c>
      <c r="M10" s="158" t="s">
        <v>54</v>
      </c>
      <c r="N10" s="122">
        <f>'ごみ集計結果'!K11</f>
        <v>13680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45</v>
      </c>
      <c r="J11" s="117">
        <f>'ごみ集計結果'!J11</f>
        <v>28482</v>
      </c>
      <c r="K11" s="106"/>
      <c r="L11" s="133" t="s">
        <v>334</v>
      </c>
      <c r="M11" s="162" t="s">
        <v>55</v>
      </c>
      <c r="N11" s="134">
        <f>'ごみ集計結果'!L11</f>
        <v>4604</v>
      </c>
      <c r="O11" s="106"/>
      <c r="P11" s="106"/>
      <c r="Q11" s="106"/>
    </row>
    <row r="12" spans="1:17" s="113" customFormat="1" ht="21.75" customHeight="1" thickBot="1">
      <c r="A12" s="119"/>
      <c r="B12" s="125" t="s">
        <v>337</v>
      </c>
      <c r="C12" s="157" t="s">
        <v>32</v>
      </c>
      <c r="D12" s="127">
        <f>'ごみ集計結果'!D9</f>
        <v>36687</v>
      </c>
      <c r="E12" s="106"/>
      <c r="F12" s="106"/>
      <c r="G12" s="119"/>
      <c r="H12" s="106"/>
      <c r="I12" s="109"/>
      <c r="J12" s="119"/>
      <c r="K12" s="106"/>
      <c r="L12" s="135" t="s">
        <v>331</v>
      </c>
      <c r="M12" s="161" t="s">
        <v>56</v>
      </c>
      <c r="N12" s="117">
        <f>'ごみ集計結果'!M11</f>
        <v>6851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338</v>
      </c>
      <c r="C14" s="157" t="s">
        <v>33</v>
      </c>
      <c r="D14" s="127">
        <f>'ごみ集計結果'!D10</f>
        <v>62648</v>
      </c>
      <c r="E14" s="106"/>
      <c r="F14" s="106"/>
      <c r="G14" s="119"/>
      <c r="H14" s="106"/>
      <c r="I14" s="107" t="s">
        <v>339</v>
      </c>
      <c r="J14" s="112"/>
      <c r="K14" s="106"/>
      <c r="L14" s="121" t="s">
        <v>333</v>
      </c>
      <c r="M14" s="158" t="s">
        <v>57</v>
      </c>
      <c r="N14" s="122">
        <f>'ごみ集計結果'!K12</f>
        <v>1986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46</v>
      </c>
      <c r="J15" s="117">
        <f>'ごみ集計結果'!J12</f>
        <v>39177</v>
      </c>
      <c r="K15" s="106"/>
      <c r="L15" s="133" t="s">
        <v>334</v>
      </c>
      <c r="M15" s="162" t="s">
        <v>58</v>
      </c>
      <c r="N15" s="134">
        <f>'ごみ集計結果'!L12</f>
        <v>1643</v>
      </c>
      <c r="O15" s="106"/>
    </row>
    <row r="16" spans="1:15" s="113" customFormat="1" ht="21.75" customHeight="1" thickBot="1">
      <c r="A16" s="119"/>
      <c r="B16" s="141" t="s">
        <v>340</v>
      </c>
      <c r="C16" s="157" t="s">
        <v>34</v>
      </c>
      <c r="D16" s="127">
        <f>'ごみ集計結果'!D11</f>
        <v>2473</v>
      </c>
      <c r="E16" s="106"/>
      <c r="H16" s="106"/>
      <c r="I16" s="109"/>
      <c r="J16" s="119"/>
      <c r="K16" s="106"/>
      <c r="L16" s="135" t="s">
        <v>331</v>
      </c>
      <c r="M16" s="161" t="s">
        <v>59</v>
      </c>
      <c r="N16" s="117">
        <f>'ごみ集計結果'!M12</f>
        <v>32770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341</v>
      </c>
      <c r="C18" s="157" t="s">
        <v>35</v>
      </c>
      <c r="D18" s="127">
        <f>'ごみ集計結果'!D12</f>
        <v>9584</v>
      </c>
      <c r="E18" s="106"/>
      <c r="F18" s="120" t="s">
        <v>342</v>
      </c>
      <c r="G18" s="108"/>
      <c r="H18" s="106"/>
      <c r="I18" s="120" t="s">
        <v>343</v>
      </c>
      <c r="J18" s="112"/>
      <c r="K18" s="106"/>
      <c r="L18" s="121" t="s">
        <v>333</v>
      </c>
      <c r="M18" s="158" t="s">
        <v>60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70264</v>
      </c>
      <c r="H19" s="106"/>
      <c r="I19" s="116" t="s">
        <v>47</v>
      </c>
      <c r="J19" s="117">
        <f>'ごみ集計結果'!J13</f>
        <v>86</v>
      </c>
      <c r="K19" s="106"/>
      <c r="L19" s="133" t="s">
        <v>334</v>
      </c>
      <c r="M19" s="162" t="s">
        <v>61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344</v>
      </c>
      <c r="C20" s="157" t="s">
        <v>37</v>
      </c>
      <c r="D20" s="127">
        <f>'ごみ集計結果'!D14</f>
        <v>81732</v>
      </c>
      <c r="E20" s="106"/>
      <c r="F20" s="106"/>
      <c r="G20" s="119"/>
      <c r="H20" s="106"/>
      <c r="I20" s="109"/>
      <c r="J20" s="119"/>
      <c r="K20" s="106"/>
      <c r="L20" s="135" t="s">
        <v>331</v>
      </c>
      <c r="M20" s="161" t="s">
        <v>62</v>
      </c>
      <c r="N20" s="117">
        <f>'ごみ集計結果'!M13</f>
        <v>85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345</v>
      </c>
      <c r="C22" s="132" t="s">
        <v>38</v>
      </c>
      <c r="D22" s="127">
        <f>'ごみ集計結果'!D15</f>
        <v>11358</v>
      </c>
      <c r="E22" s="106"/>
      <c r="F22" s="106"/>
      <c r="G22" s="119"/>
      <c r="H22" s="106"/>
      <c r="I22" s="120" t="s">
        <v>346</v>
      </c>
      <c r="J22" s="112"/>
      <c r="K22" s="106"/>
      <c r="L22" s="121" t="s">
        <v>333</v>
      </c>
      <c r="M22" s="158" t="s">
        <v>63</v>
      </c>
      <c r="N22" s="122">
        <f>'ごみ集計結果'!K14</f>
        <v>47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48</v>
      </c>
      <c r="J23" s="117">
        <f>'ごみ集計結果'!J14</f>
        <v>230</v>
      </c>
      <c r="K23" s="106"/>
      <c r="L23" s="133" t="s">
        <v>334</v>
      </c>
      <c r="M23" s="162" t="s">
        <v>64</v>
      </c>
      <c r="N23" s="134">
        <f>'ごみ集計結果'!L14</f>
        <v>0</v>
      </c>
      <c r="O23" s="106"/>
      <c r="Q23" s="106"/>
    </row>
    <row r="24" spans="1:16" s="113" customFormat="1" ht="21.75" customHeight="1" thickBot="1">
      <c r="A24" s="119"/>
      <c r="B24" s="145" t="s">
        <v>347</v>
      </c>
      <c r="C24" s="132" t="s">
        <v>39</v>
      </c>
      <c r="D24" s="127">
        <f>'ごみ集計結果'!M30</f>
        <v>87730</v>
      </c>
      <c r="E24" s="106"/>
      <c r="F24" s="106"/>
      <c r="G24" s="119"/>
      <c r="H24" s="106"/>
      <c r="I24" s="109"/>
      <c r="J24" s="110"/>
      <c r="K24" s="106"/>
      <c r="L24" s="135" t="s">
        <v>331</v>
      </c>
      <c r="M24" s="161" t="s">
        <v>350</v>
      </c>
      <c r="N24" s="117">
        <f>'ごみ集計結果'!M14</f>
        <v>43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348</v>
      </c>
      <c r="J26" s="112"/>
      <c r="K26" s="106"/>
      <c r="L26" s="147" t="s">
        <v>333</v>
      </c>
      <c r="M26" s="159" t="s">
        <v>351</v>
      </c>
      <c r="N26" s="122">
        <f>'ごみ集計結果'!K15</f>
        <v>299</v>
      </c>
      <c r="O26" s="146"/>
      <c r="P26" s="106" t="s">
        <v>24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49</v>
      </c>
      <c r="J27" s="117">
        <f>'ごみ集計結果'!J15</f>
        <v>2289</v>
      </c>
      <c r="K27" s="106"/>
      <c r="L27" s="135" t="s">
        <v>334</v>
      </c>
      <c r="M27" s="161" t="s">
        <v>352</v>
      </c>
      <c r="N27" s="124">
        <f>'ごみ集計結果'!L15</f>
        <v>1415</v>
      </c>
      <c r="O27" s="106"/>
      <c r="P27" s="295">
        <f>N12+N16+N20+N24+N6</f>
        <v>46695</v>
      </c>
      <c r="Q27" s="295"/>
    </row>
    <row r="28" spans="1:17" s="113" customFormat="1" ht="21.75" customHeight="1" thickBot="1">
      <c r="A28" s="106"/>
      <c r="B28" s="163" t="s">
        <v>26</v>
      </c>
      <c r="C28" s="148" t="s">
        <v>353</v>
      </c>
      <c r="D28" s="149">
        <f>'ごみ集計結果'!D3</f>
        <v>2105279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27</v>
      </c>
      <c r="C29" s="165" t="s">
        <v>354</v>
      </c>
      <c r="D29" s="151">
        <f>'ごみ集計結果'!D4</f>
        <v>9063</v>
      </c>
      <c r="E29" s="106"/>
      <c r="F29" s="120" t="s">
        <v>28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29</v>
      </c>
      <c r="Q29" s="130"/>
    </row>
    <row r="30" spans="1:17" s="113" customFormat="1" ht="21.75" customHeight="1" thickBot="1">
      <c r="A30" s="106"/>
      <c r="B30" s="164" t="s">
        <v>25</v>
      </c>
      <c r="C30" s="166" t="s">
        <v>355</v>
      </c>
      <c r="D30" s="152">
        <f>'ごみ集計結果'!D5</f>
        <v>2114342</v>
      </c>
      <c r="E30" s="106"/>
      <c r="F30" s="116" t="s">
        <v>42</v>
      </c>
      <c r="G30" s="117">
        <f>'ごみ集計結果'!J18</f>
        <v>39411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86106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2005-02-15T02:46:33Z</dcterms:modified>
  <cp:category/>
  <cp:version/>
  <cp:contentType/>
  <cp:contentStatus/>
</cp:coreProperties>
</file>