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'し尿処理の状況'!$A$2:$AC$42</definedName>
    <definedName name="_xlnm.Print_Area" localSheetId="0">'水洗化人口等'!$A$2:$U$42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<sst xmlns="http://schemas.openxmlformats.org/spreadsheetml/2006/main" count="395" uniqueCount="156">
  <si>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</si>
  <si>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</si>
  <si>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</si>
  <si>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</si>
  <si>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</si>
  <si>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</si>
  <si>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</si>
  <si>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</si>
  <si>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</si>
  <si>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</si>
  <si>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</si>
  <si>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</si>
  <si>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</si>
  <si>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</si>
  <si>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</si>
  <si>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</si>
  <si>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</si>
  <si>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</si>
  <si>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</si>
  <si>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</si>
  <si>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</si>
  <si>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</si>
  <si>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</si>
  <si>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</si>
  <si>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</si>
  <si>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</si>
  <si>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</si>
  <si>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</si>
  <si>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</si>
  <si>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</si>
  <si>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</si>
  <si>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</si>
  <si>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</si>
  <si>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</si>
  <si>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</si>
  <si>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</si>
  <si>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</si>
  <si>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</si>
  <si>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</si>
  <si>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</si>
  <si>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</si>
  <si>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</si>
  <si>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</si>
  <si>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</si>
  <si>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</si>
  <si>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</si>
  <si>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</si>
  <si>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</si>
  <si>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</si>
  <si>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</si>
  <si>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</si>
  <si>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</si>
  <si>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</si>
  <si>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</si>
  <si>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</si>
  <si>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朝日町</t>
  </si>
  <si>
    <t>清水町</t>
  </si>
  <si>
    <t>池田町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</si>
  <si>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</si>
  <si>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</si>
  <si>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</si>
  <si>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</si>
  <si>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</si>
  <si>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</si>
  <si>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</si>
  <si>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</si>
  <si>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</si>
  <si>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</si>
  <si>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</si>
  <si>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</si>
  <si>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</si>
  <si>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</si>
  <si>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</si>
  <si>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</si>
  <si>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</si>
  <si>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</si>
  <si>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</si>
  <si>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</si>
  <si>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</si>
  <si>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</si>
  <si>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</si>
  <si>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</si>
  <si>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</si>
  <si>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福井県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</si>
  <si>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</si>
  <si>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</si>
  <si>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</si>
  <si>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</si>
  <si>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</si>
  <si>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</si>
  <si>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</si>
  <si>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</si>
  <si>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</si>
  <si>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</si>
  <si>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</si>
  <si>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</si>
  <si>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</si>
  <si>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</si>
  <si>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</si>
  <si>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</si>
  <si>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</si>
  <si>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</si>
  <si>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</si>
  <si>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</si>
  <si>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</si>
  <si>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</si>
  <si>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</si>
  <si>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</si>
  <si>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</si>
  <si>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</si>
  <si>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</si>
  <si>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</si>
  <si>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</si>
  <si>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</si>
  <si>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</si>
  <si>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</si>
  <si>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</si>
  <si>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</si>
  <si>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</si>
  <si>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</si>
  <si>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</si>
  <si>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</si>
  <si>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</si>
  <si>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</si>
  <si>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</si>
  <si>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</si>
  <si>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</si>
  <si>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</si>
  <si>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</si>
  <si>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</si>
  <si>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</si>
  <si>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</si>
  <si>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</si>
  <si>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</si>
  <si>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</si>
  <si>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</si>
  <si>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</si>
  <si>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</si>
  <si>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</si>
  <si>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</si>
  <si>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</si>
  <si>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</si>
  <si>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</si>
  <si>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</si>
  <si>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</si>
  <si>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</si>
  <si>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</si>
  <si>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</si>
  <si>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</si>
  <si>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</si>
  <si>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</si>
  <si>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</si>
  <si>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水洗化人口等（平成１４年度実績）</t>
  </si>
  <si>
    <t>し尿処理の状況（平成１４年度実績）</t>
  </si>
  <si>
    <t>福井県合計</t>
  </si>
  <si>
    <t>○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</si>
</sst>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4" applyNumberFormat="1" applyFont="1" applyBorder="1" applyAlignment="1">
      <alignment horizontal="center" vertical="center"/>
      <protection/>
    </xf>
    <xf numFmtId="0" fontId="7" fillId="0" borderId="7" xfId="24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8" xfId="24" applyNumberFormat="1" applyFont="1" applyBorder="1" applyAlignment="1">
      <alignment horizontal="center" vertical="center"/>
      <protection/>
    </xf>
    <xf numFmtId="0" fontId="7" fillId="0" borderId="5" xfId="24" applyNumberFormat="1" applyFont="1" applyBorder="1" applyAlignment="1">
      <alignment horizontal="center" vertical="center"/>
      <protection/>
    </xf>
    <xf numFmtId="0" fontId="7" fillId="0" borderId="3" xfId="24" applyNumberFormat="1" applyFont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13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3" applyFont="1" applyAlignment="1" quotePrefix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1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1" xfId="23" applyFont="1" applyBorder="1" applyAlignment="1">
      <alignment horizontal="center" vertical="center" textRotation="255"/>
      <protection/>
    </xf>
    <xf numFmtId="0" fontId="9" fillId="0" borderId="8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42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152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0" t="s">
        <v>9</v>
      </c>
      <c r="B2" s="63" t="s">
        <v>58</v>
      </c>
      <c r="C2" s="66" t="s">
        <v>59</v>
      </c>
      <c r="D2" s="5" t="s">
        <v>10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69" t="s">
        <v>11</v>
      </c>
      <c r="S2" s="70"/>
      <c r="T2" s="70"/>
      <c r="U2" s="71"/>
    </row>
    <row r="3" spans="1:21" s="30" customFormat="1" ht="22.5" customHeight="1">
      <c r="A3" s="61"/>
      <c r="B3" s="64"/>
      <c r="C3" s="67"/>
      <c r="D3" s="22"/>
      <c r="E3" s="7" t="s">
        <v>12</v>
      </c>
      <c r="F3" s="20"/>
      <c r="G3" s="20"/>
      <c r="H3" s="23"/>
      <c r="I3" s="7" t="s">
        <v>60</v>
      </c>
      <c r="J3" s="20"/>
      <c r="K3" s="20"/>
      <c r="L3" s="20"/>
      <c r="M3" s="20"/>
      <c r="N3" s="20"/>
      <c r="O3" s="20"/>
      <c r="P3" s="20"/>
      <c r="Q3" s="21"/>
      <c r="R3" s="72"/>
      <c r="S3" s="73"/>
      <c r="T3" s="73"/>
      <c r="U3" s="74"/>
    </row>
    <row r="4" spans="1:21" s="30" customFormat="1" ht="22.5" customHeight="1">
      <c r="A4" s="61"/>
      <c r="B4" s="64"/>
      <c r="C4" s="67"/>
      <c r="D4" s="22"/>
      <c r="E4" s="6" t="s">
        <v>13</v>
      </c>
      <c r="F4" s="75" t="s">
        <v>61</v>
      </c>
      <c r="G4" s="75" t="s">
        <v>62</v>
      </c>
      <c r="H4" s="75" t="s">
        <v>63</v>
      </c>
      <c r="I4" s="6" t="s">
        <v>13</v>
      </c>
      <c r="J4" s="75" t="s">
        <v>64</v>
      </c>
      <c r="K4" s="75" t="s">
        <v>65</v>
      </c>
      <c r="L4" s="75" t="s">
        <v>66</v>
      </c>
      <c r="M4" s="75" t="s">
        <v>67</v>
      </c>
      <c r="N4" s="75" t="s">
        <v>68</v>
      </c>
      <c r="O4" s="79" t="s">
        <v>69</v>
      </c>
      <c r="P4" s="8"/>
      <c r="Q4" s="75" t="s">
        <v>70</v>
      </c>
      <c r="R4" s="75" t="s">
        <v>14</v>
      </c>
      <c r="S4" s="75" t="s">
        <v>15</v>
      </c>
      <c r="T4" s="77" t="s">
        <v>16</v>
      </c>
      <c r="U4" s="77" t="s">
        <v>17</v>
      </c>
    </row>
    <row r="5" spans="1:21" s="30" customFormat="1" ht="22.5" customHeight="1">
      <c r="A5" s="61"/>
      <c r="B5" s="64"/>
      <c r="C5" s="67"/>
      <c r="D5" s="22"/>
      <c r="E5" s="6"/>
      <c r="F5" s="76"/>
      <c r="G5" s="76"/>
      <c r="H5" s="76"/>
      <c r="I5" s="6"/>
      <c r="J5" s="76"/>
      <c r="K5" s="76"/>
      <c r="L5" s="76"/>
      <c r="M5" s="76"/>
      <c r="N5" s="76"/>
      <c r="O5" s="76"/>
      <c r="P5" s="9" t="s">
        <v>18</v>
      </c>
      <c r="Q5" s="76"/>
      <c r="R5" s="80"/>
      <c r="S5" s="80"/>
      <c r="T5" s="80"/>
      <c r="U5" s="76"/>
    </row>
    <row r="6" spans="1:21" s="30" customFormat="1" ht="22.5" customHeight="1">
      <c r="A6" s="62"/>
      <c r="B6" s="65"/>
      <c r="C6" s="68"/>
      <c r="D6" s="10" t="s">
        <v>19</v>
      </c>
      <c r="E6" s="10" t="s">
        <v>19</v>
      </c>
      <c r="F6" s="11" t="s">
        <v>71</v>
      </c>
      <c r="G6" s="10" t="s">
        <v>19</v>
      </c>
      <c r="H6" s="10" t="s">
        <v>19</v>
      </c>
      <c r="I6" s="10" t="s">
        <v>19</v>
      </c>
      <c r="J6" s="11" t="s">
        <v>71</v>
      </c>
      <c r="K6" s="10" t="s">
        <v>19</v>
      </c>
      <c r="L6" s="11" t="s">
        <v>71</v>
      </c>
      <c r="M6" s="10" t="s">
        <v>19</v>
      </c>
      <c r="N6" s="11" t="s">
        <v>71</v>
      </c>
      <c r="O6" s="10" t="s">
        <v>19</v>
      </c>
      <c r="P6" s="10" t="s">
        <v>19</v>
      </c>
      <c r="Q6" s="11" t="s">
        <v>71</v>
      </c>
      <c r="R6" s="81"/>
      <c r="S6" s="81"/>
      <c r="T6" s="81"/>
      <c r="U6" s="78"/>
    </row>
    <row r="7" spans="1:21" ht="13.5">
      <c r="A7" s="31" t="s">
        <v>84</v>
      </c>
      <c r="B7" s="32" t="s">
        <v>85</v>
      </c>
      <c r="C7" s="33" t="s">
        <v>86</v>
      </c>
      <c r="D7" s="34">
        <f aca="true" t="shared" si="0" ref="D7:D41">E7+I7</f>
        <v>250474</v>
      </c>
      <c r="E7" s="35">
        <f aca="true" t="shared" si="1" ref="E7:E22">G7+H7</f>
        <v>14132</v>
      </c>
      <c r="F7" s="36">
        <f aca="true" t="shared" si="2" ref="F7:F42">E7/D7*100</f>
        <v>5.642102573520605</v>
      </c>
      <c r="G7" s="34">
        <v>13751</v>
      </c>
      <c r="H7" s="34">
        <v>381</v>
      </c>
      <c r="I7" s="35">
        <f aca="true" t="shared" si="3" ref="I7:I22">K7+M7+O7</f>
        <v>236342</v>
      </c>
      <c r="J7" s="36">
        <f aca="true" t="shared" si="4" ref="J7:J42">I7/D7*100</f>
        <v>94.3578974264794</v>
      </c>
      <c r="K7" s="34">
        <v>178653</v>
      </c>
      <c r="L7" s="36">
        <f aca="true" t="shared" si="5" ref="L7:L42">K7/D7*100</f>
        <v>71.32596596852368</v>
      </c>
      <c r="M7" s="34">
        <v>0</v>
      </c>
      <c r="N7" s="36">
        <f aca="true" t="shared" si="6" ref="N7:N42">M7/D7*100</f>
        <v>0</v>
      </c>
      <c r="O7" s="34">
        <v>57689</v>
      </c>
      <c r="P7" s="34">
        <v>13800</v>
      </c>
      <c r="Q7" s="36">
        <f aca="true" t="shared" si="7" ref="Q7:Q42">O7/D7*100</f>
        <v>23.031931457955714</v>
      </c>
      <c r="R7" s="34" t="s">
        <v>155</v>
      </c>
      <c r="S7" s="34"/>
      <c r="T7" s="34"/>
      <c r="U7" s="34"/>
    </row>
    <row r="8" spans="1:21" ht="13.5">
      <c r="A8" s="31" t="s">
        <v>84</v>
      </c>
      <c r="B8" s="32" t="s">
        <v>87</v>
      </c>
      <c r="C8" s="33" t="s">
        <v>88</v>
      </c>
      <c r="D8" s="34">
        <f t="shared" si="0"/>
        <v>68109</v>
      </c>
      <c r="E8" s="35">
        <f t="shared" si="1"/>
        <v>13794</v>
      </c>
      <c r="F8" s="36">
        <f t="shared" si="2"/>
        <v>20.252830022463993</v>
      </c>
      <c r="G8" s="34">
        <v>13749</v>
      </c>
      <c r="H8" s="34">
        <v>45</v>
      </c>
      <c r="I8" s="35">
        <f t="shared" si="3"/>
        <v>54315</v>
      </c>
      <c r="J8" s="36">
        <f t="shared" si="4"/>
        <v>79.747169977536</v>
      </c>
      <c r="K8" s="34">
        <v>37053</v>
      </c>
      <c r="L8" s="36">
        <f t="shared" si="5"/>
        <v>54.4025018719993</v>
      </c>
      <c r="M8" s="34">
        <v>0</v>
      </c>
      <c r="N8" s="36">
        <f t="shared" si="6"/>
        <v>0</v>
      </c>
      <c r="O8" s="34">
        <v>17262</v>
      </c>
      <c r="P8" s="34">
        <v>4177</v>
      </c>
      <c r="Q8" s="36">
        <f t="shared" si="7"/>
        <v>25.344668105536712</v>
      </c>
      <c r="R8" s="34" t="s">
        <v>155</v>
      </c>
      <c r="S8" s="34"/>
      <c r="T8" s="34"/>
      <c r="U8" s="34"/>
    </row>
    <row r="9" spans="1:21" ht="13.5">
      <c r="A9" s="31" t="s">
        <v>84</v>
      </c>
      <c r="B9" s="32" t="s">
        <v>89</v>
      </c>
      <c r="C9" s="33" t="s">
        <v>90</v>
      </c>
      <c r="D9" s="34">
        <f t="shared" si="0"/>
        <v>71390</v>
      </c>
      <c r="E9" s="35">
        <f t="shared" si="1"/>
        <v>17661</v>
      </c>
      <c r="F9" s="36">
        <f t="shared" si="2"/>
        <v>24.738758929822104</v>
      </c>
      <c r="G9" s="34">
        <v>17606</v>
      </c>
      <c r="H9" s="34">
        <v>55</v>
      </c>
      <c r="I9" s="35">
        <f t="shared" si="3"/>
        <v>53729</v>
      </c>
      <c r="J9" s="36">
        <f t="shared" si="4"/>
        <v>75.2612410701779</v>
      </c>
      <c r="K9" s="34">
        <v>25322</v>
      </c>
      <c r="L9" s="36">
        <f t="shared" si="5"/>
        <v>35.46995377503852</v>
      </c>
      <c r="M9" s="34">
        <v>0</v>
      </c>
      <c r="N9" s="36">
        <f t="shared" si="6"/>
        <v>0</v>
      </c>
      <c r="O9" s="34">
        <v>28407</v>
      </c>
      <c r="P9" s="34">
        <v>8050</v>
      </c>
      <c r="Q9" s="36">
        <f t="shared" si="7"/>
        <v>39.79128729513938</v>
      </c>
      <c r="R9" s="34" t="s">
        <v>155</v>
      </c>
      <c r="S9" s="34"/>
      <c r="T9" s="34"/>
      <c r="U9" s="34"/>
    </row>
    <row r="10" spans="1:21" ht="13.5">
      <c r="A10" s="31" t="s">
        <v>84</v>
      </c>
      <c r="B10" s="32" t="s">
        <v>91</v>
      </c>
      <c r="C10" s="33" t="s">
        <v>92</v>
      </c>
      <c r="D10" s="34">
        <f t="shared" si="0"/>
        <v>33171</v>
      </c>
      <c r="E10" s="35">
        <f t="shared" si="1"/>
        <v>6688</v>
      </c>
      <c r="F10" s="36">
        <f t="shared" si="2"/>
        <v>20.1621898646408</v>
      </c>
      <c r="G10" s="34">
        <v>6598</v>
      </c>
      <c r="H10" s="34">
        <v>90</v>
      </c>
      <c r="I10" s="35">
        <f t="shared" si="3"/>
        <v>26483</v>
      </c>
      <c r="J10" s="36">
        <f t="shared" si="4"/>
        <v>79.8378101353592</v>
      </c>
      <c r="K10" s="34">
        <v>13094</v>
      </c>
      <c r="L10" s="36">
        <f t="shared" si="5"/>
        <v>39.4742395465919</v>
      </c>
      <c r="M10" s="34">
        <v>0</v>
      </c>
      <c r="N10" s="36">
        <f t="shared" si="6"/>
        <v>0</v>
      </c>
      <c r="O10" s="34">
        <v>13389</v>
      </c>
      <c r="P10" s="34">
        <v>5557</v>
      </c>
      <c r="Q10" s="36">
        <f t="shared" si="7"/>
        <v>40.363570588767296</v>
      </c>
      <c r="R10" s="34" t="s">
        <v>155</v>
      </c>
      <c r="S10" s="34"/>
      <c r="T10" s="34"/>
      <c r="U10" s="34"/>
    </row>
    <row r="11" spans="1:21" ht="13.5">
      <c r="A11" s="31" t="s">
        <v>84</v>
      </c>
      <c r="B11" s="32" t="s">
        <v>93</v>
      </c>
      <c r="C11" s="33" t="s">
        <v>94</v>
      </c>
      <c r="D11" s="34">
        <f t="shared" si="0"/>
        <v>39594</v>
      </c>
      <c r="E11" s="35">
        <f t="shared" si="1"/>
        <v>15727</v>
      </c>
      <c r="F11" s="36">
        <f t="shared" si="2"/>
        <v>39.72066474718392</v>
      </c>
      <c r="G11" s="34">
        <v>14243</v>
      </c>
      <c r="H11" s="34">
        <v>1484</v>
      </c>
      <c r="I11" s="35">
        <f t="shared" si="3"/>
        <v>23867</v>
      </c>
      <c r="J11" s="36">
        <f t="shared" si="4"/>
        <v>60.27933525281608</v>
      </c>
      <c r="K11" s="34">
        <v>0</v>
      </c>
      <c r="L11" s="36">
        <f t="shared" si="5"/>
        <v>0</v>
      </c>
      <c r="M11" s="34">
        <v>0</v>
      </c>
      <c r="N11" s="36">
        <f t="shared" si="6"/>
        <v>0</v>
      </c>
      <c r="O11" s="34">
        <v>23867</v>
      </c>
      <c r="P11" s="34">
        <v>5199</v>
      </c>
      <c r="Q11" s="36">
        <f t="shared" si="7"/>
        <v>60.27933525281608</v>
      </c>
      <c r="R11" s="34" t="s">
        <v>155</v>
      </c>
      <c r="S11" s="34"/>
      <c r="T11" s="34"/>
      <c r="U11" s="34"/>
    </row>
    <row r="12" spans="1:21" ht="13.5">
      <c r="A12" s="31" t="s">
        <v>84</v>
      </c>
      <c r="B12" s="32" t="s">
        <v>95</v>
      </c>
      <c r="C12" s="33" t="s">
        <v>96</v>
      </c>
      <c r="D12" s="34">
        <f t="shared" si="0"/>
        <v>28319</v>
      </c>
      <c r="E12" s="35">
        <f t="shared" si="1"/>
        <v>9619</v>
      </c>
      <c r="F12" s="36">
        <f t="shared" si="2"/>
        <v>33.96659486563791</v>
      </c>
      <c r="G12" s="34">
        <v>9120</v>
      </c>
      <c r="H12" s="34">
        <v>499</v>
      </c>
      <c r="I12" s="35">
        <f t="shared" si="3"/>
        <v>18700</v>
      </c>
      <c r="J12" s="36">
        <f t="shared" si="4"/>
        <v>66.03340513436208</v>
      </c>
      <c r="K12" s="34">
        <v>15682</v>
      </c>
      <c r="L12" s="36">
        <f t="shared" si="5"/>
        <v>55.37624916134044</v>
      </c>
      <c r="M12" s="34">
        <v>0</v>
      </c>
      <c r="N12" s="36">
        <f t="shared" si="6"/>
        <v>0</v>
      </c>
      <c r="O12" s="34">
        <v>3018</v>
      </c>
      <c r="P12" s="34">
        <v>753</v>
      </c>
      <c r="Q12" s="36">
        <f t="shared" si="7"/>
        <v>10.657155973021647</v>
      </c>
      <c r="R12" s="34" t="s">
        <v>155</v>
      </c>
      <c r="S12" s="34"/>
      <c r="T12" s="34"/>
      <c r="U12" s="34"/>
    </row>
    <row r="13" spans="1:21" ht="13.5">
      <c r="A13" s="31" t="s">
        <v>84</v>
      </c>
      <c r="B13" s="32" t="s">
        <v>97</v>
      </c>
      <c r="C13" s="33" t="s">
        <v>98</v>
      </c>
      <c r="D13" s="34">
        <f t="shared" si="0"/>
        <v>65975</v>
      </c>
      <c r="E13" s="35">
        <f t="shared" si="1"/>
        <v>11940</v>
      </c>
      <c r="F13" s="36">
        <f t="shared" si="2"/>
        <v>18.097764304660856</v>
      </c>
      <c r="G13" s="34">
        <v>10149</v>
      </c>
      <c r="H13" s="34">
        <v>1791</v>
      </c>
      <c r="I13" s="35">
        <f t="shared" si="3"/>
        <v>54035</v>
      </c>
      <c r="J13" s="36">
        <f t="shared" si="4"/>
        <v>81.90223569533914</v>
      </c>
      <c r="K13" s="34">
        <v>35974</v>
      </c>
      <c r="L13" s="36">
        <f t="shared" si="5"/>
        <v>54.5267146646457</v>
      </c>
      <c r="M13" s="34">
        <v>0</v>
      </c>
      <c r="N13" s="36">
        <f t="shared" si="6"/>
        <v>0</v>
      </c>
      <c r="O13" s="34">
        <v>18061</v>
      </c>
      <c r="P13" s="34">
        <v>7344</v>
      </c>
      <c r="Q13" s="36">
        <f t="shared" si="7"/>
        <v>27.375521030693445</v>
      </c>
      <c r="R13" s="34" t="s">
        <v>155</v>
      </c>
      <c r="S13" s="34"/>
      <c r="T13" s="34"/>
      <c r="U13" s="34"/>
    </row>
    <row r="14" spans="1:21" ht="13.5">
      <c r="A14" s="31" t="s">
        <v>84</v>
      </c>
      <c r="B14" s="32" t="s">
        <v>99</v>
      </c>
      <c r="C14" s="33" t="s">
        <v>100</v>
      </c>
      <c r="D14" s="34">
        <f t="shared" si="0"/>
        <v>5388</v>
      </c>
      <c r="E14" s="35">
        <f t="shared" si="1"/>
        <v>1058</v>
      </c>
      <c r="F14" s="36">
        <f t="shared" si="2"/>
        <v>19.6362286562732</v>
      </c>
      <c r="G14" s="34">
        <v>1058</v>
      </c>
      <c r="H14" s="34">
        <v>0</v>
      </c>
      <c r="I14" s="35">
        <f t="shared" si="3"/>
        <v>4330</v>
      </c>
      <c r="J14" s="36">
        <f t="shared" si="4"/>
        <v>80.3637713437268</v>
      </c>
      <c r="K14" s="34">
        <v>875</v>
      </c>
      <c r="L14" s="36">
        <f t="shared" si="5"/>
        <v>16.239792130660728</v>
      </c>
      <c r="M14" s="34">
        <v>0</v>
      </c>
      <c r="N14" s="36">
        <f t="shared" si="6"/>
        <v>0</v>
      </c>
      <c r="O14" s="34">
        <v>3455</v>
      </c>
      <c r="P14" s="34">
        <v>1880</v>
      </c>
      <c r="Q14" s="36">
        <f t="shared" si="7"/>
        <v>64.12397921306608</v>
      </c>
      <c r="R14" s="34" t="s">
        <v>155</v>
      </c>
      <c r="S14" s="34"/>
      <c r="T14" s="34"/>
      <c r="U14" s="34"/>
    </row>
    <row r="15" spans="1:21" ht="13.5">
      <c r="A15" s="31" t="s">
        <v>84</v>
      </c>
      <c r="B15" s="32" t="s">
        <v>101</v>
      </c>
      <c r="C15" s="33" t="s">
        <v>102</v>
      </c>
      <c r="D15" s="34">
        <f t="shared" si="0"/>
        <v>10407</v>
      </c>
      <c r="E15" s="35">
        <f t="shared" si="1"/>
        <v>867</v>
      </c>
      <c r="F15" s="36">
        <f t="shared" si="2"/>
        <v>8.330931104064572</v>
      </c>
      <c r="G15" s="34">
        <v>867</v>
      </c>
      <c r="H15" s="34">
        <v>0</v>
      </c>
      <c r="I15" s="35">
        <f t="shared" si="3"/>
        <v>9540</v>
      </c>
      <c r="J15" s="36">
        <f t="shared" si="4"/>
        <v>91.66906889593542</v>
      </c>
      <c r="K15" s="34">
        <v>7401</v>
      </c>
      <c r="L15" s="36">
        <f t="shared" si="5"/>
        <v>71.1155952724128</v>
      </c>
      <c r="M15" s="34">
        <v>0</v>
      </c>
      <c r="N15" s="36">
        <f t="shared" si="6"/>
        <v>0</v>
      </c>
      <c r="O15" s="34">
        <v>2139</v>
      </c>
      <c r="P15" s="34">
        <v>0</v>
      </c>
      <c r="Q15" s="36">
        <f t="shared" si="7"/>
        <v>20.553473623522628</v>
      </c>
      <c r="R15" s="34" t="s">
        <v>155</v>
      </c>
      <c r="S15" s="34"/>
      <c r="T15" s="34"/>
      <c r="U15" s="34"/>
    </row>
    <row r="16" spans="1:21" ht="13.5">
      <c r="A16" s="31" t="s">
        <v>84</v>
      </c>
      <c r="B16" s="32" t="s">
        <v>103</v>
      </c>
      <c r="C16" s="33" t="s">
        <v>104</v>
      </c>
      <c r="D16" s="34">
        <f t="shared" si="0"/>
        <v>6405</v>
      </c>
      <c r="E16" s="35">
        <f t="shared" si="1"/>
        <v>452</v>
      </c>
      <c r="F16" s="36">
        <f t="shared" si="2"/>
        <v>7.056986729117877</v>
      </c>
      <c r="G16" s="34">
        <v>452</v>
      </c>
      <c r="H16" s="34">
        <v>0</v>
      </c>
      <c r="I16" s="35">
        <f t="shared" si="3"/>
        <v>5953</v>
      </c>
      <c r="J16" s="36">
        <f t="shared" si="4"/>
        <v>92.94301327088212</v>
      </c>
      <c r="K16" s="34">
        <v>5411</v>
      </c>
      <c r="L16" s="36">
        <f t="shared" si="5"/>
        <v>84.48087431693989</v>
      </c>
      <c r="M16" s="34">
        <v>0</v>
      </c>
      <c r="N16" s="36">
        <f t="shared" si="6"/>
        <v>0</v>
      </c>
      <c r="O16" s="34">
        <v>542</v>
      </c>
      <c r="P16" s="34">
        <v>520</v>
      </c>
      <c r="Q16" s="36">
        <f t="shared" si="7"/>
        <v>8.462138953942233</v>
      </c>
      <c r="R16" s="34" t="s">
        <v>155</v>
      </c>
      <c r="S16" s="34"/>
      <c r="T16" s="34"/>
      <c r="U16" s="34"/>
    </row>
    <row r="17" spans="1:21" ht="13.5">
      <c r="A17" s="31" t="s">
        <v>84</v>
      </c>
      <c r="B17" s="32" t="s">
        <v>105</v>
      </c>
      <c r="C17" s="33" t="s">
        <v>106</v>
      </c>
      <c r="D17" s="34">
        <f t="shared" si="0"/>
        <v>3658</v>
      </c>
      <c r="E17" s="35">
        <f t="shared" si="1"/>
        <v>402</v>
      </c>
      <c r="F17" s="36">
        <f t="shared" si="2"/>
        <v>10.989611809732095</v>
      </c>
      <c r="G17" s="34">
        <v>402</v>
      </c>
      <c r="H17" s="34">
        <v>0</v>
      </c>
      <c r="I17" s="35">
        <f t="shared" si="3"/>
        <v>3256</v>
      </c>
      <c r="J17" s="36">
        <f t="shared" si="4"/>
        <v>89.0103881902679</v>
      </c>
      <c r="K17" s="34">
        <v>0</v>
      </c>
      <c r="L17" s="36">
        <f t="shared" si="5"/>
        <v>0</v>
      </c>
      <c r="M17" s="34">
        <v>0</v>
      </c>
      <c r="N17" s="36">
        <f t="shared" si="6"/>
        <v>0</v>
      </c>
      <c r="O17" s="34">
        <v>3256</v>
      </c>
      <c r="P17" s="34">
        <v>3251</v>
      </c>
      <c r="Q17" s="36">
        <f t="shared" si="7"/>
        <v>89.0103881902679</v>
      </c>
      <c r="R17" s="34" t="s">
        <v>155</v>
      </c>
      <c r="S17" s="34"/>
      <c r="T17" s="34"/>
      <c r="U17" s="34"/>
    </row>
    <row r="18" spans="1:21" ht="13.5">
      <c r="A18" s="31" t="s">
        <v>84</v>
      </c>
      <c r="B18" s="32" t="s">
        <v>107</v>
      </c>
      <c r="C18" s="33" t="s">
        <v>108</v>
      </c>
      <c r="D18" s="34">
        <f t="shared" si="0"/>
        <v>774</v>
      </c>
      <c r="E18" s="35">
        <f t="shared" si="1"/>
        <v>226</v>
      </c>
      <c r="F18" s="36">
        <f t="shared" si="2"/>
        <v>29.198966408268735</v>
      </c>
      <c r="G18" s="34">
        <v>226</v>
      </c>
      <c r="H18" s="34">
        <v>0</v>
      </c>
      <c r="I18" s="35">
        <f t="shared" si="3"/>
        <v>548</v>
      </c>
      <c r="J18" s="36">
        <f t="shared" si="4"/>
        <v>70.80103359173127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548</v>
      </c>
      <c r="P18" s="34">
        <v>275</v>
      </c>
      <c r="Q18" s="36">
        <f t="shared" si="7"/>
        <v>70.80103359173127</v>
      </c>
      <c r="R18" s="34" t="s">
        <v>155</v>
      </c>
      <c r="S18" s="34"/>
      <c r="T18" s="34"/>
      <c r="U18" s="34"/>
    </row>
    <row r="19" spans="1:21" ht="13.5">
      <c r="A19" s="31" t="s">
        <v>84</v>
      </c>
      <c r="B19" s="32" t="s">
        <v>109</v>
      </c>
      <c r="C19" s="33" t="s">
        <v>110</v>
      </c>
      <c r="D19" s="34">
        <f t="shared" si="0"/>
        <v>24123</v>
      </c>
      <c r="E19" s="35">
        <f t="shared" si="1"/>
        <v>462</v>
      </c>
      <c r="F19" s="36">
        <f t="shared" si="2"/>
        <v>1.915184678522572</v>
      </c>
      <c r="G19" s="34">
        <v>462</v>
      </c>
      <c r="H19" s="34">
        <v>0</v>
      </c>
      <c r="I19" s="35">
        <f t="shared" si="3"/>
        <v>23661</v>
      </c>
      <c r="J19" s="36">
        <f t="shared" si="4"/>
        <v>98.08481532147742</v>
      </c>
      <c r="K19" s="34">
        <v>23494</v>
      </c>
      <c r="L19" s="36">
        <f t="shared" si="5"/>
        <v>97.39252995066948</v>
      </c>
      <c r="M19" s="34">
        <v>0</v>
      </c>
      <c r="N19" s="36">
        <f t="shared" si="6"/>
        <v>0</v>
      </c>
      <c r="O19" s="34">
        <v>167</v>
      </c>
      <c r="P19" s="34">
        <v>26</v>
      </c>
      <c r="Q19" s="36">
        <f t="shared" si="7"/>
        <v>0.6922853708079426</v>
      </c>
      <c r="R19" s="34" t="s">
        <v>155</v>
      </c>
      <c r="S19" s="34"/>
      <c r="T19" s="34"/>
      <c r="U19" s="34"/>
    </row>
    <row r="20" spans="1:21" ht="13.5">
      <c r="A20" s="31" t="s">
        <v>84</v>
      </c>
      <c r="B20" s="32" t="s">
        <v>111</v>
      </c>
      <c r="C20" s="33" t="s">
        <v>112</v>
      </c>
      <c r="D20" s="34">
        <f t="shared" si="0"/>
        <v>13696</v>
      </c>
      <c r="E20" s="35">
        <f t="shared" si="1"/>
        <v>2242</v>
      </c>
      <c r="F20" s="36">
        <f t="shared" si="2"/>
        <v>16.369742990654206</v>
      </c>
      <c r="G20" s="34">
        <v>2223</v>
      </c>
      <c r="H20" s="34">
        <v>19</v>
      </c>
      <c r="I20" s="35">
        <f t="shared" si="3"/>
        <v>11454</v>
      </c>
      <c r="J20" s="36">
        <f t="shared" si="4"/>
        <v>83.6302570093458</v>
      </c>
      <c r="K20" s="34">
        <v>9092</v>
      </c>
      <c r="L20" s="36">
        <f t="shared" si="5"/>
        <v>66.38434579439252</v>
      </c>
      <c r="M20" s="34">
        <v>0</v>
      </c>
      <c r="N20" s="36">
        <f t="shared" si="6"/>
        <v>0</v>
      </c>
      <c r="O20" s="34">
        <v>2362</v>
      </c>
      <c r="P20" s="34">
        <v>119</v>
      </c>
      <c r="Q20" s="36">
        <f t="shared" si="7"/>
        <v>17.24591121495327</v>
      </c>
      <c r="R20" s="34" t="s">
        <v>155</v>
      </c>
      <c r="S20" s="34"/>
      <c r="T20" s="34"/>
      <c r="U20" s="34"/>
    </row>
    <row r="21" spans="1:21" ht="13.5">
      <c r="A21" s="31" t="s">
        <v>84</v>
      </c>
      <c r="B21" s="32" t="s">
        <v>113</v>
      </c>
      <c r="C21" s="33" t="s">
        <v>114</v>
      </c>
      <c r="D21" s="34">
        <f t="shared" si="0"/>
        <v>18158</v>
      </c>
      <c r="E21" s="35">
        <f t="shared" si="1"/>
        <v>2397</v>
      </c>
      <c r="F21" s="36">
        <f t="shared" si="2"/>
        <v>13.200793038880935</v>
      </c>
      <c r="G21" s="34">
        <v>2397</v>
      </c>
      <c r="H21" s="34">
        <v>0</v>
      </c>
      <c r="I21" s="35">
        <f t="shared" si="3"/>
        <v>15761</v>
      </c>
      <c r="J21" s="36">
        <f t="shared" si="4"/>
        <v>86.79920696111907</v>
      </c>
      <c r="K21" s="34">
        <v>12154</v>
      </c>
      <c r="L21" s="36">
        <f t="shared" si="5"/>
        <v>66.93468443661196</v>
      </c>
      <c r="M21" s="34">
        <v>0</v>
      </c>
      <c r="N21" s="36">
        <f t="shared" si="6"/>
        <v>0</v>
      </c>
      <c r="O21" s="34">
        <v>3607</v>
      </c>
      <c r="P21" s="34">
        <v>493</v>
      </c>
      <c r="Q21" s="36">
        <f t="shared" si="7"/>
        <v>19.864522524507105</v>
      </c>
      <c r="R21" s="34" t="s">
        <v>155</v>
      </c>
      <c r="S21" s="34"/>
      <c r="T21" s="34"/>
      <c r="U21" s="34"/>
    </row>
    <row r="22" spans="1:21" ht="13.5">
      <c r="A22" s="31" t="s">
        <v>84</v>
      </c>
      <c r="B22" s="32" t="s">
        <v>115</v>
      </c>
      <c r="C22" s="33" t="s">
        <v>116</v>
      </c>
      <c r="D22" s="34">
        <f t="shared" si="0"/>
        <v>31994</v>
      </c>
      <c r="E22" s="35">
        <f t="shared" si="1"/>
        <v>1427</v>
      </c>
      <c r="F22" s="36">
        <f t="shared" si="2"/>
        <v>4.460211289616804</v>
      </c>
      <c r="G22" s="34">
        <v>1232</v>
      </c>
      <c r="H22" s="34">
        <v>195</v>
      </c>
      <c r="I22" s="35">
        <f t="shared" si="3"/>
        <v>30567</v>
      </c>
      <c r="J22" s="36">
        <f t="shared" si="4"/>
        <v>95.5397887103832</v>
      </c>
      <c r="K22" s="34">
        <v>14119</v>
      </c>
      <c r="L22" s="36">
        <f t="shared" si="5"/>
        <v>44.130149403013064</v>
      </c>
      <c r="M22" s="34">
        <v>0</v>
      </c>
      <c r="N22" s="36">
        <f t="shared" si="6"/>
        <v>0</v>
      </c>
      <c r="O22" s="34">
        <v>16448</v>
      </c>
      <c r="P22" s="34">
        <v>3494</v>
      </c>
      <c r="Q22" s="36">
        <f t="shared" si="7"/>
        <v>51.409639307370135</v>
      </c>
      <c r="R22" s="34" t="s">
        <v>155</v>
      </c>
      <c r="S22" s="34"/>
      <c r="T22" s="34"/>
      <c r="U22" s="34"/>
    </row>
    <row r="23" spans="1:21" ht="13.5">
      <c r="A23" s="31" t="s">
        <v>84</v>
      </c>
      <c r="B23" s="32" t="s">
        <v>117</v>
      </c>
      <c r="C23" s="33" t="s">
        <v>118</v>
      </c>
      <c r="D23" s="34">
        <f t="shared" si="0"/>
        <v>23886</v>
      </c>
      <c r="E23" s="35">
        <f aca="true" t="shared" si="8" ref="E23:E41">G23+H23</f>
        <v>776</v>
      </c>
      <c r="F23" s="36">
        <f t="shared" si="2"/>
        <v>3.248764966926233</v>
      </c>
      <c r="G23" s="34">
        <v>776</v>
      </c>
      <c r="H23" s="34">
        <v>0</v>
      </c>
      <c r="I23" s="35">
        <f aca="true" t="shared" si="9" ref="I23:I41">K23+M23+O23</f>
        <v>23110</v>
      </c>
      <c r="J23" s="36">
        <f t="shared" si="4"/>
        <v>96.75123503307377</v>
      </c>
      <c r="K23" s="34">
        <v>15885</v>
      </c>
      <c r="L23" s="36">
        <f t="shared" si="5"/>
        <v>66.50339110776187</v>
      </c>
      <c r="M23" s="34">
        <v>0</v>
      </c>
      <c r="N23" s="36">
        <f t="shared" si="6"/>
        <v>0</v>
      </c>
      <c r="O23" s="34">
        <v>7225</v>
      </c>
      <c r="P23" s="34">
        <v>1658</v>
      </c>
      <c r="Q23" s="36">
        <f t="shared" si="7"/>
        <v>30.247843925311894</v>
      </c>
      <c r="R23" s="34" t="s">
        <v>155</v>
      </c>
      <c r="S23" s="34"/>
      <c r="T23" s="34"/>
      <c r="U23" s="34"/>
    </row>
    <row r="24" spans="1:21" ht="13.5">
      <c r="A24" s="31" t="s">
        <v>84</v>
      </c>
      <c r="B24" s="32" t="s">
        <v>119</v>
      </c>
      <c r="C24" s="33" t="s">
        <v>120</v>
      </c>
      <c r="D24" s="34">
        <f t="shared" si="0"/>
        <v>13291</v>
      </c>
      <c r="E24" s="35">
        <f t="shared" si="8"/>
        <v>300</v>
      </c>
      <c r="F24" s="36">
        <f t="shared" si="2"/>
        <v>2.257166503649086</v>
      </c>
      <c r="G24" s="34">
        <v>300</v>
      </c>
      <c r="H24" s="34">
        <v>0</v>
      </c>
      <c r="I24" s="35">
        <f t="shared" si="9"/>
        <v>12991</v>
      </c>
      <c r="J24" s="36">
        <f t="shared" si="4"/>
        <v>97.74283349635091</v>
      </c>
      <c r="K24" s="34">
        <v>5435</v>
      </c>
      <c r="L24" s="36">
        <f t="shared" si="5"/>
        <v>40.89233315777594</v>
      </c>
      <c r="M24" s="34">
        <v>0</v>
      </c>
      <c r="N24" s="36">
        <f t="shared" si="6"/>
        <v>0</v>
      </c>
      <c r="O24" s="34">
        <v>7556</v>
      </c>
      <c r="P24" s="34">
        <v>0</v>
      </c>
      <c r="Q24" s="36">
        <f t="shared" si="7"/>
        <v>56.850500338574975</v>
      </c>
      <c r="R24" s="34" t="s">
        <v>155</v>
      </c>
      <c r="S24" s="34"/>
      <c r="T24" s="34"/>
      <c r="U24" s="34"/>
    </row>
    <row r="25" spans="1:21" ht="13.5">
      <c r="A25" s="31" t="s">
        <v>84</v>
      </c>
      <c r="B25" s="32" t="s">
        <v>121</v>
      </c>
      <c r="C25" s="33" t="s">
        <v>122</v>
      </c>
      <c r="D25" s="34">
        <f t="shared" si="0"/>
        <v>14089</v>
      </c>
      <c r="E25" s="35">
        <f t="shared" si="8"/>
        <v>3366</v>
      </c>
      <c r="F25" s="36">
        <f t="shared" si="2"/>
        <v>23.89097877776989</v>
      </c>
      <c r="G25" s="34">
        <v>3214</v>
      </c>
      <c r="H25" s="34">
        <v>152</v>
      </c>
      <c r="I25" s="35">
        <f t="shared" si="9"/>
        <v>10723</v>
      </c>
      <c r="J25" s="36">
        <f t="shared" si="4"/>
        <v>76.10902122223011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10723</v>
      </c>
      <c r="P25" s="34">
        <v>3120</v>
      </c>
      <c r="Q25" s="36">
        <f t="shared" si="7"/>
        <v>76.10902122223011</v>
      </c>
      <c r="R25" s="34" t="s">
        <v>155</v>
      </c>
      <c r="S25" s="34"/>
      <c r="T25" s="34"/>
      <c r="U25" s="34"/>
    </row>
    <row r="26" spans="1:21" ht="13.5">
      <c r="A26" s="31" t="s">
        <v>84</v>
      </c>
      <c r="B26" s="32" t="s">
        <v>123</v>
      </c>
      <c r="C26" s="33" t="s">
        <v>57</v>
      </c>
      <c r="D26" s="34">
        <f t="shared" si="0"/>
        <v>3846</v>
      </c>
      <c r="E26" s="35">
        <f t="shared" si="8"/>
        <v>1449</v>
      </c>
      <c r="F26" s="36">
        <f t="shared" si="2"/>
        <v>37.67550702028081</v>
      </c>
      <c r="G26" s="34">
        <v>1349</v>
      </c>
      <c r="H26" s="34">
        <v>100</v>
      </c>
      <c r="I26" s="35">
        <f t="shared" si="9"/>
        <v>2397</v>
      </c>
      <c r="J26" s="36">
        <f t="shared" si="4"/>
        <v>62.324492979719196</v>
      </c>
      <c r="K26" s="34">
        <v>1486</v>
      </c>
      <c r="L26" s="36">
        <f t="shared" si="5"/>
        <v>38.63754550182008</v>
      </c>
      <c r="M26" s="34">
        <v>0</v>
      </c>
      <c r="N26" s="36">
        <f t="shared" si="6"/>
        <v>0</v>
      </c>
      <c r="O26" s="34">
        <v>911</v>
      </c>
      <c r="P26" s="34">
        <v>23</v>
      </c>
      <c r="Q26" s="36">
        <f t="shared" si="7"/>
        <v>23.686947477899114</v>
      </c>
      <c r="R26" s="34" t="s">
        <v>155</v>
      </c>
      <c r="S26" s="34"/>
      <c r="T26" s="34"/>
      <c r="U26" s="34"/>
    </row>
    <row r="27" spans="1:21" ht="13.5">
      <c r="A27" s="31" t="s">
        <v>84</v>
      </c>
      <c r="B27" s="32" t="s">
        <v>124</v>
      </c>
      <c r="C27" s="33" t="s">
        <v>125</v>
      </c>
      <c r="D27" s="34">
        <f t="shared" si="0"/>
        <v>5805</v>
      </c>
      <c r="E27" s="35">
        <f t="shared" si="8"/>
        <v>13</v>
      </c>
      <c r="F27" s="36">
        <f t="shared" si="2"/>
        <v>0.2239448751076658</v>
      </c>
      <c r="G27" s="34">
        <v>13</v>
      </c>
      <c r="H27" s="34">
        <v>0</v>
      </c>
      <c r="I27" s="35">
        <f t="shared" si="9"/>
        <v>5792</v>
      </c>
      <c r="J27" s="36">
        <f t="shared" si="4"/>
        <v>99.77605512489234</v>
      </c>
      <c r="K27" s="34">
        <v>3270</v>
      </c>
      <c r="L27" s="36">
        <f t="shared" si="5"/>
        <v>56.33074935400517</v>
      </c>
      <c r="M27" s="34">
        <v>0</v>
      </c>
      <c r="N27" s="36">
        <f t="shared" si="6"/>
        <v>0</v>
      </c>
      <c r="O27" s="34">
        <v>2522</v>
      </c>
      <c r="P27" s="34">
        <v>2510</v>
      </c>
      <c r="Q27" s="36">
        <f t="shared" si="7"/>
        <v>43.44530577088717</v>
      </c>
      <c r="R27" s="34" t="s">
        <v>155</v>
      </c>
      <c r="S27" s="34"/>
      <c r="T27" s="34"/>
      <c r="U27" s="34"/>
    </row>
    <row r="28" spans="1:21" ht="13.5">
      <c r="A28" s="31" t="s">
        <v>84</v>
      </c>
      <c r="B28" s="32" t="s">
        <v>126</v>
      </c>
      <c r="C28" s="33" t="s">
        <v>127</v>
      </c>
      <c r="D28" s="34">
        <f t="shared" si="0"/>
        <v>5018</v>
      </c>
      <c r="E28" s="35">
        <f t="shared" si="8"/>
        <v>147</v>
      </c>
      <c r="F28" s="36">
        <f t="shared" si="2"/>
        <v>2.9294539657233956</v>
      </c>
      <c r="G28" s="34">
        <v>147</v>
      </c>
      <c r="H28" s="34">
        <v>0</v>
      </c>
      <c r="I28" s="35">
        <f t="shared" si="9"/>
        <v>4871</v>
      </c>
      <c r="J28" s="36">
        <f t="shared" si="4"/>
        <v>97.0705460342766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4871</v>
      </c>
      <c r="P28" s="34">
        <v>4823</v>
      </c>
      <c r="Q28" s="36">
        <f t="shared" si="7"/>
        <v>97.0705460342766</v>
      </c>
      <c r="R28" s="34" t="s">
        <v>155</v>
      </c>
      <c r="S28" s="34"/>
      <c r="T28" s="34"/>
      <c r="U28" s="34"/>
    </row>
    <row r="29" spans="1:21" ht="13.5">
      <c r="A29" s="31" t="s">
        <v>84</v>
      </c>
      <c r="B29" s="32" t="s">
        <v>128</v>
      </c>
      <c r="C29" s="33" t="s">
        <v>129</v>
      </c>
      <c r="D29" s="34">
        <f t="shared" si="0"/>
        <v>2273</v>
      </c>
      <c r="E29" s="35">
        <f t="shared" si="8"/>
        <v>211</v>
      </c>
      <c r="F29" s="36">
        <f t="shared" si="2"/>
        <v>9.28288605367356</v>
      </c>
      <c r="G29" s="34">
        <v>211</v>
      </c>
      <c r="H29" s="34">
        <v>0</v>
      </c>
      <c r="I29" s="35">
        <f t="shared" si="9"/>
        <v>2062</v>
      </c>
      <c r="J29" s="36">
        <f t="shared" si="4"/>
        <v>90.71711394632645</v>
      </c>
      <c r="K29" s="34">
        <v>1490</v>
      </c>
      <c r="L29" s="36">
        <f t="shared" si="5"/>
        <v>65.55213374395072</v>
      </c>
      <c r="M29" s="34">
        <v>0</v>
      </c>
      <c r="N29" s="36">
        <f t="shared" si="6"/>
        <v>0</v>
      </c>
      <c r="O29" s="34">
        <v>572</v>
      </c>
      <c r="P29" s="34">
        <v>422</v>
      </c>
      <c r="Q29" s="36">
        <f t="shared" si="7"/>
        <v>25.164980202375713</v>
      </c>
      <c r="R29" s="34" t="s">
        <v>155</v>
      </c>
      <c r="S29" s="34"/>
      <c r="T29" s="34"/>
      <c r="U29" s="34"/>
    </row>
    <row r="30" spans="1:21" ht="13.5">
      <c r="A30" s="31" t="s">
        <v>84</v>
      </c>
      <c r="B30" s="32" t="s">
        <v>130</v>
      </c>
      <c r="C30" s="33" t="s">
        <v>55</v>
      </c>
      <c r="D30" s="34">
        <f t="shared" si="0"/>
        <v>9936</v>
      </c>
      <c r="E30" s="35">
        <f t="shared" si="8"/>
        <v>411</v>
      </c>
      <c r="F30" s="36">
        <f t="shared" si="2"/>
        <v>4.136473429951691</v>
      </c>
      <c r="G30" s="34">
        <v>411</v>
      </c>
      <c r="H30" s="34">
        <v>0</v>
      </c>
      <c r="I30" s="35">
        <f t="shared" si="9"/>
        <v>9525</v>
      </c>
      <c r="J30" s="36">
        <f t="shared" si="4"/>
        <v>95.86352657004831</v>
      </c>
      <c r="K30" s="34">
        <v>7559</v>
      </c>
      <c r="L30" s="36">
        <f t="shared" si="5"/>
        <v>76.0768921095008</v>
      </c>
      <c r="M30" s="34">
        <v>0</v>
      </c>
      <c r="N30" s="36">
        <f t="shared" si="6"/>
        <v>0</v>
      </c>
      <c r="O30" s="34">
        <v>1966</v>
      </c>
      <c r="P30" s="34">
        <v>4</v>
      </c>
      <c r="Q30" s="36">
        <f t="shared" si="7"/>
        <v>19.786634460547504</v>
      </c>
      <c r="R30" s="34" t="s">
        <v>155</v>
      </c>
      <c r="S30" s="34"/>
      <c r="T30" s="34"/>
      <c r="U30" s="34"/>
    </row>
    <row r="31" spans="1:21" ht="13.5">
      <c r="A31" s="31" t="s">
        <v>84</v>
      </c>
      <c r="B31" s="32" t="s">
        <v>131</v>
      </c>
      <c r="C31" s="33" t="s">
        <v>132</v>
      </c>
      <c r="D31" s="34">
        <f t="shared" si="0"/>
        <v>4106</v>
      </c>
      <c r="E31" s="35">
        <f t="shared" si="8"/>
        <v>290</v>
      </c>
      <c r="F31" s="36">
        <f t="shared" si="2"/>
        <v>7.062834875791525</v>
      </c>
      <c r="G31" s="34">
        <v>290</v>
      </c>
      <c r="H31" s="34">
        <v>0</v>
      </c>
      <c r="I31" s="35">
        <f t="shared" si="9"/>
        <v>3816</v>
      </c>
      <c r="J31" s="36">
        <f t="shared" si="4"/>
        <v>92.93716512420848</v>
      </c>
      <c r="K31" s="34">
        <v>1796</v>
      </c>
      <c r="L31" s="36">
        <f t="shared" si="5"/>
        <v>43.740867023867516</v>
      </c>
      <c r="M31" s="34">
        <v>0</v>
      </c>
      <c r="N31" s="36">
        <f t="shared" si="6"/>
        <v>0</v>
      </c>
      <c r="O31" s="34">
        <v>2020</v>
      </c>
      <c r="P31" s="34">
        <v>20</v>
      </c>
      <c r="Q31" s="36">
        <f t="shared" si="7"/>
        <v>49.19629810034096</v>
      </c>
      <c r="R31" s="34" t="s">
        <v>155</v>
      </c>
      <c r="S31" s="34"/>
      <c r="T31" s="34"/>
      <c r="U31" s="34"/>
    </row>
    <row r="32" spans="1:21" ht="13.5">
      <c r="A32" s="31" t="s">
        <v>84</v>
      </c>
      <c r="B32" s="32" t="s">
        <v>133</v>
      </c>
      <c r="C32" s="33" t="s">
        <v>134</v>
      </c>
      <c r="D32" s="34">
        <f t="shared" si="0"/>
        <v>6338</v>
      </c>
      <c r="E32" s="35">
        <f t="shared" si="8"/>
        <v>1845</v>
      </c>
      <c r="F32" s="36">
        <f t="shared" si="2"/>
        <v>29.110129378352795</v>
      </c>
      <c r="G32" s="34">
        <v>1845</v>
      </c>
      <c r="H32" s="34">
        <v>0</v>
      </c>
      <c r="I32" s="35">
        <f t="shared" si="9"/>
        <v>4493</v>
      </c>
      <c r="J32" s="36">
        <f t="shared" si="4"/>
        <v>70.8898706216472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4493</v>
      </c>
      <c r="P32" s="34">
        <v>185</v>
      </c>
      <c r="Q32" s="36">
        <f t="shared" si="7"/>
        <v>70.8898706216472</v>
      </c>
      <c r="R32" s="34" t="s">
        <v>155</v>
      </c>
      <c r="S32" s="34"/>
      <c r="T32" s="34"/>
      <c r="U32" s="34"/>
    </row>
    <row r="33" spans="1:21" ht="13.5">
      <c r="A33" s="31" t="s">
        <v>84</v>
      </c>
      <c r="B33" s="32" t="s">
        <v>135</v>
      </c>
      <c r="C33" s="33" t="s">
        <v>136</v>
      </c>
      <c r="D33" s="34">
        <f t="shared" si="0"/>
        <v>1800</v>
      </c>
      <c r="E33" s="35">
        <f t="shared" si="8"/>
        <v>855</v>
      </c>
      <c r="F33" s="36">
        <f t="shared" si="2"/>
        <v>47.5</v>
      </c>
      <c r="G33" s="34">
        <v>855</v>
      </c>
      <c r="H33" s="34">
        <v>0</v>
      </c>
      <c r="I33" s="35">
        <f t="shared" si="9"/>
        <v>945</v>
      </c>
      <c r="J33" s="36">
        <f t="shared" si="4"/>
        <v>52.5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945</v>
      </c>
      <c r="P33" s="34">
        <v>519</v>
      </c>
      <c r="Q33" s="36">
        <f t="shared" si="7"/>
        <v>52.5</v>
      </c>
      <c r="R33" s="34" t="s">
        <v>155</v>
      </c>
      <c r="S33" s="34"/>
      <c r="T33" s="34"/>
      <c r="U33" s="34"/>
    </row>
    <row r="34" spans="1:21" ht="13.5">
      <c r="A34" s="31" t="s">
        <v>84</v>
      </c>
      <c r="B34" s="32" t="s">
        <v>137</v>
      </c>
      <c r="C34" s="33" t="s">
        <v>138</v>
      </c>
      <c r="D34" s="34">
        <f t="shared" si="0"/>
        <v>5302</v>
      </c>
      <c r="E34" s="35">
        <f t="shared" si="8"/>
        <v>878</v>
      </c>
      <c r="F34" s="36">
        <f t="shared" si="2"/>
        <v>16.55978875895888</v>
      </c>
      <c r="G34" s="34">
        <v>878</v>
      </c>
      <c r="H34" s="34">
        <v>0</v>
      </c>
      <c r="I34" s="35">
        <f t="shared" si="9"/>
        <v>4424</v>
      </c>
      <c r="J34" s="36">
        <f t="shared" si="4"/>
        <v>83.44021124104111</v>
      </c>
      <c r="K34" s="34">
        <v>3408</v>
      </c>
      <c r="L34" s="36">
        <f t="shared" si="5"/>
        <v>64.27763108261033</v>
      </c>
      <c r="M34" s="34">
        <v>0</v>
      </c>
      <c r="N34" s="36">
        <f t="shared" si="6"/>
        <v>0</v>
      </c>
      <c r="O34" s="34">
        <v>1016</v>
      </c>
      <c r="P34" s="34">
        <v>45</v>
      </c>
      <c r="Q34" s="36">
        <f t="shared" si="7"/>
        <v>19.16258015843078</v>
      </c>
      <c r="R34" s="34" t="s">
        <v>155</v>
      </c>
      <c r="S34" s="34"/>
      <c r="T34" s="34"/>
      <c r="U34" s="34"/>
    </row>
    <row r="35" spans="1:21" ht="13.5">
      <c r="A35" s="31" t="s">
        <v>84</v>
      </c>
      <c r="B35" s="32" t="s">
        <v>139</v>
      </c>
      <c r="C35" s="33" t="s">
        <v>56</v>
      </c>
      <c r="D35" s="34">
        <f t="shared" si="0"/>
        <v>10646</v>
      </c>
      <c r="E35" s="35">
        <f t="shared" si="8"/>
        <v>351</v>
      </c>
      <c r="F35" s="36">
        <f t="shared" si="2"/>
        <v>3.297012962615067</v>
      </c>
      <c r="G35" s="34">
        <v>351</v>
      </c>
      <c r="H35" s="34">
        <v>0</v>
      </c>
      <c r="I35" s="35">
        <f t="shared" si="9"/>
        <v>10295</v>
      </c>
      <c r="J35" s="36">
        <f t="shared" si="4"/>
        <v>96.70298703738493</v>
      </c>
      <c r="K35" s="34">
        <v>9554</v>
      </c>
      <c r="L35" s="36">
        <f t="shared" si="5"/>
        <v>89.74262633853091</v>
      </c>
      <c r="M35" s="34">
        <v>0</v>
      </c>
      <c r="N35" s="36">
        <f t="shared" si="6"/>
        <v>0</v>
      </c>
      <c r="O35" s="34">
        <v>741</v>
      </c>
      <c r="P35" s="34">
        <v>245</v>
      </c>
      <c r="Q35" s="36">
        <f t="shared" si="7"/>
        <v>6.96036069885403</v>
      </c>
      <c r="R35" s="34" t="s">
        <v>155</v>
      </c>
      <c r="S35" s="34"/>
      <c r="T35" s="34"/>
      <c r="U35" s="34"/>
    </row>
    <row r="36" spans="1:21" ht="13.5">
      <c r="A36" s="31" t="s">
        <v>84</v>
      </c>
      <c r="B36" s="32" t="s">
        <v>140</v>
      </c>
      <c r="C36" s="33" t="s">
        <v>141</v>
      </c>
      <c r="D36" s="34">
        <f t="shared" si="0"/>
        <v>9187</v>
      </c>
      <c r="E36" s="35">
        <f t="shared" si="8"/>
        <v>1860</v>
      </c>
      <c r="F36" s="36">
        <f t="shared" si="2"/>
        <v>20.245999782301077</v>
      </c>
      <c r="G36" s="34">
        <v>1825</v>
      </c>
      <c r="H36" s="34">
        <v>35</v>
      </c>
      <c r="I36" s="35">
        <f t="shared" si="9"/>
        <v>7327</v>
      </c>
      <c r="J36" s="36">
        <f t="shared" si="4"/>
        <v>79.75400021769892</v>
      </c>
      <c r="K36" s="34">
        <v>3141</v>
      </c>
      <c r="L36" s="36">
        <f t="shared" si="5"/>
        <v>34.18961576140198</v>
      </c>
      <c r="M36" s="34">
        <v>187</v>
      </c>
      <c r="N36" s="36">
        <f t="shared" si="6"/>
        <v>2.0354849243496247</v>
      </c>
      <c r="O36" s="34">
        <v>3999</v>
      </c>
      <c r="P36" s="34">
        <v>46</v>
      </c>
      <c r="Q36" s="36">
        <f t="shared" si="7"/>
        <v>43.52889953194732</v>
      </c>
      <c r="R36" s="34" t="s">
        <v>155</v>
      </c>
      <c r="S36" s="34"/>
      <c r="T36" s="34"/>
      <c r="U36" s="34"/>
    </row>
    <row r="37" spans="1:21" ht="13.5">
      <c r="A37" s="31" t="s">
        <v>84</v>
      </c>
      <c r="B37" s="32" t="s">
        <v>142</v>
      </c>
      <c r="C37" s="33" t="s">
        <v>143</v>
      </c>
      <c r="D37" s="34">
        <f t="shared" si="0"/>
        <v>11795</v>
      </c>
      <c r="E37" s="35">
        <f t="shared" si="8"/>
        <v>3564</v>
      </c>
      <c r="F37" s="36">
        <f t="shared" si="2"/>
        <v>30.21619330224671</v>
      </c>
      <c r="G37" s="34">
        <v>3564</v>
      </c>
      <c r="H37" s="34">
        <v>0</v>
      </c>
      <c r="I37" s="35">
        <f t="shared" si="9"/>
        <v>8231</v>
      </c>
      <c r="J37" s="36">
        <f t="shared" si="4"/>
        <v>69.78380669775328</v>
      </c>
      <c r="K37" s="34">
        <v>2478</v>
      </c>
      <c r="L37" s="36">
        <f t="shared" si="5"/>
        <v>21.008902077151333</v>
      </c>
      <c r="M37" s="34">
        <v>0</v>
      </c>
      <c r="N37" s="36">
        <f t="shared" si="6"/>
        <v>0</v>
      </c>
      <c r="O37" s="34">
        <v>5753</v>
      </c>
      <c r="P37" s="34">
        <v>4807</v>
      </c>
      <c r="Q37" s="36">
        <f t="shared" si="7"/>
        <v>48.77490462060195</v>
      </c>
      <c r="R37" s="34"/>
      <c r="S37" s="34"/>
      <c r="T37" s="34"/>
      <c r="U37" s="34" t="s">
        <v>155</v>
      </c>
    </row>
    <row r="38" spans="1:21" ht="13.5">
      <c r="A38" s="31" t="s">
        <v>84</v>
      </c>
      <c r="B38" s="32" t="s">
        <v>144</v>
      </c>
      <c r="C38" s="33" t="s">
        <v>145</v>
      </c>
      <c r="D38" s="34">
        <f t="shared" si="0"/>
        <v>8231</v>
      </c>
      <c r="E38" s="35">
        <f t="shared" si="8"/>
        <v>19</v>
      </c>
      <c r="F38" s="36">
        <f t="shared" si="2"/>
        <v>0.2308346494958085</v>
      </c>
      <c r="G38" s="34">
        <v>19</v>
      </c>
      <c r="H38" s="34">
        <v>0</v>
      </c>
      <c r="I38" s="35">
        <f t="shared" si="9"/>
        <v>8212</v>
      </c>
      <c r="J38" s="36">
        <f t="shared" si="4"/>
        <v>99.7691653505042</v>
      </c>
      <c r="K38" s="34">
        <v>2880</v>
      </c>
      <c r="L38" s="36">
        <f t="shared" si="5"/>
        <v>34.989673186733086</v>
      </c>
      <c r="M38" s="34">
        <v>0</v>
      </c>
      <c r="N38" s="36">
        <f t="shared" si="6"/>
        <v>0</v>
      </c>
      <c r="O38" s="34">
        <v>5332</v>
      </c>
      <c r="P38" s="34">
        <v>21</v>
      </c>
      <c r="Q38" s="36">
        <f t="shared" si="7"/>
        <v>64.77949216377111</v>
      </c>
      <c r="R38" s="34"/>
      <c r="S38" s="34"/>
      <c r="T38" s="34"/>
      <c r="U38" s="34" t="s">
        <v>155</v>
      </c>
    </row>
    <row r="39" spans="1:21" ht="13.5">
      <c r="A39" s="31" t="s">
        <v>84</v>
      </c>
      <c r="B39" s="32" t="s">
        <v>146</v>
      </c>
      <c r="C39" s="33" t="s">
        <v>147</v>
      </c>
      <c r="D39" s="34">
        <f t="shared" si="0"/>
        <v>2963</v>
      </c>
      <c r="E39" s="35">
        <f t="shared" si="8"/>
        <v>786</v>
      </c>
      <c r="F39" s="36">
        <f t="shared" si="2"/>
        <v>26.527168410394868</v>
      </c>
      <c r="G39" s="34">
        <v>776</v>
      </c>
      <c r="H39" s="34">
        <v>10</v>
      </c>
      <c r="I39" s="35">
        <f t="shared" si="9"/>
        <v>2177</v>
      </c>
      <c r="J39" s="36">
        <f t="shared" si="4"/>
        <v>73.47283158960512</v>
      </c>
      <c r="K39" s="34">
        <v>1063</v>
      </c>
      <c r="L39" s="36">
        <f t="shared" si="5"/>
        <v>35.875801552480596</v>
      </c>
      <c r="M39" s="34">
        <v>0</v>
      </c>
      <c r="N39" s="36">
        <f t="shared" si="6"/>
        <v>0</v>
      </c>
      <c r="O39" s="34">
        <v>1114</v>
      </c>
      <c r="P39" s="34">
        <v>1003</v>
      </c>
      <c r="Q39" s="36">
        <f t="shared" si="7"/>
        <v>37.59703003712453</v>
      </c>
      <c r="R39" s="34" t="s">
        <v>155</v>
      </c>
      <c r="S39" s="34"/>
      <c r="T39" s="34"/>
      <c r="U39" s="34"/>
    </row>
    <row r="40" spans="1:21" ht="13.5">
      <c r="A40" s="31" t="s">
        <v>84</v>
      </c>
      <c r="B40" s="32" t="s">
        <v>148</v>
      </c>
      <c r="C40" s="33" t="s">
        <v>149</v>
      </c>
      <c r="D40" s="34">
        <f t="shared" si="0"/>
        <v>11941</v>
      </c>
      <c r="E40" s="35">
        <f t="shared" si="8"/>
        <v>526</v>
      </c>
      <c r="F40" s="36">
        <f t="shared" si="2"/>
        <v>4.404991206766602</v>
      </c>
      <c r="G40" s="34">
        <v>526</v>
      </c>
      <c r="H40" s="34">
        <v>0</v>
      </c>
      <c r="I40" s="35">
        <f t="shared" si="9"/>
        <v>11415</v>
      </c>
      <c r="J40" s="36">
        <f t="shared" si="4"/>
        <v>95.59500879323339</v>
      </c>
      <c r="K40" s="34">
        <v>8360</v>
      </c>
      <c r="L40" s="36">
        <f t="shared" si="5"/>
        <v>70.01088686039695</v>
      </c>
      <c r="M40" s="34">
        <v>0</v>
      </c>
      <c r="N40" s="36">
        <f t="shared" si="6"/>
        <v>0</v>
      </c>
      <c r="O40" s="34">
        <v>3055</v>
      </c>
      <c r="P40" s="34">
        <v>1008</v>
      </c>
      <c r="Q40" s="36">
        <f t="shared" si="7"/>
        <v>25.584121932836446</v>
      </c>
      <c r="R40" s="34" t="s">
        <v>155</v>
      </c>
      <c r="S40" s="34"/>
      <c r="T40" s="34"/>
      <c r="U40" s="34"/>
    </row>
    <row r="41" spans="1:21" ht="13.5">
      <c r="A41" s="31" t="s">
        <v>84</v>
      </c>
      <c r="B41" s="32" t="s">
        <v>150</v>
      </c>
      <c r="C41" s="33" t="s">
        <v>151</v>
      </c>
      <c r="D41" s="34">
        <f t="shared" si="0"/>
        <v>6507</v>
      </c>
      <c r="E41" s="35">
        <f t="shared" si="8"/>
        <v>151</v>
      </c>
      <c r="F41" s="36">
        <f t="shared" si="2"/>
        <v>2.3205778392500385</v>
      </c>
      <c r="G41" s="34">
        <v>151</v>
      </c>
      <c r="H41" s="34">
        <v>0</v>
      </c>
      <c r="I41" s="35">
        <f t="shared" si="9"/>
        <v>6356</v>
      </c>
      <c r="J41" s="36">
        <f t="shared" si="4"/>
        <v>97.67942216074997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6356</v>
      </c>
      <c r="P41" s="34">
        <v>6005</v>
      </c>
      <c r="Q41" s="36">
        <f t="shared" si="7"/>
        <v>97.67942216074997</v>
      </c>
      <c r="R41" s="34" t="s">
        <v>155</v>
      </c>
      <c r="S41" s="34"/>
      <c r="T41" s="34"/>
      <c r="U41" s="34"/>
    </row>
    <row r="42" spans="1:21" ht="13.5">
      <c r="A42" s="57" t="s">
        <v>154</v>
      </c>
      <c r="B42" s="58"/>
      <c r="C42" s="59"/>
      <c r="D42" s="34">
        <f>SUM(D7:D41)</f>
        <v>828595</v>
      </c>
      <c r="E42" s="34">
        <f aca="true" t="shared" si="10" ref="E42:P42">SUM(E7:E41)</f>
        <v>116892</v>
      </c>
      <c r="F42" s="36">
        <f t="shared" si="2"/>
        <v>14.107253845364745</v>
      </c>
      <c r="G42" s="34">
        <f t="shared" si="10"/>
        <v>112036</v>
      </c>
      <c r="H42" s="34">
        <f t="shared" si="10"/>
        <v>4856</v>
      </c>
      <c r="I42" s="34">
        <f t="shared" si="10"/>
        <v>711703</v>
      </c>
      <c r="J42" s="36">
        <f t="shared" si="4"/>
        <v>85.89274615463526</v>
      </c>
      <c r="K42" s="34">
        <f t="shared" si="10"/>
        <v>446129</v>
      </c>
      <c r="L42" s="36">
        <f t="shared" si="5"/>
        <v>53.84162347105643</v>
      </c>
      <c r="M42" s="34">
        <f t="shared" si="10"/>
        <v>187</v>
      </c>
      <c r="N42" s="36">
        <f t="shared" si="6"/>
        <v>0.02256832348734907</v>
      </c>
      <c r="O42" s="34">
        <f t="shared" si="10"/>
        <v>265387</v>
      </c>
      <c r="P42" s="34">
        <f t="shared" si="10"/>
        <v>81402</v>
      </c>
      <c r="Q42" s="36">
        <f t="shared" si="7"/>
        <v>32.02855436009148</v>
      </c>
      <c r="R42" s="34">
        <f>COUNTIF(R7:R41,"○")</f>
        <v>33</v>
      </c>
      <c r="S42" s="34">
        <f>COUNTIF(S7:S41,"○")</f>
        <v>0</v>
      </c>
      <c r="T42" s="34">
        <f>COUNTIF(T7:T41,"○")</f>
        <v>0</v>
      </c>
      <c r="U42" s="34">
        <f>COUNTIF(U7:U41,"○")</f>
        <v>2</v>
      </c>
    </row>
  </sheetData>
  <mergeCells count="19">
    <mergeCell ref="A42:C42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&amp;L&amp;16水洗化人口等（平成１４年度実績）&amp;R&amp;D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42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153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86" t="s">
        <v>0</v>
      </c>
      <c r="B2" s="63" t="s">
        <v>72</v>
      </c>
      <c r="C2" s="66" t="s">
        <v>73</v>
      </c>
      <c r="D2" s="14" t="s">
        <v>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74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1"/>
      <c r="B3" s="87"/>
      <c r="C3" s="89"/>
      <c r="D3" s="26" t="s">
        <v>2</v>
      </c>
      <c r="E3" s="85" t="s">
        <v>3</v>
      </c>
      <c r="F3" s="91"/>
      <c r="G3" s="92"/>
      <c r="H3" s="82" t="s">
        <v>4</v>
      </c>
      <c r="I3" s="83"/>
      <c r="J3" s="84"/>
      <c r="K3" s="85" t="s">
        <v>5</v>
      </c>
      <c r="L3" s="83"/>
      <c r="M3" s="84"/>
      <c r="N3" s="26" t="s">
        <v>2</v>
      </c>
      <c r="O3" s="17" t="s">
        <v>6</v>
      </c>
      <c r="P3" s="24"/>
      <c r="Q3" s="24"/>
      <c r="R3" s="24"/>
      <c r="S3" s="24"/>
      <c r="T3" s="25"/>
      <c r="U3" s="17" t="s">
        <v>7</v>
      </c>
      <c r="V3" s="24"/>
      <c r="W3" s="24"/>
      <c r="X3" s="24"/>
      <c r="Y3" s="24"/>
      <c r="Z3" s="25"/>
      <c r="AA3" s="17" t="s">
        <v>8</v>
      </c>
      <c r="AB3" s="24"/>
      <c r="AC3" s="25"/>
    </row>
    <row r="4" spans="1:29" s="30" customFormat="1" ht="22.5" customHeight="1">
      <c r="A4" s="61"/>
      <c r="B4" s="87"/>
      <c r="C4" s="89"/>
      <c r="D4" s="27"/>
      <c r="E4" s="26" t="s">
        <v>2</v>
      </c>
      <c r="F4" s="18" t="s">
        <v>75</v>
      </c>
      <c r="G4" s="18" t="s">
        <v>76</v>
      </c>
      <c r="H4" s="26" t="s">
        <v>2</v>
      </c>
      <c r="I4" s="18" t="s">
        <v>75</v>
      </c>
      <c r="J4" s="18" t="s">
        <v>76</v>
      </c>
      <c r="K4" s="26" t="s">
        <v>2</v>
      </c>
      <c r="L4" s="18" t="s">
        <v>75</v>
      </c>
      <c r="M4" s="18" t="s">
        <v>76</v>
      </c>
      <c r="N4" s="27"/>
      <c r="O4" s="26" t="s">
        <v>2</v>
      </c>
      <c r="P4" s="18" t="s">
        <v>77</v>
      </c>
      <c r="Q4" s="18" t="s">
        <v>78</v>
      </c>
      <c r="R4" s="18" t="s">
        <v>79</v>
      </c>
      <c r="S4" s="18" t="s">
        <v>80</v>
      </c>
      <c r="T4" s="18" t="s">
        <v>81</v>
      </c>
      <c r="U4" s="26" t="s">
        <v>2</v>
      </c>
      <c r="V4" s="18" t="s">
        <v>77</v>
      </c>
      <c r="W4" s="18" t="s">
        <v>78</v>
      </c>
      <c r="X4" s="18" t="s">
        <v>79</v>
      </c>
      <c r="Y4" s="18" t="s">
        <v>80</v>
      </c>
      <c r="Z4" s="18" t="s">
        <v>81</v>
      </c>
      <c r="AA4" s="26" t="s">
        <v>2</v>
      </c>
      <c r="AB4" s="18" t="s">
        <v>75</v>
      </c>
      <c r="AC4" s="18" t="s">
        <v>76</v>
      </c>
    </row>
    <row r="5" spans="1:29" s="30" customFormat="1" ht="22.5" customHeight="1">
      <c r="A5" s="61"/>
      <c r="B5" s="87"/>
      <c r="C5" s="89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2"/>
      <c r="B6" s="88"/>
      <c r="C6" s="90"/>
      <c r="D6" s="19" t="s">
        <v>82</v>
      </c>
      <c r="E6" s="19" t="s">
        <v>82</v>
      </c>
      <c r="F6" s="19" t="s">
        <v>82</v>
      </c>
      <c r="G6" s="19" t="s">
        <v>82</v>
      </c>
      <c r="H6" s="19" t="s">
        <v>82</v>
      </c>
      <c r="I6" s="19" t="s">
        <v>82</v>
      </c>
      <c r="J6" s="19" t="s">
        <v>82</v>
      </c>
      <c r="K6" s="19" t="s">
        <v>82</v>
      </c>
      <c r="L6" s="19" t="s">
        <v>82</v>
      </c>
      <c r="M6" s="19" t="s">
        <v>82</v>
      </c>
      <c r="N6" s="19" t="s">
        <v>82</v>
      </c>
      <c r="O6" s="19" t="s">
        <v>82</v>
      </c>
      <c r="P6" s="19" t="s">
        <v>82</v>
      </c>
      <c r="Q6" s="19" t="s">
        <v>82</v>
      </c>
      <c r="R6" s="19" t="s">
        <v>82</v>
      </c>
      <c r="S6" s="19" t="s">
        <v>82</v>
      </c>
      <c r="T6" s="19" t="s">
        <v>82</v>
      </c>
      <c r="U6" s="19" t="s">
        <v>82</v>
      </c>
      <c r="V6" s="19" t="s">
        <v>82</v>
      </c>
      <c r="W6" s="19" t="s">
        <v>82</v>
      </c>
      <c r="X6" s="19" t="s">
        <v>82</v>
      </c>
      <c r="Y6" s="19" t="s">
        <v>82</v>
      </c>
      <c r="Z6" s="19" t="s">
        <v>82</v>
      </c>
      <c r="AA6" s="19" t="s">
        <v>82</v>
      </c>
      <c r="AB6" s="19" t="s">
        <v>82</v>
      </c>
      <c r="AC6" s="19" t="s">
        <v>82</v>
      </c>
    </row>
    <row r="7" spans="1:29" ht="13.5">
      <c r="A7" s="31" t="s">
        <v>84</v>
      </c>
      <c r="B7" s="32" t="s">
        <v>85</v>
      </c>
      <c r="C7" s="33" t="s">
        <v>86</v>
      </c>
      <c r="D7" s="34">
        <f aca="true" t="shared" si="0" ref="D7:D41">E7+H7+K7</f>
        <v>49252</v>
      </c>
      <c r="E7" s="34">
        <f aca="true" t="shared" si="1" ref="E7:E41">F7+G7</f>
        <v>0</v>
      </c>
      <c r="F7" s="34">
        <v>0</v>
      </c>
      <c r="G7" s="34">
        <v>0</v>
      </c>
      <c r="H7" s="34">
        <f aca="true" t="shared" si="2" ref="H7:H41">I7+J7</f>
        <v>0</v>
      </c>
      <c r="I7" s="34">
        <v>0</v>
      </c>
      <c r="J7" s="34">
        <v>0</v>
      </c>
      <c r="K7" s="34">
        <f aca="true" t="shared" si="3" ref="K7:K41">L7+M7</f>
        <v>49252</v>
      </c>
      <c r="L7" s="34">
        <v>7711</v>
      </c>
      <c r="M7" s="34">
        <v>41541</v>
      </c>
      <c r="N7" s="34">
        <f aca="true" t="shared" si="4" ref="N7:N41">O7+U7+AA7</f>
        <v>49507</v>
      </c>
      <c r="O7" s="34">
        <f aca="true" t="shared" si="5" ref="O7:O41">SUM(P7:T7)</f>
        <v>7711</v>
      </c>
      <c r="P7" s="34">
        <v>7711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41">SUM(V7:Z7)</f>
        <v>41541</v>
      </c>
      <c r="V7" s="34">
        <v>41541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41">AB7+AC7</f>
        <v>255</v>
      </c>
      <c r="AB7" s="34">
        <v>255</v>
      </c>
      <c r="AC7" s="34">
        <v>0</v>
      </c>
    </row>
    <row r="8" spans="1:29" ht="13.5">
      <c r="A8" s="31" t="s">
        <v>84</v>
      </c>
      <c r="B8" s="32" t="s">
        <v>87</v>
      </c>
      <c r="C8" s="33" t="s">
        <v>88</v>
      </c>
      <c r="D8" s="34">
        <f t="shared" si="0"/>
        <v>24003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24003</v>
      </c>
      <c r="L8" s="34">
        <v>11024</v>
      </c>
      <c r="M8" s="34">
        <v>12979</v>
      </c>
      <c r="N8" s="34">
        <f t="shared" si="4"/>
        <v>24052</v>
      </c>
      <c r="O8" s="34">
        <f t="shared" si="5"/>
        <v>11034</v>
      </c>
      <c r="P8" s="34">
        <v>0</v>
      </c>
      <c r="Q8" s="34">
        <v>11024</v>
      </c>
      <c r="R8" s="34">
        <v>10</v>
      </c>
      <c r="S8" s="34">
        <v>0</v>
      </c>
      <c r="T8" s="34">
        <v>0</v>
      </c>
      <c r="U8" s="34">
        <f t="shared" si="6"/>
        <v>12991</v>
      </c>
      <c r="V8" s="34">
        <v>0</v>
      </c>
      <c r="W8" s="34">
        <v>12979</v>
      </c>
      <c r="X8" s="34">
        <v>12</v>
      </c>
      <c r="Y8" s="34">
        <v>0</v>
      </c>
      <c r="Z8" s="34">
        <v>0</v>
      </c>
      <c r="AA8" s="34">
        <f t="shared" si="7"/>
        <v>27</v>
      </c>
      <c r="AB8" s="34">
        <v>27</v>
      </c>
      <c r="AC8" s="34">
        <v>0</v>
      </c>
    </row>
    <row r="9" spans="1:29" ht="13.5">
      <c r="A9" s="31" t="s">
        <v>84</v>
      </c>
      <c r="B9" s="32" t="s">
        <v>89</v>
      </c>
      <c r="C9" s="33" t="s">
        <v>90</v>
      </c>
      <c r="D9" s="34">
        <f t="shared" si="0"/>
        <v>17909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17909</v>
      </c>
      <c r="L9" s="34">
        <v>4469</v>
      </c>
      <c r="M9" s="34">
        <v>13440</v>
      </c>
      <c r="N9" s="34">
        <f t="shared" si="4"/>
        <v>17937</v>
      </c>
      <c r="O9" s="34">
        <f t="shared" si="5"/>
        <v>4469</v>
      </c>
      <c r="P9" s="34">
        <v>4469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13440</v>
      </c>
      <c r="V9" s="34">
        <v>13440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28</v>
      </c>
      <c r="AB9" s="34">
        <v>28</v>
      </c>
      <c r="AC9" s="34">
        <v>0</v>
      </c>
    </row>
    <row r="10" spans="1:29" ht="13.5">
      <c r="A10" s="31" t="s">
        <v>84</v>
      </c>
      <c r="B10" s="32" t="s">
        <v>91</v>
      </c>
      <c r="C10" s="33" t="s">
        <v>92</v>
      </c>
      <c r="D10" s="34">
        <f t="shared" si="0"/>
        <v>16479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16479</v>
      </c>
      <c r="L10" s="34">
        <v>11213</v>
      </c>
      <c r="M10" s="34">
        <v>5266</v>
      </c>
      <c r="N10" s="34">
        <f t="shared" si="4"/>
        <v>16524</v>
      </c>
      <c r="O10" s="34">
        <f t="shared" si="5"/>
        <v>11213</v>
      </c>
      <c r="P10" s="34">
        <v>11213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5266</v>
      </c>
      <c r="V10" s="34">
        <v>5266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45</v>
      </c>
      <c r="AB10" s="34">
        <v>45</v>
      </c>
      <c r="AC10" s="34">
        <v>0</v>
      </c>
    </row>
    <row r="11" spans="1:29" ht="13.5">
      <c r="A11" s="31" t="s">
        <v>84</v>
      </c>
      <c r="B11" s="32" t="s">
        <v>93</v>
      </c>
      <c r="C11" s="33" t="s">
        <v>94</v>
      </c>
      <c r="D11" s="34">
        <f t="shared" si="0"/>
        <v>19319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19319</v>
      </c>
      <c r="L11" s="34">
        <v>8381</v>
      </c>
      <c r="M11" s="34">
        <v>10938</v>
      </c>
      <c r="N11" s="34">
        <f t="shared" si="4"/>
        <v>20077</v>
      </c>
      <c r="O11" s="34">
        <f t="shared" si="5"/>
        <v>8381</v>
      </c>
      <c r="P11" s="34">
        <v>8381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10938</v>
      </c>
      <c r="V11" s="34">
        <v>10938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758</v>
      </c>
      <c r="AB11" s="34">
        <v>758</v>
      </c>
      <c r="AC11" s="34">
        <v>0</v>
      </c>
    </row>
    <row r="12" spans="1:29" ht="13.5">
      <c r="A12" s="31" t="s">
        <v>84</v>
      </c>
      <c r="B12" s="32" t="s">
        <v>95</v>
      </c>
      <c r="C12" s="33" t="s">
        <v>96</v>
      </c>
      <c r="D12" s="34">
        <f t="shared" si="0"/>
        <v>7428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7428</v>
      </c>
      <c r="L12" s="34">
        <v>5163</v>
      </c>
      <c r="M12" s="34">
        <v>2265</v>
      </c>
      <c r="N12" s="34">
        <f t="shared" si="4"/>
        <v>7834</v>
      </c>
      <c r="O12" s="34">
        <f t="shared" si="5"/>
        <v>5163</v>
      </c>
      <c r="P12" s="34">
        <v>5163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2265</v>
      </c>
      <c r="V12" s="34">
        <v>2265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406</v>
      </c>
      <c r="AB12" s="34">
        <v>282</v>
      </c>
      <c r="AC12" s="34">
        <v>124</v>
      </c>
    </row>
    <row r="13" spans="1:29" ht="13.5">
      <c r="A13" s="31" t="s">
        <v>84</v>
      </c>
      <c r="B13" s="32" t="s">
        <v>97</v>
      </c>
      <c r="C13" s="33" t="s">
        <v>98</v>
      </c>
      <c r="D13" s="34">
        <f t="shared" si="0"/>
        <v>13177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13177</v>
      </c>
      <c r="L13" s="34">
        <v>3442</v>
      </c>
      <c r="M13" s="34">
        <v>9735</v>
      </c>
      <c r="N13" s="34">
        <f t="shared" si="4"/>
        <v>13784</v>
      </c>
      <c r="O13" s="34">
        <f t="shared" si="5"/>
        <v>3442</v>
      </c>
      <c r="P13" s="34">
        <v>0</v>
      </c>
      <c r="Q13" s="34">
        <v>3442</v>
      </c>
      <c r="R13" s="34">
        <v>0</v>
      </c>
      <c r="S13" s="34">
        <v>0</v>
      </c>
      <c r="T13" s="34">
        <v>0</v>
      </c>
      <c r="U13" s="34">
        <f t="shared" si="6"/>
        <v>9735</v>
      </c>
      <c r="V13" s="34">
        <v>0</v>
      </c>
      <c r="W13" s="34">
        <v>9735</v>
      </c>
      <c r="X13" s="34">
        <v>0</v>
      </c>
      <c r="Y13" s="34">
        <v>0</v>
      </c>
      <c r="Z13" s="34">
        <v>0</v>
      </c>
      <c r="AA13" s="34">
        <f t="shared" si="7"/>
        <v>607</v>
      </c>
      <c r="AB13" s="34">
        <v>607</v>
      </c>
      <c r="AC13" s="34">
        <v>0</v>
      </c>
    </row>
    <row r="14" spans="1:29" ht="13.5">
      <c r="A14" s="31" t="s">
        <v>84</v>
      </c>
      <c r="B14" s="32" t="s">
        <v>99</v>
      </c>
      <c r="C14" s="33" t="s">
        <v>100</v>
      </c>
      <c r="D14" s="34">
        <f t="shared" si="0"/>
        <v>2353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2353</v>
      </c>
      <c r="L14" s="34">
        <v>686</v>
      </c>
      <c r="M14" s="34">
        <v>1667</v>
      </c>
      <c r="N14" s="34">
        <f t="shared" si="4"/>
        <v>2353</v>
      </c>
      <c r="O14" s="34">
        <f t="shared" si="5"/>
        <v>686</v>
      </c>
      <c r="P14" s="34">
        <v>686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1667</v>
      </c>
      <c r="V14" s="34">
        <v>1667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84</v>
      </c>
      <c r="B15" s="32" t="s">
        <v>101</v>
      </c>
      <c r="C15" s="33" t="s">
        <v>102</v>
      </c>
      <c r="D15" s="34">
        <f t="shared" si="0"/>
        <v>1388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1388</v>
      </c>
      <c r="L15" s="34">
        <v>521</v>
      </c>
      <c r="M15" s="34">
        <v>867</v>
      </c>
      <c r="N15" s="34">
        <f t="shared" si="4"/>
        <v>1388</v>
      </c>
      <c r="O15" s="34">
        <f t="shared" si="5"/>
        <v>521</v>
      </c>
      <c r="P15" s="34">
        <v>521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867</v>
      </c>
      <c r="V15" s="34">
        <v>867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84</v>
      </c>
      <c r="B16" s="32" t="s">
        <v>103</v>
      </c>
      <c r="C16" s="33" t="s">
        <v>104</v>
      </c>
      <c r="D16" s="34">
        <f t="shared" si="0"/>
        <v>290</v>
      </c>
      <c r="E16" s="34">
        <f t="shared" si="1"/>
        <v>0</v>
      </c>
      <c r="F16" s="34">
        <v>0</v>
      </c>
      <c r="G16" s="34">
        <v>0</v>
      </c>
      <c r="H16" s="34">
        <f t="shared" si="2"/>
        <v>290</v>
      </c>
      <c r="I16" s="34">
        <v>60</v>
      </c>
      <c r="J16" s="34">
        <v>230</v>
      </c>
      <c r="K16" s="34">
        <f t="shared" si="3"/>
        <v>0</v>
      </c>
      <c r="L16" s="34">
        <v>0</v>
      </c>
      <c r="M16" s="34">
        <v>0</v>
      </c>
      <c r="N16" s="34">
        <f t="shared" si="4"/>
        <v>290</v>
      </c>
      <c r="O16" s="34">
        <f t="shared" si="5"/>
        <v>60</v>
      </c>
      <c r="P16" s="34">
        <v>60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230</v>
      </c>
      <c r="V16" s="34">
        <v>230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84</v>
      </c>
      <c r="B17" s="32" t="s">
        <v>105</v>
      </c>
      <c r="C17" s="33" t="s">
        <v>106</v>
      </c>
      <c r="D17" s="34">
        <f t="shared" si="0"/>
        <v>344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344</v>
      </c>
      <c r="L17" s="34">
        <v>235</v>
      </c>
      <c r="M17" s="34">
        <v>109</v>
      </c>
      <c r="N17" s="34">
        <f t="shared" si="4"/>
        <v>344</v>
      </c>
      <c r="O17" s="34">
        <f t="shared" si="5"/>
        <v>235</v>
      </c>
      <c r="P17" s="34">
        <v>235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109</v>
      </c>
      <c r="V17" s="34">
        <v>109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84</v>
      </c>
      <c r="B18" s="32" t="s">
        <v>107</v>
      </c>
      <c r="C18" s="33" t="s">
        <v>108</v>
      </c>
      <c r="D18" s="34">
        <f t="shared" si="0"/>
        <v>864</v>
      </c>
      <c r="E18" s="34">
        <f t="shared" si="1"/>
        <v>0</v>
      </c>
      <c r="F18" s="34">
        <v>0</v>
      </c>
      <c r="G18" s="34">
        <v>0</v>
      </c>
      <c r="H18" s="34">
        <f t="shared" si="2"/>
        <v>223</v>
      </c>
      <c r="I18" s="34">
        <v>223</v>
      </c>
      <c r="J18" s="34">
        <v>0</v>
      </c>
      <c r="K18" s="34">
        <f t="shared" si="3"/>
        <v>641</v>
      </c>
      <c r="L18" s="34">
        <v>0</v>
      </c>
      <c r="M18" s="34">
        <v>641</v>
      </c>
      <c r="N18" s="34">
        <f t="shared" si="4"/>
        <v>864</v>
      </c>
      <c r="O18" s="34">
        <f t="shared" si="5"/>
        <v>223</v>
      </c>
      <c r="P18" s="34">
        <v>223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641</v>
      </c>
      <c r="V18" s="34">
        <v>641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0</v>
      </c>
      <c r="AB18" s="34">
        <v>0</v>
      </c>
      <c r="AC18" s="34">
        <v>0</v>
      </c>
    </row>
    <row r="19" spans="1:29" ht="13.5">
      <c r="A19" s="31" t="s">
        <v>84</v>
      </c>
      <c r="B19" s="32" t="s">
        <v>109</v>
      </c>
      <c r="C19" s="33" t="s">
        <v>110</v>
      </c>
      <c r="D19" s="34">
        <f t="shared" si="0"/>
        <v>1312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1312</v>
      </c>
      <c r="L19" s="34">
        <v>401</v>
      </c>
      <c r="M19" s="34">
        <v>911</v>
      </c>
      <c r="N19" s="34">
        <f t="shared" si="4"/>
        <v>1312</v>
      </c>
      <c r="O19" s="34">
        <f t="shared" si="5"/>
        <v>401</v>
      </c>
      <c r="P19" s="34">
        <v>401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911</v>
      </c>
      <c r="V19" s="34">
        <v>911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84</v>
      </c>
      <c r="B20" s="32" t="s">
        <v>111</v>
      </c>
      <c r="C20" s="33" t="s">
        <v>112</v>
      </c>
      <c r="D20" s="34">
        <f t="shared" si="0"/>
        <v>3535</v>
      </c>
      <c r="E20" s="34">
        <f t="shared" si="1"/>
        <v>3535</v>
      </c>
      <c r="F20" s="34">
        <v>1257</v>
      </c>
      <c r="G20" s="34">
        <v>2278</v>
      </c>
      <c r="H20" s="34">
        <f t="shared" si="2"/>
        <v>0</v>
      </c>
      <c r="I20" s="34">
        <v>0</v>
      </c>
      <c r="J20" s="34">
        <v>0</v>
      </c>
      <c r="K20" s="34">
        <f t="shared" si="3"/>
        <v>0</v>
      </c>
      <c r="L20" s="34">
        <v>0</v>
      </c>
      <c r="M20" s="34">
        <v>0</v>
      </c>
      <c r="N20" s="34">
        <f t="shared" si="4"/>
        <v>3547</v>
      </c>
      <c r="O20" s="34">
        <f t="shared" si="5"/>
        <v>1257</v>
      </c>
      <c r="P20" s="34">
        <v>1257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2278</v>
      </c>
      <c r="V20" s="34">
        <v>2278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12</v>
      </c>
      <c r="AB20" s="34">
        <v>12</v>
      </c>
      <c r="AC20" s="34">
        <v>0</v>
      </c>
    </row>
    <row r="21" spans="1:29" ht="13.5">
      <c r="A21" s="31" t="s">
        <v>84</v>
      </c>
      <c r="B21" s="32" t="s">
        <v>113</v>
      </c>
      <c r="C21" s="33" t="s">
        <v>114</v>
      </c>
      <c r="D21" s="34">
        <f t="shared" si="0"/>
        <v>6108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6108</v>
      </c>
      <c r="L21" s="34">
        <v>1860</v>
      </c>
      <c r="M21" s="34">
        <v>4248</v>
      </c>
      <c r="N21" s="34">
        <f t="shared" si="4"/>
        <v>6108</v>
      </c>
      <c r="O21" s="34">
        <f t="shared" si="5"/>
        <v>1860</v>
      </c>
      <c r="P21" s="34">
        <v>1860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4248</v>
      </c>
      <c r="V21" s="34">
        <v>4248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84</v>
      </c>
      <c r="B22" s="32" t="s">
        <v>115</v>
      </c>
      <c r="C22" s="33" t="s">
        <v>116</v>
      </c>
      <c r="D22" s="34">
        <f t="shared" si="0"/>
        <v>10196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10196</v>
      </c>
      <c r="L22" s="34">
        <v>2672</v>
      </c>
      <c r="M22" s="34">
        <v>7524</v>
      </c>
      <c r="N22" s="34">
        <f t="shared" si="4"/>
        <v>10296</v>
      </c>
      <c r="O22" s="34">
        <f t="shared" si="5"/>
        <v>2672</v>
      </c>
      <c r="P22" s="34">
        <v>2672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7524</v>
      </c>
      <c r="V22" s="34">
        <v>7524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100</v>
      </c>
      <c r="AB22" s="34">
        <v>100</v>
      </c>
      <c r="AC22" s="34">
        <v>0</v>
      </c>
    </row>
    <row r="23" spans="1:29" ht="13.5">
      <c r="A23" s="31" t="s">
        <v>84</v>
      </c>
      <c r="B23" s="32" t="s">
        <v>117</v>
      </c>
      <c r="C23" s="33" t="s">
        <v>118</v>
      </c>
      <c r="D23" s="34">
        <f t="shared" si="0"/>
        <v>4285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4285</v>
      </c>
      <c r="L23" s="34">
        <v>1001</v>
      </c>
      <c r="M23" s="34">
        <v>3284</v>
      </c>
      <c r="N23" s="34">
        <f t="shared" si="4"/>
        <v>4285</v>
      </c>
      <c r="O23" s="34">
        <f t="shared" si="5"/>
        <v>1001</v>
      </c>
      <c r="P23" s="34">
        <v>1001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3284</v>
      </c>
      <c r="V23" s="34">
        <v>3284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84</v>
      </c>
      <c r="B24" s="32" t="s">
        <v>119</v>
      </c>
      <c r="C24" s="33" t="s">
        <v>120</v>
      </c>
      <c r="D24" s="34">
        <f t="shared" si="0"/>
        <v>4118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4118</v>
      </c>
      <c r="L24" s="34">
        <v>1258</v>
      </c>
      <c r="M24" s="34">
        <v>2860</v>
      </c>
      <c r="N24" s="34">
        <f t="shared" si="4"/>
        <v>4138</v>
      </c>
      <c r="O24" s="34">
        <f t="shared" si="5"/>
        <v>1258</v>
      </c>
      <c r="P24" s="34">
        <v>1258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2880</v>
      </c>
      <c r="V24" s="34">
        <v>2880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84</v>
      </c>
      <c r="B25" s="32" t="s">
        <v>121</v>
      </c>
      <c r="C25" s="33" t="s">
        <v>122</v>
      </c>
      <c r="D25" s="34">
        <f t="shared" si="0"/>
        <v>4421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4421</v>
      </c>
      <c r="L25" s="34">
        <v>1934</v>
      </c>
      <c r="M25" s="34">
        <v>2487</v>
      </c>
      <c r="N25" s="34">
        <f t="shared" si="4"/>
        <v>4498</v>
      </c>
      <c r="O25" s="34">
        <f t="shared" si="5"/>
        <v>1934</v>
      </c>
      <c r="P25" s="34">
        <v>0</v>
      </c>
      <c r="Q25" s="34">
        <v>1934</v>
      </c>
      <c r="R25" s="34">
        <v>0</v>
      </c>
      <c r="S25" s="34">
        <v>0</v>
      </c>
      <c r="T25" s="34">
        <v>0</v>
      </c>
      <c r="U25" s="34">
        <f t="shared" si="6"/>
        <v>2487</v>
      </c>
      <c r="V25" s="34">
        <v>0</v>
      </c>
      <c r="W25" s="34">
        <v>2487</v>
      </c>
      <c r="X25" s="34">
        <v>0</v>
      </c>
      <c r="Y25" s="34">
        <v>0</v>
      </c>
      <c r="Z25" s="34">
        <v>0</v>
      </c>
      <c r="AA25" s="34">
        <f t="shared" si="7"/>
        <v>77</v>
      </c>
      <c r="AB25" s="34">
        <v>77</v>
      </c>
      <c r="AC25" s="34">
        <v>0</v>
      </c>
    </row>
    <row r="26" spans="1:29" ht="13.5">
      <c r="A26" s="31" t="s">
        <v>84</v>
      </c>
      <c r="B26" s="32" t="s">
        <v>123</v>
      </c>
      <c r="C26" s="33" t="s">
        <v>57</v>
      </c>
      <c r="D26" s="34">
        <f t="shared" si="0"/>
        <v>583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583</v>
      </c>
      <c r="L26" s="34">
        <v>441</v>
      </c>
      <c r="M26" s="34">
        <v>142</v>
      </c>
      <c r="N26" s="34">
        <f t="shared" si="4"/>
        <v>626</v>
      </c>
      <c r="O26" s="34">
        <f t="shared" si="5"/>
        <v>441</v>
      </c>
      <c r="P26" s="34">
        <v>0</v>
      </c>
      <c r="Q26" s="34">
        <v>441</v>
      </c>
      <c r="R26" s="34">
        <v>0</v>
      </c>
      <c r="S26" s="34">
        <v>0</v>
      </c>
      <c r="T26" s="34">
        <v>0</v>
      </c>
      <c r="U26" s="34">
        <f t="shared" si="6"/>
        <v>142</v>
      </c>
      <c r="V26" s="34">
        <v>0</v>
      </c>
      <c r="W26" s="34">
        <v>142</v>
      </c>
      <c r="X26" s="34">
        <v>0</v>
      </c>
      <c r="Y26" s="34">
        <v>0</v>
      </c>
      <c r="Z26" s="34">
        <v>0</v>
      </c>
      <c r="AA26" s="34">
        <f t="shared" si="7"/>
        <v>43</v>
      </c>
      <c r="AB26" s="34">
        <v>43</v>
      </c>
      <c r="AC26" s="34">
        <v>0</v>
      </c>
    </row>
    <row r="27" spans="1:29" ht="13.5">
      <c r="A27" s="31" t="s">
        <v>84</v>
      </c>
      <c r="B27" s="32" t="s">
        <v>124</v>
      </c>
      <c r="C27" s="33" t="s">
        <v>125</v>
      </c>
      <c r="D27" s="34">
        <f t="shared" si="0"/>
        <v>1564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1564</v>
      </c>
      <c r="L27" s="34">
        <v>174</v>
      </c>
      <c r="M27" s="34">
        <v>1390</v>
      </c>
      <c r="N27" s="34">
        <f t="shared" si="4"/>
        <v>1564</v>
      </c>
      <c r="O27" s="34">
        <f t="shared" si="5"/>
        <v>174</v>
      </c>
      <c r="P27" s="34">
        <v>174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1390</v>
      </c>
      <c r="V27" s="34">
        <v>1390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84</v>
      </c>
      <c r="B28" s="32" t="s">
        <v>126</v>
      </c>
      <c r="C28" s="33" t="s">
        <v>127</v>
      </c>
      <c r="D28" s="34">
        <f t="shared" si="0"/>
        <v>1419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1419</v>
      </c>
      <c r="L28" s="34">
        <v>718</v>
      </c>
      <c r="M28" s="34">
        <v>701</v>
      </c>
      <c r="N28" s="34">
        <f t="shared" si="4"/>
        <v>1419</v>
      </c>
      <c r="O28" s="34">
        <f t="shared" si="5"/>
        <v>718</v>
      </c>
      <c r="P28" s="34">
        <v>718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701</v>
      </c>
      <c r="V28" s="34">
        <v>701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84</v>
      </c>
      <c r="B29" s="32" t="s">
        <v>128</v>
      </c>
      <c r="C29" s="33" t="s">
        <v>129</v>
      </c>
      <c r="D29" s="34">
        <f t="shared" si="0"/>
        <v>665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665</v>
      </c>
      <c r="L29" s="34">
        <v>134</v>
      </c>
      <c r="M29" s="34">
        <v>531</v>
      </c>
      <c r="N29" s="34">
        <f t="shared" si="4"/>
        <v>1718</v>
      </c>
      <c r="O29" s="34">
        <f t="shared" si="5"/>
        <v>134</v>
      </c>
      <c r="P29" s="34">
        <v>134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531</v>
      </c>
      <c r="V29" s="34">
        <v>531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1053</v>
      </c>
      <c r="AB29" s="34">
        <v>837</v>
      </c>
      <c r="AC29" s="34">
        <v>216</v>
      </c>
    </row>
    <row r="30" spans="1:29" ht="13.5">
      <c r="A30" s="31" t="s">
        <v>84</v>
      </c>
      <c r="B30" s="32" t="s">
        <v>130</v>
      </c>
      <c r="C30" s="33" t="s">
        <v>55</v>
      </c>
      <c r="D30" s="34">
        <f t="shared" si="0"/>
        <v>880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880</v>
      </c>
      <c r="L30" s="34">
        <v>307</v>
      </c>
      <c r="M30" s="34">
        <v>573</v>
      </c>
      <c r="N30" s="34">
        <f t="shared" si="4"/>
        <v>880</v>
      </c>
      <c r="O30" s="34">
        <f t="shared" si="5"/>
        <v>307</v>
      </c>
      <c r="P30" s="34">
        <v>307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573</v>
      </c>
      <c r="V30" s="34">
        <v>573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84</v>
      </c>
      <c r="B31" s="32" t="s">
        <v>131</v>
      </c>
      <c r="C31" s="33" t="s">
        <v>132</v>
      </c>
      <c r="D31" s="34">
        <f t="shared" si="0"/>
        <v>691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691</v>
      </c>
      <c r="L31" s="34">
        <v>119</v>
      </c>
      <c r="M31" s="34">
        <v>572</v>
      </c>
      <c r="N31" s="34">
        <f t="shared" si="4"/>
        <v>691</v>
      </c>
      <c r="O31" s="34">
        <f t="shared" si="5"/>
        <v>119</v>
      </c>
      <c r="P31" s="34">
        <v>119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572</v>
      </c>
      <c r="V31" s="34">
        <v>572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84</v>
      </c>
      <c r="B32" s="32" t="s">
        <v>133</v>
      </c>
      <c r="C32" s="33" t="s">
        <v>134</v>
      </c>
      <c r="D32" s="34">
        <f t="shared" si="0"/>
        <v>3332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3332</v>
      </c>
      <c r="L32" s="34">
        <v>1375</v>
      </c>
      <c r="M32" s="34">
        <v>1957</v>
      </c>
      <c r="N32" s="34">
        <f t="shared" si="4"/>
        <v>3333</v>
      </c>
      <c r="O32" s="34">
        <f t="shared" si="5"/>
        <v>1376</v>
      </c>
      <c r="P32" s="34">
        <v>1376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1957</v>
      </c>
      <c r="V32" s="34">
        <v>1957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0</v>
      </c>
      <c r="AB32" s="34">
        <v>0</v>
      </c>
      <c r="AC32" s="34">
        <v>0</v>
      </c>
    </row>
    <row r="33" spans="1:29" ht="13.5">
      <c r="A33" s="31" t="s">
        <v>84</v>
      </c>
      <c r="B33" s="32" t="s">
        <v>135</v>
      </c>
      <c r="C33" s="33" t="s">
        <v>136</v>
      </c>
      <c r="D33" s="34">
        <f t="shared" si="0"/>
        <v>1424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1424</v>
      </c>
      <c r="L33" s="34">
        <v>558</v>
      </c>
      <c r="M33" s="34">
        <v>866</v>
      </c>
      <c r="N33" s="34">
        <f t="shared" si="4"/>
        <v>1424</v>
      </c>
      <c r="O33" s="34">
        <f t="shared" si="5"/>
        <v>558</v>
      </c>
      <c r="P33" s="34">
        <v>558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866</v>
      </c>
      <c r="V33" s="34">
        <v>866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84</v>
      </c>
      <c r="B34" s="32" t="s">
        <v>137</v>
      </c>
      <c r="C34" s="33" t="s">
        <v>138</v>
      </c>
      <c r="D34" s="34">
        <f t="shared" si="0"/>
        <v>919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919</v>
      </c>
      <c r="L34" s="34">
        <v>411</v>
      </c>
      <c r="M34" s="34">
        <v>508</v>
      </c>
      <c r="N34" s="34">
        <f t="shared" si="4"/>
        <v>919</v>
      </c>
      <c r="O34" s="34">
        <f t="shared" si="5"/>
        <v>411</v>
      </c>
      <c r="P34" s="34">
        <v>411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508</v>
      </c>
      <c r="V34" s="34">
        <v>508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0</v>
      </c>
      <c r="AB34" s="34">
        <v>0</v>
      </c>
      <c r="AC34" s="34">
        <v>0</v>
      </c>
    </row>
    <row r="35" spans="1:29" ht="13.5">
      <c r="A35" s="31" t="s">
        <v>84</v>
      </c>
      <c r="B35" s="32" t="s">
        <v>139</v>
      </c>
      <c r="C35" s="33" t="s">
        <v>56</v>
      </c>
      <c r="D35" s="34">
        <f t="shared" si="0"/>
        <v>608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608</v>
      </c>
      <c r="L35" s="34">
        <v>232</v>
      </c>
      <c r="M35" s="34">
        <v>376</v>
      </c>
      <c r="N35" s="34">
        <f t="shared" si="4"/>
        <v>608</v>
      </c>
      <c r="O35" s="34">
        <f t="shared" si="5"/>
        <v>232</v>
      </c>
      <c r="P35" s="34">
        <v>232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376</v>
      </c>
      <c r="V35" s="34">
        <v>376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0</v>
      </c>
      <c r="AB35" s="34">
        <v>0</v>
      </c>
      <c r="AC35" s="34">
        <v>0</v>
      </c>
    </row>
    <row r="36" spans="1:29" ht="13.5">
      <c r="A36" s="31" t="s">
        <v>84</v>
      </c>
      <c r="B36" s="32" t="s">
        <v>140</v>
      </c>
      <c r="C36" s="33" t="s">
        <v>141</v>
      </c>
      <c r="D36" s="34">
        <f t="shared" si="0"/>
        <v>3061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3061</v>
      </c>
      <c r="L36" s="34">
        <v>1260</v>
      </c>
      <c r="M36" s="34">
        <v>1801</v>
      </c>
      <c r="N36" s="34">
        <f t="shared" si="4"/>
        <v>3417</v>
      </c>
      <c r="O36" s="34">
        <f t="shared" si="5"/>
        <v>1260</v>
      </c>
      <c r="P36" s="34">
        <v>1260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1801</v>
      </c>
      <c r="V36" s="34">
        <v>1801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356</v>
      </c>
      <c r="AB36" s="34">
        <v>356</v>
      </c>
      <c r="AC36" s="34">
        <v>0</v>
      </c>
    </row>
    <row r="37" spans="1:29" ht="13.5">
      <c r="A37" s="31" t="s">
        <v>84</v>
      </c>
      <c r="B37" s="32" t="s">
        <v>142</v>
      </c>
      <c r="C37" s="33" t="s">
        <v>143</v>
      </c>
      <c r="D37" s="34">
        <f t="shared" si="0"/>
        <v>6222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6222</v>
      </c>
      <c r="L37" s="34">
        <v>3344</v>
      </c>
      <c r="M37" s="34">
        <v>2878</v>
      </c>
      <c r="N37" s="34">
        <f t="shared" si="4"/>
        <v>6222</v>
      </c>
      <c r="O37" s="34">
        <f t="shared" si="5"/>
        <v>3344</v>
      </c>
      <c r="P37" s="34">
        <v>3344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2878</v>
      </c>
      <c r="V37" s="34">
        <v>2878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84</v>
      </c>
      <c r="B38" s="32" t="s">
        <v>144</v>
      </c>
      <c r="C38" s="33" t="s">
        <v>145</v>
      </c>
      <c r="D38" s="34">
        <f t="shared" si="0"/>
        <v>1365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1365</v>
      </c>
      <c r="L38" s="34">
        <v>313</v>
      </c>
      <c r="M38" s="34">
        <v>1052</v>
      </c>
      <c r="N38" s="34">
        <f t="shared" si="4"/>
        <v>1365</v>
      </c>
      <c r="O38" s="34">
        <f t="shared" si="5"/>
        <v>313</v>
      </c>
      <c r="P38" s="34">
        <v>313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1052</v>
      </c>
      <c r="V38" s="34">
        <v>1052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0</v>
      </c>
      <c r="AB38" s="34">
        <v>0</v>
      </c>
      <c r="AC38" s="34">
        <v>0</v>
      </c>
    </row>
    <row r="39" spans="1:29" ht="13.5">
      <c r="A39" s="31" t="s">
        <v>84</v>
      </c>
      <c r="B39" s="32" t="s">
        <v>146</v>
      </c>
      <c r="C39" s="33" t="s">
        <v>147</v>
      </c>
      <c r="D39" s="34">
        <f t="shared" si="0"/>
        <v>997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997</v>
      </c>
      <c r="L39" s="34">
        <v>556</v>
      </c>
      <c r="M39" s="34">
        <v>441</v>
      </c>
      <c r="N39" s="34">
        <f t="shared" si="4"/>
        <v>1004</v>
      </c>
      <c r="O39" s="34">
        <f t="shared" si="5"/>
        <v>556</v>
      </c>
      <c r="P39" s="34">
        <v>556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441</v>
      </c>
      <c r="V39" s="34">
        <v>441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7</v>
      </c>
      <c r="AB39" s="34">
        <v>7</v>
      </c>
      <c r="AC39" s="34">
        <v>0</v>
      </c>
    </row>
    <row r="40" spans="1:29" ht="13.5">
      <c r="A40" s="31" t="s">
        <v>84</v>
      </c>
      <c r="B40" s="32" t="s">
        <v>148</v>
      </c>
      <c r="C40" s="33" t="s">
        <v>149</v>
      </c>
      <c r="D40" s="34">
        <f t="shared" si="0"/>
        <v>4546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4546</v>
      </c>
      <c r="L40" s="34">
        <v>4198</v>
      </c>
      <c r="M40" s="34">
        <v>348</v>
      </c>
      <c r="N40" s="34">
        <f t="shared" si="4"/>
        <v>4546</v>
      </c>
      <c r="O40" s="34">
        <f t="shared" si="5"/>
        <v>4198</v>
      </c>
      <c r="P40" s="34">
        <v>4198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348</v>
      </c>
      <c r="V40" s="34">
        <v>348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84</v>
      </c>
      <c r="B41" s="32" t="s">
        <v>150</v>
      </c>
      <c r="C41" s="33" t="s">
        <v>151</v>
      </c>
      <c r="D41" s="34">
        <f t="shared" si="0"/>
        <v>1394</v>
      </c>
      <c r="E41" s="34">
        <f t="shared" si="1"/>
        <v>0</v>
      </c>
      <c r="F41" s="34">
        <v>0</v>
      </c>
      <c r="G41" s="34">
        <v>0</v>
      </c>
      <c r="H41" s="34">
        <f t="shared" si="2"/>
        <v>403</v>
      </c>
      <c r="I41" s="34">
        <v>403</v>
      </c>
      <c r="J41" s="34">
        <v>0</v>
      </c>
      <c r="K41" s="34">
        <f t="shared" si="3"/>
        <v>991</v>
      </c>
      <c r="L41" s="34">
        <v>0</v>
      </c>
      <c r="M41" s="34">
        <v>991</v>
      </c>
      <c r="N41" s="34">
        <f t="shared" si="4"/>
        <v>7962</v>
      </c>
      <c r="O41" s="34">
        <f t="shared" si="5"/>
        <v>3687</v>
      </c>
      <c r="P41" s="34">
        <v>403</v>
      </c>
      <c r="Q41" s="34">
        <v>2731</v>
      </c>
      <c r="R41" s="34">
        <v>0</v>
      </c>
      <c r="S41" s="34">
        <v>0</v>
      </c>
      <c r="T41" s="34">
        <v>553</v>
      </c>
      <c r="U41" s="34">
        <f t="shared" si="6"/>
        <v>991</v>
      </c>
      <c r="V41" s="34">
        <v>0</v>
      </c>
      <c r="W41" s="34">
        <v>0</v>
      </c>
      <c r="X41" s="34">
        <v>0</v>
      </c>
      <c r="Y41" s="34">
        <v>0</v>
      </c>
      <c r="Z41" s="34">
        <v>991</v>
      </c>
      <c r="AA41" s="34">
        <f t="shared" si="7"/>
        <v>3284</v>
      </c>
      <c r="AB41" s="34">
        <v>3284</v>
      </c>
      <c r="AC41" s="34">
        <v>0</v>
      </c>
    </row>
    <row r="42" spans="1:29" ht="13.5">
      <c r="A42" s="57" t="s">
        <v>154</v>
      </c>
      <c r="B42" s="58"/>
      <c r="C42" s="59"/>
      <c r="D42" s="34">
        <f>SUM(D7:D41)</f>
        <v>216451</v>
      </c>
      <c r="E42" s="34">
        <f aca="true" t="shared" si="8" ref="E42:AC42">SUM(E7:E41)</f>
        <v>3535</v>
      </c>
      <c r="F42" s="34">
        <f t="shared" si="8"/>
        <v>1257</v>
      </c>
      <c r="G42" s="34">
        <f t="shared" si="8"/>
        <v>2278</v>
      </c>
      <c r="H42" s="34">
        <f t="shared" si="8"/>
        <v>916</v>
      </c>
      <c r="I42" s="34">
        <f t="shared" si="8"/>
        <v>686</v>
      </c>
      <c r="J42" s="34">
        <f t="shared" si="8"/>
        <v>230</v>
      </c>
      <c r="K42" s="34">
        <f t="shared" si="8"/>
        <v>212000</v>
      </c>
      <c r="L42" s="34">
        <f t="shared" si="8"/>
        <v>76111</v>
      </c>
      <c r="M42" s="34">
        <f t="shared" si="8"/>
        <v>135889</v>
      </c>
      <c r="N42" s="34">
        <f t="shared" si="8"/>
        <v>226836</v>
      </c>
      <c r="O42" s="34">
        <f t="shared" si="8"/>
        <v>81349</v>
      </c>
      <c r="P42" s="34">
        <f t="shared" si="8"/>
        <v>61214</v>
      </c>
      <c r="Q42" s="34">
        <f t="shared" si="8"/>
        <v>19572</v>
      </c>
      <c r="R42" s="34">
        <f t="shared" si="8"/>
        <v>10</v>
      </c>
      <c r="S42" s="34">
        <f t="shared" si="8"/>
        <v>0</v>
      </c>
      <c r="T42" s="34">
        <f t="shared" si="8"/>
        <v>553</v>
      </c>
      <c r="U42" s="34">
        <f t="shared" si="8"/>
        <v>138429</v>
      </c>
      <c r="V42" s="34">
        <f t="shared" si="8"/>
        <v>112083</v>
      </c>
      <c r="W42" s="34">
        <f t="shared" si="8"/>
        <v>25343</v>
      </c>
      <c r="X42" s="34">
        <f t="shared" si="8"/>
        <v>12</v>
      </c>
      <c r="Y42" s="34">
        <f t="shared" si="8"/>
        <v>0</v>
      </c>
      <c r="Z42" s="34">
        <f t="shared" si="8"/>
        <v>991</v>
      </c>
      <c r="AA42" s="34">
        <f t="shared" si="8"/>
        <v>7058</v>
      </c>
      <c r="AB42" s="34">
        <f t="shared" si="8"/>
        <v>6718</v>
      </c>
      <c r="AC42" s="34">
        <f t="shared" si="8"/>
        <v>340</v>
      </c>
    </row>
  </sheetData>
  <mergeCells count="7">
    <mergeCell ref="A42:C42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&amp;L&amp;16し尿処理の状況（平成１４年度実績）&amp;R&amp;D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9" customWidth="1"/>
    <col min="2" max="2" width="4.875" style="39" customWidth="1"/>
    <col min="3" max="3" width="13.375" style="39" customWidth="1"/>
    <col min="4" max="4" width="13.75390625" style="39" customWidth="1"/>
    <col min="5" max="5" width="3.375" style="39" customWidth="1"/>
    <col min="6" max="6" width="3.875" style="39" customWidth="1"/>
    <col min="7" max="9" width="13.00390625" style="39" customWidth="1"/>
    <col min="10" max="10" width="12.875" style="39" customWidth="1"/>
    <col min="11" max="16384" width="8.00390625" style="39" customWidth="1"/>
  </cols>
  <sheetData>
    <row r="1" spans="1:3" s="38" customFormat="1" ht="21" customHeight="1">
      <c r="A1" s="94" t="s">
        <v>83</v>
      </c>
      <c r="B1" s="94"/>
      <c r="C1" s="37" t="s">
        <v>20</v>
      </c>
    </row>
    <row r="2" ht="18" customHeight="1">
      <c r="J2" s="40" t="s">
        <v>21</v>
      </c>
    </row>
    <row r="3" spans="6:11" s="41" customFormat="1" ht="19.5" customHeight="1">
      <c r="F3" s="93" t="s">
        <v>22</v>
      </c>
      <c r="G3" s="93"/>
      <c r="H3" s="42" t="s">
        <v>23</v>
      </c>
      <c r="I3" s="42" t="s">
        <v>24</v>
      </c>
      <c r="J3" s="42" t="s">
        <v>13</v>
      </c>
      <c r="K3" s="42" t="s">
        <v>25</v>
      </c>
    </row>
    <row r="4" spans="2:11" s="41" customFormat="1" ht="19.5" customHeight="1">
      <c r="B4" s="95" t="s">
        <v>26</v>
      </c>
      <c r="C4" s="43" t="s">
        <v>27</v>
      </c>
      <c r="D4" s="44">
        <f>SUMIF('水洗化人口等'!$A$7:$C$42,$A$1,'水洗化人口等'!$G$7:$G$42)</f>
        <v>112036</v>
      </c>
      <c r="F4" s="103" t="s">
        <v>28</v>
      </c>
      <c r="G4" s="43" t="s">
        <v>29</v>
      </c>
      <c r="H4" s="44">
        <f>SUMIF('し尿処理の状況'!$A$7:$C$42,$A$1,'し尿処理の状況'!$P$7:$P$42)</f>
        <v>61214</v>
      </c>
      <c r="I4" s="44">
        <f>SUMIF('し尿処理の状況'!$A$7:$C$42,$A$1,'し尿処理の状況'!$V$7:$V$42)</f>
        <v>112083</v>
      </c>
      <c r="J4" s="44">
        <f aca="true" t="shared" si="0" ref="J4:J11">H4+I4</f>
        <v>173297</v>
      </c>
      <c r="K4" s="45">
        <f aca="true" t="shared" si="1" ref="K4:K9">J4/$J$9</f>
        <v>0.7885093139440709</v>
      </c>
    </row>
    <row r="5" spans="2:11" s="41" customFormat="1" ht="19.5" customHeight="1">
      <c r="B5" s="96"/>
      <c r="C5" s="43" t="s">
        <v>30</v>
      </c>
      <c r="D5" s="44">
        <f>SUMIF('水洗化人口等'!$A$7:$C$42,$A$1,'水洗化人口等'!$H$7:$H$42)</f>
        <v>4856</v>
      </c>
      <c r="F5" s="104"/>
      <c r="G5" s="43" t="s">
        <v>31</v>
      </c>
      <c r="H5" s="44">
        <f>SUMIF('し尿処理の状況'!$A$7:$C$42,$A$1,'し尿処理の状況'!$Q$7:$Q$42)</f>
        <v>19572</v>
      </c>
      <c r="I5" s="44">
        <f>SUMIF('し尿処理の状況'!$A$7:$C$42,$A$1,'し尿処理の状況'!$W$7:$W$42)</f>
        <v>25343</v>
      </c>
      <c r="J5" s="44">
        <f t="shared" si="0"/>
        <v>44915</v>
      </c>
      <c r="K5" s="45">
        <f t="shared" si="1"/>
        <v>0.20436531408967232</v>
      </c>
    </row>
    <row r="6" spans="2:11" s="41" customFormat="1" ht="19.5" customHeight="1">
      <c r="B6" s="97"/>
      <c r="C6" s="46" t="s">
        <v>32</v>
      </c>
      <c r="D6" s="47">
        <f>SUM(D4:D5)</f>
        <v>116892</v>
      </c>
      <c r="F6" s="104"/>
      <c r="G6" s="43" t="s">
        <v>33</v>
      </c>
      <c r="H6" s="44">
        <f>SUMIF('し尿処理の状況'!$A$7:$C$42,$A$1,'し尿処理の状況'!$R$7:$R$42)</f>
        <v>10</v>
      </c>
      <c r="I6" s="44">
        <f>SUMIF('し尿処理の状況'!$A$7:$C$42,$A$1,'し尿処理の状況'!$X$7:$X$42)</f>
        <v>12</v>
      </c>
      <c r="J6" s="44">
        <f t="shared" si="0"/>
        <v>22</v>
      </c>
      <c r="K6" s="45">
        <f t="shared" si="1"/>
        <v>0.00010010101102021131</v>
      </c>
    </row>
    <row r="7" spans="2:11" s="41" customFormat="1" ht="19.5" customHeight="1">
      <c r="B7" s="98" t="s">
        <v>34</v>
      </c>
      <c r="C7" s="48" t="s">
        <v>35</v>
      </c>
      <c r="D7" s="44">
        <f>SUMIF('水洗化人口等'!$A$7:$C$42,$A$1,'水洗化人口等'!$K$7:$K$42)</f>
        <v>446129</v>
      </c>
      <c r="F7" s="104"/>
      <c r="G7" s="43" t="s">
        <v>36</v>
      </c>
      <c r="H7" s="44">
        <f>SUMIF('し尿処理の状況'!$A$7:$C$42,$A$1,'し尿処理の状況'!$S$7:$S$42)</f>
        <v>0</v>
      </c>
      <c r="I7" s="44">
        <f>SUMIF('し尿処理の状況'!$A$7:$C$42,$A$1,'し尿処理の状況'!$Y$7:$Y$42)</f>
        <v>0</v>
      </c>
      <c r="J7" s="44">
        <f t="shared" si="0"/>
        <v>0</v>
      </c>
      <c r="K7" s="45">
        <f t="shared" si="1"/>
        <v>0</v>
      </c>
    </row>
    <row r="8" spans="2:11" s="41" customFormat="1" ht="19.5" customHeight="1">
      <c r="B8" s="99"/>
      <c r="C8" s="43" t="s">
        <v>37</v>
      </c>
      <c r="D8" s="44">
        <f>SUMIF('水洗化人口等'!$A$7:$C$42,$A$1,'水洗化人口等'!$M$7:$M$42)</f>
        <v>187</v>
      </c>
      <c r="F8" s="104"/>
      <c r="G8" s="43" t="s">
        <v>38</v>
      </c>
      <c r="H8" s="44">
        <f>SUMIF('し尿処理の状況'!$A$7:$C$42,$A$1,'し尿処理の状況'!$T$7:$T$42)</f>
        <v>553</v>
      </c>
      <c r="I8" s="44">
        <f>SUMIF('し尿処理の状況'!$A$7:$C$42,$A$1,'し尿処理の状況'!$Z$7:$Z$42)</f>
        <v>991</v>
      </c>
      <c r="J8" s="44">
        <f t="shared" si="0"/>
        <v>1544</v>
      </c>
      <c r="K8" s="45">
        <f t="shared" si="1"/>
        <v>0.007025270955236648</v>
      </c>
    </row>
    <row r="9" spans="2:11" s="41" customFormat="1" ht="19.5" customHeight="1">
      <c r="B9" s="99"/>
      <c r="C9" s="43" t="s">
        <v>39</v>
      </c>
      <c r="D9" s="44">
        <f>SUMIF('水洗化人口等'!$A$7:$C$42,$A$1,'水洗化人口等'!$O$7:$O$42)</f>
        <v>265387</v>
      </c>
      <c r="F9" s="104"/>
      <c r="G9" s="43" t="s">
        <v>32</v>
      </c>
      <c r="H9" s="44">
        <f>SUM(H4:H8)</f>
        <v>81349</v>
      </c>
      <c r="I9" s="44">
        <f>SUM(I4:I8)</f>
        <v>138429</v>
      </c>
      <c r="J9" s="44">
        <f t="shared" si="0"/>
        <v>219778</v>
      </c>
      <c r="K9" s="45">
        <f t="shared" si="1"/>
        <v>1</v>
      </c>
    </row>
    <row r="10" spans="2:10" s="41" customFormat="1" ht="19.5" customHeight="1">
      <c r="B10" s="100"/>
      <c r="C10" s="46" t="s">
        <v>32</v>
      </c>
      <c r="D10" s="47">
        <f>SUM(D7:D9)</f>
        <v>711703</v>
      </c>
      <c r="F10" s="93" t="s">
        <v>40</v>
      </c>
      <c r="G10" s="93"/>
      <c r="H10" s="44">
        <f>SUMIF('し尿処理の状況'!$A$7:$C$42,$A$1,'し尿処理の状況'!$AB$7:$AB$42)</f>
        <v>6718</v>
      </c>
      <c r="I10" s="44">
        <f>SUMIF('し尿処理の状況'!$A$7:$C$42,$A$1,'し尿処理の状況'!$AC$7:$AC$42)</f>
        <v>340</v>
      </c>
      <c r="J10" s="44">
        <f t="shared" si="0"/>
        <v>7058</v>
      </c>
    </row>
    <row r="11" spans="2:10" s="41" customFormat="1" ht="19.5" customHeight="1">
      <c r="B11" s="101" t="s">
        <v>41</v>
      </c>
      <c r="C11" s="102"/>
      <c r="D11" s="47">
        <f>D6+D10</f>
        <v>828595</v>
      </c>
      <c r="F11" s="93" t="s">
        <v>13</v>
      </c>
      <c r="G11" s="93"/>
      <c r="H11" s="44">
        <f>H9+H10</f>
        <v>88067</v>
      </c>
      <c r="I11" s="44">
        <f>I9+I10</f>
        <v>138769</v>
      </c>
      <c r="J11" s="44">
        <f t="shared" si="0"/>
        <v>226836</v>
      </c>
    </row>
    <row r="12" spans="6:10" s="41" customFormat="1" ht="19.5" customHeight="1">
      <c r="F12" s="49"/>
      <c r="G12" s="49"/>
      <c r="H12" s="50"/>
      <c r="I12" s="50"/>
      <c r="J12" s="50"/>
    </row>
    <row r="13" spans="2:10" s="41" customFormat="1" ht="19.5" customHeight="1">
      <c r="B13" s="51" t="s">
        <v>42</v>
      </c>
      <c r="J13" s="40" t="s">
        <v>21</v>
      </c>
    </row>
    <row r="14" spans="3:10" s="41" customFormat="1" ht="19.5" customHeight="1">
      <c r="C14" s="44">
        <f>SUMIF('水洗化人口等'!$A$7:$C$42,$A$1,'水洗化人口等'!$P$7:$P$42)</f>
        <v>81402</v>
      </c>
      <c r="D14" s="41" t="s">
        <v>43</v>
      </c>
      <c r="F14" s="93" t="s">
        <v>44</v>
      </c>
      <c r="G14" s="93"/>
      <c r="H14" s="42" t="s">
        <v>23</v>
      </c>
      <c r="I14" s="42" t="s">
        <v>24</v>
      </c>
      <c r="J14" s="42" t="s">
        <v>13</v>
      </c>
    </row>
    <row r="15" spans="6:10" s="41" customFormat="1" ht="15.75" customHeight="1">
      <c r="F15" s="93" t="s">
        <v>45</v>
      </c>
      <c r="G15" s="93"/>
      <c r="H15" s="44">
        <f>SUMIF('し尿処理の状況'!$A$7:$C$42,$A$1,'し尿処理の状況'!$F$7:$F$42)</f>
        <v>1257</v>
      </c>
      <c r="I15" s="44">
        <f>SUMIF('し尿処理の状況'!$A$7:$C$42,$A$1,'し尿処理の状況'!$G$7:$G$42)</f>
        <v>2278</v>
      </c>
      <c r="J15" s="44">
        <f>H15+I15</f>
        <v>3535</v>
      </c>
    </row>
    <row r="16" spans="3:10" s="41" customFormat="1" ht="15.75" customHeight="1">
      <c r="C16" s="41" t="s">
        <v>46</v>
      </c>
      <c r="D16" s="52">
        <f>D10/D11</f>
        <v>0.8589274615463526</v>
      </c>
      <c r="F16" s="93" t="s">
        <v>47</v>
      </c>
      <c r="G16" s="93"/>
      <c r="H16" s="44">
        <f>SUMIF('し尿処理の状況'!$A$7:$C$42,$A$1,'し尿処理の状況'!$I$7:$I$42)</f>
        <v>686</v>
      </c>
      <c r="I16" s="44">
        <f>SUMIF('し尿処理の状況'!$A$7:$C$42,$A$1,'し尿処理の状況'!$J$7:$J$42)</f>
        <v>230</v>
      </c>
      <c r="J16" s="44">
        <f>H16+I16</f>
        <v>916</v>
      </c>
    </row>
    <row r="17" spans="3:10" s="41" customFormat="1" ht="15.75" customHeight="1">
      <c r="C17" s="41" t="s">
        <v>48</v>
      </c>
      <c r="D17" s="52">
        <f>D6/D11</f>
        <v>0.14107253845364745</v>
      </c>
      <c r="F17" s="93" t="s">
        <v>49</v>
      </c>
      <c r="G17" s="93"/>
      <c r="H17" s="44">
        <f>SUMIF('し尿処理の状況'!$A$7:$C$42,$A$1,'し尿処理の状況'!$L$7:$L$42)</f>
        <v>76111</v>
      </c>
      <c r="I17" s="44">
        <f>SUMIF('し尿処理の状況'!$A$7:$C$42,$A$1,'し尿処理の状況'!$M$7:$M$42)</f>
        <v>135889</v>
      </c>
      <c r="J17" s="44">
        <f>H17+I17</f>
        <v>212000</v>
      </c>
    </row>
    <row r="18" spans="3:10" s="41" customFormat="1" ht="15.75" customHeight="1">
      <c r="C18" s="53" t="s">
        <v>50</v>
      </c>
      <c r="D18" s="52">
        <f>D7/D11</f>
        <v>0.5384162347105643</v>
      </c>
      <c r="F18" s="93" t="s">
        <v>13</v>
      </c>
      <c r="G18" s="93"/>
      <c r="H18" s="44">
        <f>SUM(H15:H17)</f>
        <v>78054</v>
      </c>
      <c r="I18" s="44">
        <f>SUM(I15:I17)</f>
        <v>138397</v>
      </c>
      <c r="J18" s="44">
        <f>SUM(J15:J17)</f>
        <v>216451</v>
      </c>
    </row>
    <row r="19" spans="3:10" ht="15.75" customHeight="1">
      <c r="C19" s="39" t="s">
        <v>51</v>
      </c>
      <c r="D19" s="52">
        <f>(D8+D9)/D11</f>
        <v>0.3205112268357883</v>
      </c>
      <c r="J19" s="54"/>
    </row>
    <row r="20" spans="3:10" ht="15.75" customHeight="1">
      <c r="C20" s="39" t="s">
        <v>52</v>
      </c>
      <c r="D20" s="52">
        <f>C14/D11</f>
        <v>0.0982409983164272</v>
      </c>
      <c r="J20" s="55"/>
    </row>
    <row r="21" spans="3:10" ht="15.75" customHeight="1">
      <c r="C21" s="39" t="s">
        <v>53</v>
      </c>
      <c r="D21" s="52">
        <f>D4/D6</f>
        <v>0.9584573794613832</v>
      </c>
      <c r="F21" s="56"/>
      <c r="J21" s="55"/>
    </row>
    <row r="22" spans="3:10" ht="15.75" customHeight="1">
      <c r="C22" s="39" t="s">
        <v>54</v>
      </c>
      <c r="D22" s="52">
        <f>D5/D6</f>
        <v>0.04154262053861684</v>
      </c>
      <c r="F22" s="56"/>
      <c r="J22" s="55"/>
    </row>
    <row r="23" spans="6:10" ht="15" customHeight="1">
      <c r="F23" s="56"/>
      <c r="J23" s="55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2004-12-17T07:19:07Z</cp:lastPrinted>
  <dcterms:created xsi:type="dcterms:W3CDTF">2002-10-23T07:25:09Z</dcterms:created>
  <dcterms:modified xsi:type="dcterms:W3CDTF">2005-02-15T02:43:54Z</dcterms:modified>
  <cp:category/>
  <cp:version/>
  <cp:contentType/>
  <cp:contentStatus/>
</cp:coreProperties>
</file>