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'ごみ処理概要'!$A$2:$AQ$118</definedName>
    <definedName name="_xlnm.Print_Area" localSheetId="2">'ごみ処理量内訳'!$A$2:$AJ$118</definedName>
    <definedName name="_xlnm.Print_Area" localSheetId="1">'ごみ搬入量内訳'!$A$2:$AH$118</definedName>
    <definedName name="_xlnm.Print_Area" localSheetId="3">'資源化量内訳'!$A$2:$BW$118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<sst xmlns="http://schemas.openxmlformats.org/spreadsheetml/2006/main" count="2017" uniqueCount="452">
  <si>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</si>
  <si>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</si>
  <si>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</si>
  <si>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</si>
  <si>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</si>
  <si>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</si>
  <si>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</si>
  <si>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</si>
  <si>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</si>
  <si>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</si>
  <si>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新潟県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</si>
  <si>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</si>
  <si>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</si>
  <si>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</si>
  <si>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</si>
  <si>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</si>
  <si>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</si>
  <si>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</si>
  <si>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</si>
  <si>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</si>
  <si>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</si>
  <si>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</si>
  <si>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</si>
  <si>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</si>
  <si>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</si>
  <si>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</si>
  <si>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</si>
  <si>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</si>
  <si>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</si>
  <si>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</si>
  <si>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</si>
  <si>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</si>
  <si>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</si>
  <si>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</si>
  <si>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聖籠町</t>
  </si>
  <si>
    <t>頸城村</t>
  </si>
  <si>
    <t>栄町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</si>
  <si>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</si>
  <si>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</si>
  <si>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</si>
  <si>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</si>
  <si>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</si>
  <si>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</si>
  <si>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</si>
  <si>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</si>
  <si>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</si>
  <si>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</si>
  <si>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</si>
  <si>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</si>
  <si>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</si>
  <si>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</si>
  <si>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</si>
  <si>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</si>
  <si>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</si>
  <si>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</si>
  <si>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</si>
  <si>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</si>
  <si>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</si>
  <si>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</si>
  <si>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</si>
  <si>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</si>
  <si>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</si>
  <si>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</si>
  <si>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</si>
  <si>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</si>
  <si>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</si>
  <si>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</si>
  <si>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</si>
  <si>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</si>
  <si>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</si>
  <si>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</si>
  <si>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</si>
  <si>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</si>
  <si>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</si>
  <si>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</si>
  <si>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</si>
  <si>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</si>
  <si>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</si>
  <si>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田上町</t>
  </si>
  <si>
    <t>15362</t>
  </si>
  <si>
    <t>下田村</t>
  </si>
  <si>
    <t>15363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</si>
  <si>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</si>
  <si>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</si>
  <si>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</si>
  <si>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</si>
  <si>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</si>
  <si>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</si>
  <si>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</si>
  <si>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</si>
  <si>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</si>
  <si>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</si>
  <si>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</si>
  <si>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</si>
  <si>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</si>
  <si>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</si>
  <si>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</si>
  <si>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</si>
  <si>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</si>
  <si>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</si>
  <si>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</si>
  <si>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</si>
  <si>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</si>
  <si>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</si>
  <si>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</si>
  <si>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</si>
  <si>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</si>
  <si>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</si>
  <si>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</si>
  <si>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</si>
  <si>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</si>
  <si>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</si>
  <si>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</si>
  <si>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</si>
  <si>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</si>
  <si>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</si>
  <si>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</si>
  <si>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</si>
  <si>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</si>
  <si>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</si>
  <si>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</si>
  <si>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</si>
  <si>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</si>
  <si>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</si>
  <si>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</si>
  <si>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</si>
  <si>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</si>
  <si>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</si>
  <si>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</si>
  <si>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</si>
  <si>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</si>
  <si>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</si>
  <si>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</si>
  <si>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</si>
  <si>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</si>
  <si>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</si>
  <si>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</si>
  <si>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</si>
  <si>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</si>
  <si>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</si>
  <si>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</si>
  <si>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</si>
  <si>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</si>
  <si>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</si>
  <si>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</si>
  <si>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</si>
  <si>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</si>
  <si>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</si>
  <si>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</si>
  <si>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</si>
  <si>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</si>
  <si>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</si>
  <si>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</si>
  <si>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</si>
  <si>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</si>
  <si>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</si>
  <si>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</si>
  <si>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</si>
  <si>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</si>
  <si>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</si>
  <si>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</si>
  <si>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</si>
  <si>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</si>
  <si>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</si>
  <si>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</si>
  <si>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</si>
  <si>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</si>
  <si>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</si>
  <si>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</si>
  <si>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</si>
  <si>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</si>
  <si>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</si>
  <si>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</si>
  <si>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</si>
  <si>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</si>
  <si>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</si>
  <si>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</si>
  <si>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15522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</si>
  <si>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</si>
  <si>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</si>
  <si>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</si>
  <si>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</si>
  <si>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</si>
  <si>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</si>
  <si>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</si>
  <si>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</si>
  <si>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</si>
  <si>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</si>
  <si>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</si>
  <si>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</si>
  <si>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</si>
  <si>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</si>
  <si>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</si>
  <si>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</si>
  <si>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</si>
  <si>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</si>
  <si>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</si>
  <si>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</si>
  <si>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</si>
  <si>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</si>
  <si>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</si>
  <si>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</si>
  <si>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</si>
  <si>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</si>
  <si>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安塚町</t>
  </si>
  <si>
    <t>豊浦町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</si>
  <si>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</si>
  <si>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</si>
  <si>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</si>
  <si>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</si>
  <si>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</si>
  <si>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</si>
  <si>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</si>
  <si>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</si>
  <si>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</si>
  <si>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大和町</t>
  </si>
  <si>
    <t>ごみ処理の概要（平成１４年度実績）</t>
  </si>
  <si>
    <t>三島町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</si>
  <si>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</si>
  <si>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</si>
  <si>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</si>
  <si>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</si>
  <si>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</si>
  <si>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</si>
  <si>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</si>
  <si>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</si>
  <si>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</si>
  <si>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</si>
  <si>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</si>
  <si>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</si>
  <si>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</si>
  <si>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</si>
  <si>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</si>
  <si>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</si>
  <si>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</si>
  <si>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</si>
  <si>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</si>
  <si>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</si>
  <si>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</si>
  <si>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</si>
  <si>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</si>
  <si>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</si>
  <si>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</si>
  <si>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</si>
  <si>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</si>
  <si>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</si>
  <si>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</si>
  <si>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</si>
  <si>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</si>
  <si>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</si>
  <si>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</si>
  <si>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</si>
  <si>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</si>
  <si>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</si>
  <si>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</si>
  <si>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</si>
  <si>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</si>
  <si>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</si>
  <si>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</si>
  <si>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</si>
  <si>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</si>
  <si>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</si>
  <si>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</si>
  <si>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</si>
  <si>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</si>
  <si>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</si>
  <si>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</si>
  <si>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</si>
  <si>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</si>
  <si>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</si>
  <si>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</si>
  <si>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</si>
  <si>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中里村</t>
  </si>
  <si>
    <t>板倉町</t>
  </si>
  <si>
    <t>吉田町</t>
  </si>
  <si>
    <t>新潟県合計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</si>
  <si>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</si>
  <si>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</si>
  <si>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</si>
  <si>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</si>
  <si>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</si>
  <si>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</si>
  <si>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</si>
  <si>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</si>
  <si>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</si>
  <si>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</si>
  <si>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</si>
  <si>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</si>
  <si>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</si>
  <si>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</si>
  <si>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</si>
  <si>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</si>
  <si>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</si>
  <si>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</si>
  <si>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</si>
  <si>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</si>
  <si>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</si>
  <si>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</si>
  <si>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</si>
  <si>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</si>
  <si>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</si>
  <si>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</si>
  <si>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</si>
  <si>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</si>
  <si>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</si>
  <si>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</si>
  <si>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</si>
  <si>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</si>
  <si>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</si>
  <si>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</si>
  <si>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</si>
  <si>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</si>
  <si>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</si>
  <si>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</si>
  <si>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</si>
  <si>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</si>
  <si>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</si>
  <si>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</si>
  <si>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</si>
  <si>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</si>
  <si>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</si>
  <si>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</si>
  <si>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</si>
  <si>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</si>
  <si>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</si>
  <si>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</si>
  <si>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</si>
  <si>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</si>
  <si>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</si>
  <si>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</si>
  <si>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</si>
  <si>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</si>
  <si>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</si>
  <si>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</si>
  <si>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</si>
  <si>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</si>
  <si>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</si>
  <si>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</si>
  <si>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</si>
  <si>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</si>
  <si>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</si>
  <si>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</si>
  <si>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</si>
  <si>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</si>
  <si>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</si>
  <si>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</si>
  <si>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</si>
  <si>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</si>
  <si>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</si>
  <si>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</si>
  <si>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</si>
  <si>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</si>
  <si>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</si>
  <si>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</si>
  <si>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</si>
  <si>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</si>
  <si>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</si>
  <si>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</si>
  <si>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</si>
  <si>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</si>
  <si>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</si>
  <si>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</si>
  <si>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</si>
  <si>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</si>
  <si>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</si>
  <si>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</si>
  <si>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</si>
  <si>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</si>
  <si>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</si>
  <si>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</si>
  <si>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</si>
  <si>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</si>
  <si>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</si>
  <si>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</si>
  <si>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</si>
  <si>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</si>
  <si>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</si>
  <si>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</si>
  <si>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</si>
  <si>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</si>
  <si>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</si>
  <si>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</si>
  <si>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</si>
  <si>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</si>
  <si>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</si>
  <si>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</si>
  <si>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</si>
  <si>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</si>
  <si>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</si>
  <si>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</si>
  <si>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</si>
  <si>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</si>
  <si>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</si>
  <si>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</si>
  <si>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</si>
  <si>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</si>
  <si>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</si>
  <si>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</si>
  <si>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</si>
  <si>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</si>
  <si>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</si>
  <si>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</si>
  <si>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</si>
  <si>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</si>
  <si>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</si>
  <si>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</si>
  <si>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</si>
  <si>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</si>
  <si>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</si>
  <si>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</si>
  <si>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</si>
  <si>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</si>
  <si>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</si>
  <si>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</si>
  <si>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</si>
  <si>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</si>
  <si>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</si>
  <si>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</si>
  <si>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</si>
  <si>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</si>
  <si>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</si>
  <si>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</si>
  <si>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</si>
  <si>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</si>
  <si>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</si>
  <si>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</si>
  <si>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</si>
  <si>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</si>
  <si>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</si>
  <si>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</si>
  <si>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</si>
  <si>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</si>
  <si>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</si>
  <si>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</si>
  <si>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</si>
  <si>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</si>
  <si>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</si>
  <si>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</si>
  <si>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</si>
  <si>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</si>
  <si>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</si>
  <si>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</si>
  <si>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</si>
  <si>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</si>
  <si>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</si>
  <si>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</si>
  <si>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</si>
  <si>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</si>
  <si>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西川町</t>
  </si>
  <si>
    <t>川西町</t>
  </si>
  <si>
    <t>小国町</t>
  </si>
  <si>
    <t>朝日村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</si>
</sst>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216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251</v>
      </c>
      <c r="B2" s="196" t="s">
        <v>252</v>
      </c>
      <c r="C2" s="201" t="s">
        <v>253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193</v>
      </c>
      <c r="K2" s="208"/>
      <c r="L2" s="209"/>
      <c r="M2" s="201" t="s">
        <v>194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218</v>
      </c>
      <c r="AG2" s="191"/>
      <c r="AH2" s="191"/>
      <c r="AI2" s="191"/>
      <c r="AJ2" s="191"/>
      <c r="AK2" s="191"/>
      <c r="AL2" s="192"/>
      <c r="AM2" s="211" t="s">
        <v>219</v>
      </c>
      <c r="AN2" s="204" t="s">
        <v>220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221</v>
      </c>
      <c r="F3" s="201" t="s">
        <v>222</v>
      </c>
      <c r="G3" s="201" t="s">
        <v>223</v>
      </c>
      <c r="H3" s="201" t="s">
        <v>224</v>
      </c>
      <c r="I3" s="12" t="s">
        <v>195</v>
      </c>
      <c r="J3" s="211" t="s">
        <v>225</v>
      </c>
      <c r="K3" s="211" t="s">
        <v>226</v>
      </c>
      <c r="L3" s="211" t="s">
        <v>227</v>
      </c>
      <c r="M3" s="206"/>
      <c r="N3" s="201" t="s">
        <v>228</v>
      </c>
      <c r="O3" s="201" t="s">
        <v>239</v>
      </c>
      <c r="P3" s="194" t="s">
        <v>196</v>
      </c>
      <c r="Q3" s="195"/>
      <c r="R3" s="195"/>
      <c r="S3" s="195"/>
      <c r="T3" s="195"/>
      <c r="U3" s="190"/>
      <c r="V3" s="14" t="s">
        <v>197</v>
      </c>
      <c r="W3" s="8"/>
      <c r="X3" s="8"/>
      <c r="Y3" s="8"/>
      <c r="Z3" s="8"/>
      <c r="AA3" s="8"/>
      <c r="AB3" s="8"/>
      <c r="AC3" s="15"/>
      <c r="AD3" s="12" t="s">
        <v>195</v>
      </c>
      <c r="AE3" s="216"/>
      <c r="AF3" s="201" t="s">
        <v>254</v>
      </c>
      <c r="AG3" s="201" t="s">
        <v>206</v>
      </c>
      <c r="AH3" s="201" t="s">
        <v>255</v>
      </c>
      <c r="AI3" s="201" t="s">
        <v>256</v>
      </c>
      <c r="AJ3" s="201" t="s">
        <v>257</v>
      </c>
      <c r="AK3" s="201" t="s">
        <v>258</v>
      </c>
      <c r="AL3" s="12" t="s">
        <v>198</v>
      </c>
      <c r="AM3" s="216"/>
      <c r="AN3" s="201" t="s">
        <v>259</v>
      </c>
      <c r="AO3" s="201" t="s">
        <v>260</v>
      </c>
      <c r="AP3" s="201" t="s">
        <v>261</v>
      </c>
      <c r="AQ3" s="12" t="s">
        <v>195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195</v>
      </c>
      <c r="Q4" s="6" t="s">
        <v>262</v>
      </c>
      <c r="R4" s="6" t="s">
        <v>263</v>
      </c>
      <c r="S4" s="6" t="s">
        <v>19</v>
      </c>
      <c r="T4" s="6" t="s">
        <v>20</v>
      </c>
      <c r="U4" s="6" t="s">
        <v>21</v>
      </c>
      <c r="V4" s="12" t="s">
        <v>195</v>
      </c>
      <c r="W4" s="6" t="s">
        <v>199</v>
      </c>
      <c r="X4" s="6" t="s">
        <v>234</v>
      </c>
      <c r="Y4" s="6" t="s">
        <v>200</v>
      </c>
      <c r="Z4" s="18" t="s">
        <v>241</v>
      </c>
      <c r="AA4" s="6" t="s">
        <v>201</v>
      </c>
      <c r="AB4" s="18" t="s">
        <v>18</v>
      </c>
      <c r="AC4" s="6" t="s">
        <v>235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202</v>
      </c>
      <c r="E6" s="21" t="s">
        <v>202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203</v>
      </c>
      <c r="K6" s="23" t="s">
        <v>203</v>
      </c>
      <c r="L6" s="23" t="s">
        <v>203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25</v>
      </c>
      <c r="B7" s="47" t="s">
        <v>26</v>
      </c>
      <c r="C7" s="48" t="s">
        <v>27</v>
      </c>
      <c r="D7" s="49">
        <v>517621</v>
      </c>
      <c r="E7" s="49">
        <v>517621</v>
      </c>
      <c r="F7" s="49">
        <f>'ごみ搬入量内訳'!H7</f>
        <v>247215</v>
      </c>
      <c r="G7" s="49">
        <f>'ごみ搬入量内訳'!AG7</f>
        <v>7511</v>
      </c>
      <c r="H7" s="49">
        <f>'ごみ搬入量内訳'!AH7</f>
        <v>0</v>
      </c>
      <c r="I7" s="49">
        <f aca="true" t="shared" si="0" ref="I7:I61">SUM(F7:H7)</f>
        <v>254726</v>
      </c>
      <c r="J7" s="49">
        <f aca="true" t="shared" si="1" ref="J7:J61">I7/D7/365*1000000</f>
        <v>1348.2440860297293</v>
      </c>
      <c r="K7" s="49">
        <f>('ごみ搬入量内訳'!E7+'ごみ搬入量内訳'!AH7)/'ごみ処理概要'!D7/365*1000000</f>
        <v>880.9269743110558</v>
      </c>
      <c r="L7" s="49">
        <f>'ごみ搬入量内訳'!F7/'ごみ処理概要'!D7/365*1000000</f>
        <v>467.3171117186736</v>
      </c>
      <c r="M7" s="49">
        <f>'資源化量内訳'!BP7</f>
        <v>10830</v>
      </c>
      <c r="N7" s="49">
        <f>'ごみ処理量内訳'!E7</f>
        <v>203379</v>
      </c>
      <c r="O7" s="49">
        <f>'ごみ処理量内訳'!L7</f>
        <v>10514</v>
      </c>
      <c r="P7" s="49">
        <f aca="true" t="shared" si="2" ref="P7:P61">SUM(Q7:U7)</f>
        <v>40364</v>
      </c>
      <c r="Q7" s="49">
        <f>'ごみ処理量内訳'!G7</f>
        <v>3957</v>
      </c>
      <c r="R7" s="49">
        <f>'ごみ処理量内訳'!H7</f>
        <v>35531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876</v>
      </c>
      <c r="V7" s="49">
        <f aca="true" t="shared" si="3" ref="V7:V61">SUM(W7:AC7)</f>
        <v>469</v>
      </c>
      <c r="W7" s="49">
        <f>'資源化量内訳'!M7</f>
        <v>116</v>
      </c>
      <c r="X7" s="49">
        <f>'資源化量内訳'!N7</f>
        <v>0</v>
      </c>
      <c r="Y7" s="49">
        <f>'資源化量内訳'!O7</f>
        <v>0</v>
      </c>
      <c r="Z7" s="49">
        <f>'資源化量内訳'!P7</f>
        <v>185</v>
      </c>
      <c r="AA7" s="49">
        <f>'資源化量内訳'!Q7</f>
        <v>0</v>
      </c>
      <c r="AB7" s="49">
        <f>'資源化量内訳'!R7</f>
        <v>0</v>
      </c>
      <c r="AC7" s="49">
        <f>'資源化量内訳'!S7</f>
        <v>168</v>
      </c>
      <c r="AD7" s="49">
        <f aca="true" t="shared" si="4" ref="AD7:AD61">N7+O7+P7+V7</f>
        <v>254726</v>
      </c>
      <c r="AE7" s="50">
        <f aca="true" t="shared" si="5" ref="AE7:AE61">(N7+P7+V7)/AD7*100</f>
        <v>95.87242762811805</v>
      </c>
      <c r="AF7" s="49">
        <f>'資源化量内訳'!AB7</f>
        <v>355</v>
      </c>
      <c r="AG7" s="49">
        <f>'資源化量内訳'!AJ7</f>
        <v>1247</v>
      </c>
      <c r="AH7" s="49">
        <f>'資源化量内訳'!AR7</f>
        <v>18797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61">SUM(AF7:AJ7)</f>
        <v>20399</v>
      </c>
      <c r="AM7" s="50">
        <f aca="true" t="shared" si="7" ref="AM7:AM61">(V7+AL7+M7)/(M7+AD7)*100</f>
        <v>11.936465378300621</v>
      </c>
      <c r="AN7" s="49">
        <f>'ごみ処理量内訳'!AC7</f>
        <v>10514</v>
      </c>
      <c r="AO7" s="49">
        <f>'ごみ処理量内訳'!AD7</f>
        <v>22609</v>
      </c>
      <c r="AP7" s="49">
        <f>'ごみ処理量内訳'!AE7</f>
        <v>11348</v>
      </c>
      <c r="AQ7" s="49">
        <f aca="true" t="shared" si="8" ref="AQ7:AQ61">SUM(AN7:AP7)</f>
        <v>44471</v>
      </c>
    </row>
    <row r="8" spans="1:43" ht="13.5" customHeight="1">
      <c r="A8" s="24" t="s">
        <v>25</v>
      </c>
      <c r="B8" s="47" t="s">
        <v>28</v>
      </c>
      <c r="C8" s="48" t="s">
        <v>29</v>
      </c>
      <c r="D8" s="49">
        <v>192011</v>
      </c>
      <c r="E8" s="49">
        <v>192011</v>
      </c>
      <c r="F8" s="49">
        <f>'ごみ搬入量内訳'!H8</f>
        <v>81817</v>
      </c>
      <c r="G8" s="49">
        <f>'ごみ搬入量内訳'!AG8</f>
        <v>2305</v>
      </c>
      <c r="H8" s="49">
        <f>'ごみ搬入量内訳'!AH8</f>
        <v>0</v>
      </c>
      <c r="I8" s="49">
        <f t="shared" si="0"/>
        <v>84122</v>
      </c>
      <c r="J8" s="49">
        <f t="shared" si="1"/>
        <v>1200.3022372505343</v>
      </c>
      <c r="K8" s="49">
        <f>('ごみ搬入量内訳'!E8+'ごみ搬入量内訳'!AH8)/'ごみ処理概要'!D8/365*1000000</f>
        <v>751.0129092917978</v>
      </c>
      <c r="L8" s="49">
        <f>'ごみ搬入量内訳'!F8/'ごみ処理概要'!D8/365*1000000</f>
        <v>449.2893279587364</v>
      </c>
      <c r="M8" s="49">
        <f>'資源化量内訳'!BP8</f>
        <v>3280</v>
      </c>
      <c r="N8" s="49">
        <f>'ごみ処理量内訳'!E8</f>
        <v>70082</v>
      </c>
      <c r="O8" s="49">
        <f>'ごみ処理量内訳'!L8</f>
        <v>0</v>
      </c>
      <c r="P8" s="49">
        <f t="shared" si="2"/>
        <v>11670</v>
      </c>
      <c r="Q8" s="49">
        <f>'ごみ処理量内訳'!G8</f>
        <v>9057</v>
      </c>
      <c r="R8" s="49">
        <f>'ごみ処理量内訳'!H8</f>
        <v>2613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2370</v>
      </c>
      <c r="W8" s="49">
        <f>'資源化量内訳'!M8</f>
        <v>2370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84122</v>
      </c>
      <c r="AE8" s="50">
        <f t="shared" si="5"/>
        <v>100</v>
      </c>
      <c r="AF8" s="49">
        <f>'資源化量内訳'!AB8</f>
        <v>42</v>
      </c>
      <c r="AG8" s="49">
        <f>'資源化量内訳'!AJ8</f>
        <v>1511</v>
      </c>
      <c r="AH8" s="49">
        <f>'資源化量内訳'!AR8</f>
        <v>2335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3888</v>
      </c>
      <c r="AM8" s="50">
        <f t="shared" si="7"/>
        <v>10.912793757579918</v>
      </c>
      <c r="AN8" s="49">
        <f>'ごみ処理量内訳'!AC8</f>
        <v>0</v>
      </c>
      <c r="AO8" s="49">
        <f>'ごみ処理量内訳'!AD8</f>
        <v>3734</v>
      </c>
      <c r="AP8" s="49">
        <f>'ごみ処理量内訳'!AE8</f>
        <v>2953</v>
      </c>
      <c r="AQ8" s="49">
        <f t="shared" si="8"/>
        <v>6687</v>
      </c>
    </row>
    <row r="9" spans="1:43" ht="13.5" customHeight="1">
      <c r="A9" s="24" t="s">
        <v>25</v>
      </c>
      <c r="B9" s="47" t="s">
        <v>30</v>
      </c>
      <c r="C9" s="48" t="s">
        <v>31</v>
      </c>
      <c r="D9" s="49">
        <v>85818</v>
      </c>
      <c r="E9" s="49">
        <v>85818</v>
      </c>
      <c r="F9" s="49">
        <f>'ごみ搬入量内訳'!H9</f>
        <v>39449</v>
      </c>
      <c r="G9" s="49">
        <f>'ごみ搬入量内訳'!AG9</f>
        <v>7445</v>
      </c>
      <c r="H9" s="49">
        <f>'ごみ搬入量内訳'!AH9</f>
        <v>0</v>
      </c>
      <c r="I9" s="49">
        <f t="shared" si="0"/>
        <v>46894</v>
      </c>
      <c r="J9" s="49">
        <f t="shared" si="1"/>
        <v>1497.0835061265368</v>
      </c>
      <c r="K9" s="49">
        <f>('ごみ搬入量内訳'!E9+'ごみ搬入量内訳'!AH9)/'ごみ処理概要'!D9/365*1000000</f>
        <v>874.0383040630426</v>
      </c>
      <c r="L9" s="49">
        <f>'ごみ搬入量内訳'!F9/'ごみ処理概要'!D9/365*1000000</f>
        <v>623.045202063494</v>
      </c>
      <c r="M9" s="49">
        <f>'資源化量内訳'!BP9</f>
        <v>371</v>
      </c>
      <c r="N9" s="49">
        <f>'ごみ処理量内訳'!E9</f>
        <v>40196</v>
      </c>
      <c r="O9" s="49">
        <f>'ごみ処理量内訳'!L9</f>
        <v>315</v>
      </c>
      <c r="P9" s="49">
        <f t="shared" si="2"/>
        <v>1990</v>
      </c>
      <c r="Q9" s="49">
        <f>'ごみ処理量内訳'!G9</f>
        <v>1990</v>
      </c>
      <c r="R9" s="49">
        <f>'ごみ処理量内訳'!H9</f>
        <v>0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4393</v>
      </c>
      <c r="W9" s="49">
        <f>'資源化量内訳'!M9</f>
        <v>3139</v>
      </c>
      <c r="X9" s="49">
        <f>'資源化量内訳'!N9</f>
        <v>365</v>
      </c>
      <c r="Y9" s="49">
        <f>'資源化量内訳'!O9</f>
        <v>723</v>
      </c>
      <c r="Z9" s="49">
        <f>'資源化量内訳'!P9</f>
        <v>166</v>
      </c>
      <c r="AA9" s="49">
        <f>'資源化量内訳'!Q9</f>
        <v>0</v>
      </c>
      <c r="AB9" s="49">
        <f>'資源化量内訳'!R9</f>
        <v>0</v>
      </c>
      <c r="AC9" s="49">
        <f>'資源化量内訳'!S9</f>
        <v>0</v>
      </c>
      <c r="AD9" s="49">
        <f t="shared" si="4"/>
        <v>46894</v>
      </c>
      <c r="AE9" s="50">
        <f t="shared" si="5"/>
        <v>99.32827227363842</v>
      </c>
      <c r="AF9" s="49">
        <f>'資源化量内訳'!AB9</f>
        <v>0</v>
      </c>
      <c r="AG9" s="49">
        <f>'資源化量内訳'!AJ9</f>
        <v>726</v>
      </c>
      <c r="AH9" s="49">
        <f>'資源化量内訳'!AR9</f>
        <v>0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726</v>
      </c>
      <c r="AM9" s="50">
        <f t="shared" si="7"/>
        <v>11.615360203110123</v>
      </c>
      <c r="AN9" s="49">
        <f>'ごみ処理量内訳'!AC9</f>
        <v>315</v>
      </c>
      <c r="AO9" s="49">
        <f>'ごみ処理量内訳'!AD9</f>
        <v>5086</v>
      </c>
      <c r="AP9" s="49">
        <f>'ごみ処理量内訳'!AE9</f>
        <v>1070</v>
      </c>
      <c r="AQ9" s="49">
        <f t="shared" si="8"/>
        <v>6471</v>
      </c>
    </row>
    <row r="10" spans="1:43" ht="13.5" customHeight="1">
      <c r="A10" s="24" t="s">
        <v>25</v>
      </c>
      <c r="B10" s="47" t="s">
        <v>32</v>
      </c>
      <c r="C10" s="48" t="s">
        <v>33</v>
      </c>
      <c r="D10" s="49">
        <v>86237</v>
      </c>
      <c r="E10" s="49">
        <v>86237</v>
      </c>
      <c r="F10" s="49">
        <f>'ごみ搬入量内訳'!H10</f>
        <v>35883</v>
      </c>
      <c r="G10" s="49">
        <f>'ごみ搬入量内訳'!AG10</f>
        <v>1646</v>
      </c>
      <c r="H10" s="49">
        <f>'ごみ搬入量内訳'!AH10</f>
        <v>0</v>
      </c>
      <c r="I10" s="49">
        <f t="shared" si="0"/>
        <v>37529</v>
      </c>
      <c r="J10" s="49">
        <f t="shared" si="1"/>
        <v>1192.286119440516</v>
      </c>
      <c r="K10" s="49">
        <f>('ごみ搬入量内訳'!E10+'ごみ搬入量内訳'!AH10)/'ごみ処理概要'!D10/365*1000000</f>
        <v>779.3749655497014</v>
      </c>
      <c r="L10" s="49">
        <f>'ごみ搬入量内訳'!F10/'ごみ処理概要'!D10/365*1000000</f>
        <v>412.9111538908148</v>
      </c>
      <c r="M10" s="49">
        <f>'資源化量内訳'!BP10</f>
        <v>1067</v>
      </c>
      <c r="N10" s="49">
        <f>'ごみ処理量内訳'!E10</f>
        <v>30142</v>
      </c>
      <c r="O10" s="49">
        <f>'ごみ処理量内訳'!L10</f>
        <v>0</v>
      </c>
      <c r="P10" s="49">
        <f t="shared" si="2"/>
        <v>3796</v>
      </c>
      <c r="Q10" s="49">
        <f>'ごみ処理量内訳'!G10</f>
        <v>2616</v>
      </c>
      <c r="R10" s="49">
        <f>'ごみ処理量内訳'!H10</f>
        <v>1180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3591</v>
      </c>
      <c r="W10" s="49">
        <f>'資源化量内訳'!M10</f>
        <v>2790</v>
      </c>
      <c r="X10" s="49">
        <f>'資源化量内訳'!N10</f>
        <v>357</v>
      </c>
      <c r="Y10" s="49">
        <f>'資源化量内訳'!O10</f>
        <v>0</v>
      </c>
      <c r="Z10" s="49">
        <f>'資源化量内訳'!P10</f>
        <v>0</v>
      </c>
      <c r="AA10" s="49">
        <f>'資源化量内訳'!Q10</f>
        <v>419</v>
      </c>
      <c r="AB10" s="49">
        <f>'資源化量内訳'!R10</f>
        <v>21</v>
      </c>
      <c r="AC10" s="49">
        <f>'資源化量内訳'!S10</f>
        <v>4</v>
      </c>
      <c r="AD10" s="49">
        <f t="shared" si="4"/>
        <v>37529</v>
      </c>
      <c r="AE10" s="50">
        <f t="shared" si="5"/>
        <v>100</v>
      </c>
      <c r="AF10" s="49">
        <f>'資源化量内訳'!AB10</f>
        <v>0</v>
      </c>
      <c r="AG10" s="49">
        <f>'資源化量内訳'!AJ10</f>
        <v>934</v>
      </c>
      <c r="AH10" s="49">
        <f>'資源化量内訳'!AR10</f>
        <v>1180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2114</v>
      </c>
      <c r="AM10" s="50">
        <f t="shared" si="7"/>
        <v>17.545859674577677</v>
      </c>
      <c r="AN10" s="49">
        <f>'ごみ処理量内訳'!AC10</f>
        <v>0</v>
      </c>
      <c r="AO10" s="49">
        <f>'ごみ処理量内訳'!AD10</f>
        <v>2748</v>
      </c>
      <c r="AP10" s="49">
        <f>'ごみ処理量内訳'!AE10</f>
        <v>895</v>
      </c>
      <c r="AQ10" s="49">
        <f t="shared" si="8"/>
        <v>3643</v>
      </c>
    </row>
    <row r="11" spans="1:43" ht="13.5" customHeight="1">
      <c r="A11" s="24" t="s">
        <v>25</v>
      </c>
      <c r="B11" s="47" t="s">
        <v>276</v>
      </c>
      <c r="C11" s="48" t="s">
        <v>277</v>
      </c>
      <c r="D11" s="49">
        <v>81636</v>
      </c>
      <c r="E11" s="49">
        <v>81636</v>
      </c>
      <c r="F11" s="49">
        <f>'ごみ搬入量内訳'!H11</f>
        <v>33651</v>
      </c>
      <c r="G11" s="49">
        <f>'ごみ搬入量内訳'!AG11</f>
        <v>659</v>
      </c>
      <c r="H11" s="49">
        <f>'ごみ搬入量内訳'!AH11</f>
        <v>3</v>
      </c>
      <c r="I11" s="49">
        <f t="shared" si="0"/>
        <v>34313</v>
      </c>
      <c r="J11" s="49">
        <f t="shared" si="1"/>
        <v>1151.553471239186</v>
      </c>
      <c r="K11" s="49">
        <f>('ごみ搬入量内訳'!E11+'ごみ搬入量内訳'!AH11)/'ごみ処理概要'!D11/365*1000000</f>
        <v>693.8585381013077</v>
      </c>
      <c r="L11" s="49">
        <f>'ごみ搬入量内訳'!F11/'ごみ処理概要'!D11/365*1000000</f>
        <v>457.69493313787837</v>
      </c>
      <c r="M11" s="49">
        <f>'資源化量内訳'!BP11</f>
        <v>105</v>
      </c>
      <c r="N11" s="49">
        <f>'ごみ処理量内訳'!E11</f>
        <v>27208</v>
      </c>
      <c r="O11" s="49">
        <f>'ごみ処理量内訳'!L11</f>
        <v>0</v>
      </c>
      <c r="P11" s="49">
        <f t="shared" si="2"/>
        <v>1747</v>
      </c>
      <c r="Q11" s="49">
        <f>'ごみ処理量内訳'!G11</f>
        <v>1747</v>
      </c>
      <c r="R11" s="49">
        <f>'ごみ処理量内訳'!H11</f>
        <v>0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5355</v>
      </c>
      <c r="W11" s="49">
        <f>'資源化量内訳'!M11</f>
        <v>4016</v>
      </c>
      <c r="X11" s="49">
        <f>'資源化量内訳'!N11</f>
        <v>332</v>
      </c>
      <c r="Y11" s="49">
        <f>'資源化量内訳'!O11</f>
        <v>695</v>
      </c>
      <c r="Z11" s="49">
        <f>'資源化量内訳'!P11</f>
        <v>147</v>
      </c>
      <c r="AA11" s="49">
        <f>'資源化量内訳'!Q11</f>
        <v>29</v>
      </c>
      <c r="AB11" s="49">
        <f>'資源化量内訳'!R11</f>
        <v>118</v>
      </c>
      <c r="AC11" s="49">
        <f>'資源化量内訳'!S11</f>
        <v>18</v>
      </c>
      <c r="AD11" s="49">
        <f t="shared" si="4"/>
        <v>34310</v>
      </c>
      <c r="AE11" s="50">
        <f t="shared" si="5"/>
        <v>100</v>
      </c>
      <c r="AF11" s="49">
        <f>'資源化量内訳'!AB11</f>
        <v>0</v>
      </c>
      <c r="AG11" s="49">
        <f>'資源化量内訳'!AJ11</f>
        <v>760</v>
      </c>
      <c r="AH11" s="49">
        <f>'資源化量内訳'!AR11</f>
        <v>0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760</v>
      </c>
      <c r="AM11" s="50">
        <f t="shared" si="7"/>
        <v>18.073514455905855</v>
      </c>
      <c r="AN11" s="49">
        <f>'ごみ処理量内訳'!AC11</f>
        <v>0</v>
      </c>
      <c r="AO11" s="49">
        <f>'ごみ処理量内訳'!AD11</f>
        <v>3247</v>
      </c>
      <c r="AP11" s="49">
        <f>'ごみ処理量内訳'!AE11</f>
        <v>773</v>
      </c>
      <c r="AQ11" s="49">
        <f t="shared" si="8"/>
        <v>4020</v>
      </c>
    </row>
    <row r="12" spans="1:43" ht="13.5" customHeight="1">
      <c r="A12" s="24" t="s">
        <v>25</v>
      </c>
      <c r="B12" s="47" t="s">
        <v>278</v>
      </c>
      <c r="C12" s="48" t="s">
        <v>279</v>
      </c>
      <c r="D12" s="49">
        <v>67629</v>
      </c>
      <c r="E12" s="49">
        <v>67629</v>
      </c>
      <c r="F12" s="49">
        <f>'ごみ搬入量内訳'!H12</f>
        <v>22560</v>
      </c>
      <c r="G12" s="49">
        <f>'ごみ搬入量内訳'!AG12</f>
        <v>2200</v>
      </c>
      <c r="H12" s="49">
        <f>'ごみ搬入量内訳'!AH12</f>
        <v>0</v>
      </c>
      <c r="I12" s="49">
        <f t="shared" si="0"/>
        <v>24760</v>
      </c>
      <c r="J12" s="49">
        <f t="shared" si="1"/>
        <v>1003.0551455493379</v>
      </c>
      <c r="K12" s="49">
        <f>('ごみ搬入量内訳'!E12+'ごみ搬入量内訳'!AH12)/'ごみ処理概要'!D12/365*1000000</f>
        <v>808.1966944147532</v>
      </c>
      <c r="L12" s="49">
        <f>'ごみ搬入量内訳'!F12/'ごみ処理概要'!D12/365*1000000</f>
        <v>194.85845113458458</v>
      </c>
      <c r="M12" s="49">
        <f>'資源化量内訳'!BP12</f>
        <v>384</v>
      </c>
      <c r="N12" s="49">
        <f>'ごみ処理量内訳'!E12</f>
        <v>18851</v>
      </c>
      <c r="O12" s="49">
        <f>'ごみ処理量内訳'!L12</f>
        <v>0</v>
      </c>
      <c r="P12" s="49">
        <f t="shared" si="2"/>
        <v>1411</v>
      </c>
      <c r="Q12" s="49">
        <f>'ごみ処理量内訳'!G12</f>
        <v>1411</v>
      </c>
      <c r="R12" s="49">
        <f>'ごみ処理量内訳'!H12</f>
        <v>0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4498</v>
      </c>
      <c r="W12" s="49">
        <f>'資源化量内訳'!M12</f>
        <v>3349</v>
      </c>
      <c r="X12" s="49">
        <f>'資源化量内訳'!N12</f>
        <v>281</v>
      </c>
      <c r="Y12" s="49">
        <f>'資源化量内訳'!O12</f>
        <v>673</v>
      </c>
      <c r="Z12" s="49">
        <f>'資源化量内訳'!P12</f>
        <v>175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20</v>
      </c>
      <c r="AD12" s="49">
        <f t="shared" si="4"/>
        <v>24760</v>
      </c>
      <c r="AE12" s="50">
        <f t="shared" si="5"/>
        <v>100</v>
      </c>
      <c r="AF12" s="49">
        <f>'資源化量内訳'!AB12</f>
        <v>0</v>
      </c>
      <c r="AG12" s="49">
        <f>'資源化量内訳'!AJ12</f>
        <v>548</v>
      </c>
      <c r="AH12" s="49">
        <f>'資源化量内訳'!AR12</f>
        <v>0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548</v>
      </c>
      <c r="AM12" s="50">
        <f t="shared" si="7"/>
        <v>21.595609290486795</v>
      </c>
      <c r="AN12" s="49">
        <f>'ごみ処理量内訳'!AC12</f>
        <v>0</v>
      </c>
      <c r="AO12" s="49">
        <f>'ごみ処理量内訳'!AD12</f>
        <v>1794</v>
      </c>
      <c r="AP12" s="49">
        <f>'ごみ処理量内訳'!AE12</f>
        <v>401</v>
      </c>
      <c r="AQ12" s="49">
        <f t="shared" si="8"/>
        <v>2195</v>
      </c>
    </row>
    <row r="13" spans="1:43" ht="13.5" customHeight="1">
      <c r="A13" s="24" t="s">
        <v>25</v>
      </c>
      <c r="B13" s="47" t="s">
        <v>280</v>
      </c>
      <c r="C13" s="48" t="s">
        <v>281</v>
      </c>
      <c r="D13" s="49">
        <v>41736</v>
      </c>
      <c r="E13" s="49">
        <v>41736</v>
      </c>
      <c r="F13" s="49">
        <f>'ごみ搬入量内訳'!H13</f>
        <v>15753</v>
      </c>
      <c r="G13" s="49">
        <f>'ごみ搬入量内訳'!AG13</f>
        <v>881</v>
      </c>
      <c r="H13" s="49">
        <f>'ごみ搬入量内訳'!AH13</f>
        <v>0</v>
      </c>
      <c r="I13" s="49">
        <f t="shared" si="0"/>
        <v>16634</v>
      </c>
      <c r="J13" s="49">
        <f t="shared" si="1"/>
        <v>1091.925501718565</v>
      </c>
      <c r="K13" s="49">
        <f>('ごみ搬入量内訳'!E13+'ごみ搬入量内訳'!AH13)/'ごみ処理概要'!D13/365*1000000</f>
        <v>670.0959192944038</v>
      </c>
      <c r="L13" s="49">
        <f>'ごみ搬入量内訳'!F13/'ごみ処理概要'!D13/365*1000000</f>
        <v>421.82958242416123</v>
      </c>
      <c r="M13" s="49">
        <f>'資源化量内訳'!BP13</f>
        <v>577</v>
      </c>
      <c r="N13" s="49">
        <f>'ごみ処理量内訳'!E13</f>
        <v>13772</v>
      </c>
      <c r="O13" s="49">
        <f>'ごみ処理量内訳'!L13</f>
        <v>172</v>
      </c>
      <c r="P13" s="49">
        <f t="shared" si="2"/>
        <v>2690</v>
      </c>
      <c r="Q13" s="49">
        <f>'ごみ処理量内訳'!G13</f>
        <v>0</v>
      </c>
      <c r="R13" s="49">
        <f>'ごみ処理量内訳'!H13</f>
        <v>2690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16634</v>
      </c>
      <c r="AE13" s="50">
        <f t="shared" si="5"/>
        <v>98.96597330768306</v>
      </c>
      <c r="AF13" s="49">
        <f>'資源化量内訳'!AB13</f>
        <v>0</v>
      </c>
      <c r="AG13" s="49">
        <f>'資源化量内訳'!AJ13</f>
        <v>0</v>
      </c>
      <c r="AH13" s="49">
        <f>'資源化量内訳'!AR13</f>
        <v>1892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1892</v>
      </c>
      <c r="AM13" s="50">
        <f t="shared" si="7"/>
        <v>14.345476729998257</v>
      </c>
      <c r="AN13" s="49">
        <f>'ごみ処理量内訳'!AC13</f>
        <v>172</v>
      </c>
      <c r="AO13" s="49">
        <f>'ごみ処理量内訳'!AD13</f>
        <v>1433</v>
      </c>
      <c r="AP13" s="49">
        <f>'ごみ処理量内訳'!AE13</f>
        <v>757</v>
      </c>
      <c r="AQ13" s="49">
        <f t="shared" si="8"/>
        <v>2362</v>
      </c>
    </row>
    <row r="14" spans="1:43" ht="13.5" customHeight="1">
      <c r="A14" s="24" t="s">
        <v>25</v>
      </c>
      <c r="B14" s="47" t="s">
        <v>282</v>
      </c>
      <c r="C14" s="48" t="s">
        <v>283</v>
      </c>
      <c r="D14" s="49">
        <v>33382</v>
      </c>
      <c r="E14" s="49">
        <v>33382</v>
      </c>
      <c r="F14" s="49">
        <f>'ごみ搬入量内訳'!H14</f>
        <v>11373</v>
      </c>
      <c r="G14" s="49">
        <f>'ごみ搬入量内訳'!AG14</f>
        <v>2246</v>
      </c>
      <c r="H14" s="49">
        <f>'ごみ搬入量内訳'!AH14</f>
        <v>0</v>
      </c>
      <c r="I14" s="49">
        <f t="shared" si="0"/>
        <v>13619</v>
      </c>
      <c r="J14" s="49">
        <f t="shared" si="1"/>
        <v>1117.737965583946</v>
      </c>
      <c r="K14" s="49">
        <f>('ごみ搬入量内訳'!E14+'ごみ搬入量内訳'!AH14)/'ごみ処理概要'!D14/365*1000000</f>
        <v>933.4043529323899</v>
      </c>
      <c r="L14" s="49">
        <f>'ごみ搬入量内訳'!F14/'ごみ処理概要'!D14/365*1000000</f>
        <v>184.33361265155614</v>
      </c>
      <c r="M14" s="49">
        <f>'資源化量内訳'!BP14</f>
        <v>648</v>
      </c>
      <c r="N14" s="49">
        <f>'ごみ処理量内訳'!E14</f>
        <v>12455</v>
      </c>
      <c r="O14" s="49">
        <f>'ごみ処理量内訳'!L14</f>
        <v>451</v>
      </c>
      <c r="P14" s="49">
        <f t="shared" si="2"/>
        <v>0</v>
      </c>
      <c r="Q14" s="49">
        <f>'ごみ処理量内訳'!G14</f>
        <v>0</v>
      </c>
      <c r="R14" s="49">
        <f>'ごみ処理量内訳'!H14</f>
        <v>0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713</v>
      </c>
      <c r="W14" s="49">
        <f>'資源化量内訳'!M14</f>
        <v>4</v>
      </c>
      <c r="X14" s="49">
        <f>'資源化量内訳'!N14</f>
        <v>709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13619</v>
      </c>
      <c r="AE14" s="50">
        <f t="shared" si="5"/>
        <v>96.68844995961524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0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0</v>
      </c>
      <c r="AM14" s="50">
        <f t="shared" si="7"/>
        <v>9.539496740730357</v>
      </c>
      <c r="AN14" s="49">
        <f>'ごみ処理量内訳'!AC14</f>
        <v>451</v>
      </c>
      <c r="AO14" s="49">
        <f>'ごみ処理量内訳'!AD14</f>
        <v>1121</v>
      </c>
      <c r="AP14" s="49">
        <f>'ごみ処理量内訳'!AE14</f>
        <v>0</v>
      </c>
      <c r="AQ14" s="49">
        <f t="shared" si="8"/>
        <v>1572</v>
      </c>
    </row>
    <row r="15" spans="1:43" ht="13.5" customHeight="1">
      <c r="A15" s="24" t="s">
        <v>25</v>
      </c>
      <c r="B15" s="47" t="s">
        <v>284</v>
      </c>
      <c r="C15" s="48" t="s">
        <v>285</v>
      </c>
      <c r="D15" s="49">
        <v>43537</v>
      </c>
      <c r="E15" s="49">
        <v>43537</v>
      </c>
      <c r="F15" s="49">
        <f>'ごみ搬入量内訳'!H15</f>
        <v>13623</v>
      </c>
      <c r="G15" s="49">
        <f>'ごみ搬入量内訳'!AG15</f>
        <v>1348</v>
      </c>
      <c r="H15" s="49">
        <f>'ごみ搬入量内訳'!AH15</f>
        <v>0</v>
      </c>
      <c r="I15" s="49">
        <f t="shared" si="0"/>
        <v>14971</v>
      </c>
      <c r="J15" s="49">
        <f t="shared" si="1"/>
        <v>942.1052979342716</v>
      </c>
      <c r="K15" s="49">
        <f>('ごみ搬入量内訳'!E15+'ごみ搬入量内訳'!AH15)/'ごみ処理概要'!D15/365*1000000</f>
        <v>641.5579127940617</v>
      </c>
      <c r="L15" s="49">
        <f>'ごみ搬入量内訳'!F15/'ごみ処理概要'!D15/365*1000000</f>
        <v>300.5473851402098</v>
      </c>
      <c r="M15" s="49">
        <f>'資源化量内訳'!BP15</f>
        <v>286</v>
      </c>
      <c r="N15" s="49">
        <f>'ごみ処理量内訳'!E15</f>
        <v>11534</v>
      </c>
      <c r="O15" s="49">
        <f>'ごみ処理量内訳'!L15</f>
        <v>887</v>
      </c>
      <c r="P15" s="49">
        <f t="shared" si="2"/>
        <v>0</v>
      </c>
      <c r="Q15" s="49">
        <f>'ごみ処理量内訳'!G15</f>
        <v>0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2550</v>
      </c>
      <c r="W15" s="49">
        <f>'資源化量内訳'!M15</f>
        <v>1666</v>
      </c>
      <c r="X15" s="49">
        <f>'資源化量内訳'!N15</f>
        <v>344</v>
      </c>
      <c r="Y15" s="49">
        <f>'資源化量内訳'!O15</f>
        <v>339</v>
      </c>
      <c r="Z15" s="49">
        <f>'資源化量内訳'!P15</f>
        <v>68</v>
      </c>
      <c r="AA15" s="49">
        <f>'資源化量内訳'!Q15</f>
        <v>116</v>
      </c>
      <c r="AB15" s="49">
        <f>'資源化量内訳'!R15</f>
        <v>0</v>
      </c>
      <c r="AC15" s="49">
        <f>'資源化量内訳'!S15</f>
        <v>17</v>
      </c>
      <c r="AD15" s="49">
        <f t="shared" si="4"/>
        <v>14971</v>
      </c>
      <c r="AE15" s="50">
        <f t="shared" si="5"/>
        <v>94.07521207668158</v>
      </c>
      <c r="AF15" s="49">
        <f>'資源化量内訳'!AB15</f>
        <v>103</v>
      </c>
      <c r="AG15" s="49">
        <f>'資源化量内訳'!AJ15</f>
        <v>0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103</v>
      </c>
      <c r="AM15" s="50">
        <f t="shared" si="7"/>
        <v>19.263288982106573</v>
      </c>
      <c r="AN15" s="49">
        <f>'ごみ処理量内訳'!AC15</f>
        <v>887</v>
      </c>
      <c r="AO15" s="49">
        <f>'ごみ処理量内訳'!AD15</f>
        <v>999</v>
      </c>
      <c r="AP15" s="49">
        <f>'ごみ処理量内訳'!AE15</f>
        <v>0</v>
      </c>
      <c r="AQ15" s="49">
        <f t="shared" si="8"/>
        <v>1886</v>
      </c>
    </row>
    <row r="16" spans="1:43" ht="13.5" customHeight="1">
      <c r="A16" s="24" t="s">
        <v>25</v>
      </c>
      <c r="B16" s="47" t="s">
        <v>286</v>
      </c>
      <c r="C16" s="48" t="s">
        <v>287</v>
      </c>
      <c r="D16" s="49">
        <v>44350</v>
      </c>
      <c r="E16" s="49">
        <v>44350</v>
      </c>
      <c r="F16" s="49">
        <f>'ごみ搬入量内訳'!H16</f>
        <v>13670</v>
      </c>
      <c r="G16" s="49">
        <f>'ごみ搬入量内訳'!AG16</f>
        <v>3062</v>
      </c>
      <c r="H16" s="49">
        <f>'ごみ搬入量内訳'!AH16</f>
        <v>0</v>
      </c>
      <c r="I16" s="49">
        <f t="shared" si="0"/>
        <v>16732</v>
      </c>
      <c r="J16" s="49">
        <f t="shared" si="1"/>
        <v>1033.6211023767974</v>
      </c>
      <c r="K16" s="49">
        <f>('ごみ搬入量内訳'!E16+'ごみ搬入量内訳'!AH16)/'ごみ処理概要'!D16/365*1000000</f>
        <v>720.5448564500936</v>
      </c>
      <c r="L16" s="49">
        <f>'ごみ搬入量内訳'!F16/'ごみ処理概要'!D16/365*1000000</f>
        <v>313.07624592670385</v>
      </c>
      <c r="M16" s="49">
        <f>'資源化量内訳'!BP16</f>
        <v>1335</v>
      </c>
      <c r="N16" s="49">
        <f>'ごみ処理量内訳'!E16</f>
        <v>13861</v>
      </c>
      <c r="O16" s="49">
        <f>'ごみ処理量内訳'!L16</f>
        <v>134</v>
      </c>
      <c r="P16" s="49">
        <f t="shared" si="2"/>
        <v>614</v>
      </c>
      <c r="Q16" s="49">
        <f>'ごみ処理量内訳'!G16</f>
        <v>0</v>
      </c>
      <c r="R16" s="49">
        <f>'ごみ処理量内訳'!H16</f>
        <v>614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2123</v>
      </c>
      <c r="W16" s="49">
        <f>'資源化量内訳'!M16</f>
        <v>1135</v>
      </c>
      <c r="X16" s="49">
        <f>'資源化量内訳'!N16</f>
        <v>359</v>
      </c>
      <c r="Y16" s="49">
        <f>'資源化量内訳'!O16</f>
        <v>365</v>
      </c>
      <c r="Z16" s="49">
        <f>'資源化量内訳'!P16</f>
        <v>101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163</v>
      </c>
      <c r="AD16" s="49">
        <f t="shared" si="4"/>
        <v>16732</v>
      </c>
      <c r="AE16" s="50">
        <f t="shared" si="5"/>
        <v>99.19913937365527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147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147</v>
      </c>
      <c r="AM16" s="50">
        <f t="shared" si="7"/>
        <v>19.95350639287098</v>
      </c>
      <c r="AN16" s="49">
        <f>'ごみ処理量内訳'!AC16</f>
        <v>134</v>
      </c>
      <c r="AO16" s="49">
        <f>'ごみ処理量内訳'!AD16</f>
        <v>1634</v>
      </c>
      <c r="AP16" s="49">
        <f>'ごみ処理量内訳'!AE16</f>
        <v>311</v>
      </c>
      <c r="AQ16" s="49">
        <f t="shared" si="8"/>
        <v>2079</v>
      </c>
    </row>
    <row r="17" spans="1:43" ht="13.5" customHeight="1">
      <c r="A17" s="24" t="s">
        <v>25</v>
      </c>
      <c r="B17" s="47" t="s">
        <v>288</v>
      </c>
      <c r="C17" s="48" t="s">
        <v>289</v>
      </c>
      <c r="D17" s="49">
        <v>31458</v>
      </c>
      <c r="E17" s="49">
        <v>31458</v>
      </c>
      <c r="F17" s="49">
        <f>'ごみ搬入量内訳'!H17</f>
        <v>11328</v>
      </c>
      <c r="G17" s="49">
        <f>'ごみ搬入量内訳'!AG17</f>
        <v>5838</v>
      </c>
      <c r="H17" s="49">
        <f>'ごみ搬入量内訳'!AH17</f>
        <v>0</v>
      </c>
      <c r="I17" s="49">
        <f t="shared" si="0"/>
        <v>17166</v>
      </c>
      <c r="J17" s="49">
        <f t="shared" si="1"/>
        <v>1495.0135732183028</v>
      </c>
      <c r="K17" s="49">
        <f>('ごみ搬入量内訳'!E17+'ごみ搬入量内訳'!AH17)/'ごみ処理概要'!D17/365*1000000</f>
        <v>1009.129807344779</v>
      </c>
      <c r="L17" s="49">
        <f>'ごみ搬入量内訳'!F17/'ごみ処理概要'!D17/365*1000000</f>
        <v>485.88376587352394</v>
      </c>
      <c r="M17" s="49">
        <f>'資源化量内訳'!BP17</f>
        <v>0</v>
      </c>
      <c r="N17" s="49">
        <f>'ごみ処理量内訳'!E17</f>
        <v>13465</v>
      </c>
      <c r="O17" s="49">
        <f>'ごみ処理量内訳'!L17</f>
        <v>0</v>
      </c>
      <c r="P17" s="49">
        <f t="shared" si="2"/>
        <v>1448</v>
      </c>
      <c r="Q17" s="49">
        <f>'ごみ処理量内訳'!G17</f>
        <v>1448</v>
      </c>
      <c r="R17" s="49">
        <f>'ごみ処理量内訳'!H17</f>
        <v>0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2253</v>
      </c>
      <c r="W17" s="49">
        <f>'資源化量内訳'!M17</f>
        <v>1722</v>
      </c>
      <c r="X17" s="49">
        <f>'資源化量内訳'!N17</f>
        <v>97</v>
      </c>
      <c r="Y17" s="49">
        <f>'資源化量内訳'!O17</f>
        <v>241</v>
      </c>
      <c r="Z17" s="49">
        <f>'資源化量内訳'!P17</f>
        <v>38</v>
      </c>
      <c r="AA17" s="49">
        <f>'資源化量内訳'!Q17</f>
        <v>122</v>
      </c>
      <c r="AB17" s="49">
        <f>'資源化量内訳'!R17</f>
        <v>0</v>
      </c>
      <c r="AC17" s="49">
        <f>'資源化量内訳'!S17</f>
        <v>33</v>
      </c>
      <c r="AD17" s="49">
        <f t="shared" si="4"/>
        <v>17166</v>
      </c>
      <c r="AE17" s="50">
        <f t="shared" si="5"/>
        <v>100</v>
      </c>
      <c r="AF17" s="49">
        <f>'資源化量内訳'!AB17</f>
        <v>0</v>
      </c>
      <c r="AG17" s="49">
        <f>'資源化量内訳'!AJ17</f>
        <v>461</v>
      </c>
      <c r="AH17" s="49">
        <f>'資源化量内訳'!AR17</f>
        <v>0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461</v>
      </c>
      <c r="AM17" s="50">
        <f t="shared" si="7"/>
        <v>15.810322730979845</v>
      </c>
      <c r="AN17" s="49">
        <f>'ごみ処理量内訳'!AC17</f>
        <v>0</v>
      </c>
      <c r="AO17" s="49">
        <f>'ごみ処理量内訳'!AD17</f>
        <v>1202</v>
      </c>
      <c r="AP17" s="49">
        <f>'ごみ処理量内訳'!AE17</f>
        <v>394</v>
      </c>
      <c r="AQ17" s="49">
        <f t="shared" si="8"/>
        <v>1596</v>
      </c>
    </row>
    <row r="18" spans="1:43" ht="13.5" customHeight="1">
      <c r="A18" s="24" t="s">
        <v>25</v>
      </c>
      <c r="B18" s="47" t="s">
        <v>290</v>
      </c>
      <c r="C18" s="48" t="s">
        <v>291</v>
      </c>
      <c r="D18" s="49">
        <v>44040</v>
      </c>
      <c r="E18" s="49">
        <v>44040</v>
      </c>
      <c r="F18" s="49">
        <f>'ごみ搬入量内訳'!H18</f>
        <v>16423</v>
      </c>
      <c r="G18" s="49">
        <f>'ごみ搬入量内訳'!AG18</f>
        <v>6354</v>
      </c>
      <c r="H18" s="49">
        <f>'ごみ搬入量内訳'!AH18</f>
        <v>0</v>
      </c>
      <c r="I18" s="49">
        <f t="shared" si="0"/>
        <v>22777</v>
      </c>
      <c r="J18" s="49">
        <f t="shared" si="1"/>
        <v>1416.9559429161534</v>
      </c>
      <c r="K18" s="49">
        <f>('ごみ搬入量内訳'!E18+'ごみ搬入量内訳'!AH18)/'ごみ処理概要'!D18/365*1000000</f>
        <v>1021.6739452303634</v>
      </c>
      <c r="L18" s="49">
        <f>'ごみ搬入量内訳'!F18/'ごみ処理概要'!D18/365*1000000</f>
        <v>395.28199768579</v>
      </c>
      <c r="M18" s="49">
        <f>'資源化量内訳'!BP18</f>
        <v>0</v>
      </c>
      <c r="N18" s="49">
        <f>'ごみ処理量内訳'!E18</f>
        <v>15128</v>
      </c>
      <c r="O18" s="49">
        <f>'ごみ処理量内訳'!L18</f>
        <v>3482</v>
      </c>
      <c r="P18" s="49">
        <f t="shared" si="2"/>
        <v>2067</v>
      </c>
      <c r="Q18" s="49">
        <f>'ごみ処理量内訳'!G18</f>
        <v>564</v>
      </c>
      <c r="R18" s="49">
        <f>'ごみ処理量内訳'!H18</f>
        <v>1503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2100</v>
      </c>
      <c r="W18" s="49">
        <f>'資源化量内訳'!M18</f>
        <v>2100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22777</v>
      </c>
      <c r="AE18" s="50">
        <f t="shared" si="5"/>
        <v>84.7126487245906</v>
      </c>
      <c r="AF18" s="49">
        <f>'資源化量内訳'!AB18</f>
        <v>0</v>
      </c>
      <c r="AG18" s="49">
        <f>'資源化量内訳'!AJ18</f>
        <v>113</v>
      </c>
      <c r="AH18" s="49">
        <f>'資源化量内訳'!AR18</f>
        <v>1054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1167</v>
      </c>
      <c r="AM18" s="50">
        <f t="shared" si="7"/>
        <v>14.343416604469422</v>
      </c>
      <c r="AN18" s="49">
        <f>'ごみ処理量内訳'!AC18</f>
        <v>3482</v>
      </c>
      <c r="AO18" s="49">
        <f>'ごみ処理量内訳'!AD18</f>
        <v>1619</v>
      </c>
      <c r="AP18" s="49">
        <f>'ごみ処理量内訳'!AE18</f>
        <v>366</v>
      </c>
      <c r="AQ18" s="49">
        <f t="shared" si="8"/>
        <v>5467</v>
      </c>
    </row>
    <row r="19" spans="1:43" ht="13.5" customHeight="1">
      <c r="A19" s="24" t="s">
        <v>25</v>
      </c>
      <c r="B19" s="47" t="s">
        <v>292</v>
      </c>
      <c r="C19" s="48" t="s">
        <v>293</v>
      </c>
      <c r="D19" s="49">
        <v>24939</v>
      </c>
      <c r="E19" s="49">
        <v>24939</v>
      </c>
      <c r="F19" s="49">
        <f>'ごみ搬入量内訳'!H19</f>
        <v>6535</v>
      </c>
      <c r="G19" s="49">
        <f>'ごみ搬入量内訳'!AG19</f>
        <v>1771</v>
      </c>
      <c r="H19" s="49">
        <f>'ごみ搬入量内訳'!AH19</f>
        <v>0</v>
      </c>
      <c r="I19" s="49">
        <f t="shared" si="0"/>
        <v>8306</v>
      </c>
      <c r="J19" s="49">
        <f t="shared" si="1"/>
        <v>912.4730094856105</v>
      </c>
      <c r="K19" s="49">
        <f>('ごみ搬入量内訳'!E19+'ごみ搬入量内訳'!AH19)/'ごみ処理概要'!D19/365*1000000</f>
        <v>748.1267992531914</v>
      </c>
      <c r="L19" s="49">
        <f>'ごみ搬入量内訳'!F19/'ごみ処理概要'!D19/365*1000000</f>
        <v>164.34621023241914</v>
      </c>
      <c r="M19" s="49">
        <f>'資源化量内訳'!BP19</f>
        <v>9</v>
      </c>
      <c r="N19" s="49">
        <f>'ごみ処理量内訳'!E19</f>
        <v>6557</v>
      </c>
      <c r="O19" s="49">
        <f>'ごみ処理量内訳'!L19</f>
        <v>183</v>
      </c>
      <c r="P19" s="49">
        <f t="shared" si="2"/>
        <v>1566</v>
      </c>
      <c r="Q19" s="49">
        <f>'ごみ処理量内訳'!G19</f>
        <v>0</v>
      </c>
      <c r="R19" s="49">
        <f>'ごみ処理量内訳'!H19</f>
        <v>1464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102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8306</v>
      </c>
      <c r="AE19" s="50">
        <f t="shared" si="5"/>
        <v>97.79677341680713</v>
      </c>
      <c r="AF19" s="49">
        <f>'資源化量内訳'!AB19</f>
        <v>0</v>
      </c>
      <c r="AG19" s="49">
        <f>'資源化量内訳'!AJ19</f>
        <v>0</v>
      </c>
      <c r="AH19" s="49">
        <f>'資源化量内訳'!AR19</f>
        <v>1464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1464</v>
      </c>
      <c r="AM19" s="50">
        <f t="shared" si="7"/>
        <v>17.714972940469032</v>
      </c>
      <c r="AN19" s="49">
        <f>'ごみ処理量内訳'!AC19</f>
        <v>183</v>
      </c>
      <c r="AO19" s="49">
        <f>'ごみ処理量内訳'!AD19</f>
        <v>565</v>
      </c>
      <c r="AP19" s="49">
        <f>'ごみ処理量内訳'!AE19</f>
        <v>102</v>
      </c>
      <c r="AQ19" s="49">
        <f t="shared" si="8"/>
        <v>850</v>
      </c>
    </row>
    <row r="20" spans="1:43" ht="13.5" customHeight="1">
      <c r="A20" s="24" t="s">
        <v>25</v>
      </c>
      <c r="B20" s="47" t="s">
        <v>294</v>
      </c>
      <c r="C20" s="48" t="s">
        <v>295</v>
      </c>
      <c r="D20" s="49">
        <v>31890</v>
      </c>
      <c r="E20" s="49">
        <v>31851</v>
      </c>
      <c r="F20" s="49">
        <f>'ごみ搬入量内訳'!H20</f>
        <v>11601</v>
      </c>
      <c r="G20" s="49">
        <f>'ごみ搬入量内訳'!AG20</f>
        <v>136</v>
      </c>
      <c r="H20" s="49">
        <f>'ごみ搬入量内訳'!AH20</f>
        <v>13</v>
      </c>
      <c r="I20" s="49">
        <f t="shared" si="0"/>
        <v>11750</v>
      </c>
      <c r="J20" s="49">
        <f t="shared" si="1"/>
        <v>1009.4631803674447</v>
      </c>
      <c r="K20" s="49">
        <f>('ごみ搬入量内訳'!E20+'ごみ搬入量内訳'!AH20)/'ごみ処理概要'!D20/365*1000000</f>
        <v>889.186716323664</v>
      </c>
      <c r="L20" s="49">
        <f>'ごみ搬入量内訳'!F20/'ごみ処理概要'!D20/365*1000000</f>
        <v>120.27646404378062</v>
      </c>
      <c r="M20" s="49">
        <f>'資源化量内訳'!BP20</f>
        <v>489</v>
      </c>
      <c r="N20" s="49">
        <f>'ごみ処理量内訳'!E20</f>
        <v>8822</v>
      </c>
      <c r="O20" s="49">
        <f>'ごみ処理量内訳'!L20</f>
        <v>735</v>
      </c>
      <c r="P20" s="49">
        <f t="shared" si="2"/>
        <v>72</v>
      </c>
      <c r="Q20" s="49">
        <f>'ごみ処理量内訳'!G20</f>
        <v>0</v>
      </c>
      <c r="R20" s="49">
        <f>'ごみ処理量内訳'!H20</f>
        <v>0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72</v>
      </c>
      <c r="V20" s="49">
        <f t="shared" si="3"/>
        <v>2108</v>
      </c>
      <c r="W20" s="49">
        <f>'資源化量内訳'!M20</f>
        <v>1057</v>
      </c>
      <c r="X20" s="49">
        <f>'資源化量内訳'!N20</f>
        <v>542</v>
      </c>
      <c r="Y20" s="49">
        <f>'資源化量内訳'!O20</f>
        <v>349</v>
      </c>
      <c r="Z20" s="49">
        <f>'資源化量内訳'!P20</f>
        <v>60</v>
      </c>
      <c r="AA20" s="49">
        <f>'資源化量内訳'!Q20</f>
        <v>0</v>
      </c>
      <c r="AB20" s="49">
        <f>'資源化量内訳'!R20</f>
        <v>100</v>
      </c>
      <c r="AC20" s="49">
        <f>'資源化量内訳'!S20</f>
        <v>0</v>
      </c>
      <c r="AD20" s="49">
        <f t="shared" si="4"/>
        <v>11737</v>
      </c>
      <c r="AE20" s="50">
        <f t="shared" si="5"/>
        <v>93.73775240691829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0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0</v>
      </c>
      <c r="AM20" s="50">
        <f t="shared" si="7"/>
        <v>21.241616227711436</v>
      </c>
      <c r="AN20" s="49">
        <f>'ごみ処理量内訳'!AC20</f>
        <v>735</v>
      </c>
      <c r="AO20" s="49">
        <f>'ごみ処理量内訳'!AD20</f>
        <v>471</v>
      </c>
      <c r="AP20" s="49">
        <f>'ごみ処理量内訳'!AE20</f>
        <v>72</v>
      </c>
      <c r="AQ20" s="49">
        <f t="shared" si="8"/>
        <v>1278</v>
      </c>
    </row>
    <row r="21" spans="1:43" ht="13.5" customHeight="1">
      <c r="A21" s="24" t="s">
        <v>25</v>
      </c>
      <c r="B21" s="47" t="s">
        <v>296</v>
      </c>
      <c r="C21" s="48" t="s">
        <v>297</v>
      </c>
      <c r="D21" s="49">
        <v>28048</v>
      </c>
      <c r="E21" s="49">
        <v>27945</v>
      </c>
      <c r="F21" s="49">
        <f>'ごみ搬入量内訳'!H21</f>
        <v>8466</v>
      </c>
      <c r="G21" s="49">
        <f>'ごみ搬入量内訳'!AG21</f>
        <v>1473</v>
      </c>
      <c r="H21" s="49">
        <f>'ごみ搬入量内訳'!AH21</f>
        <v>23</v>
      </c>
      <c r="I21" s="49">
        <f t="shared" si="0"/>
        <v>9962</v>
      </c>
      <c r="J21" s="49">
        <f t="shared" si="1"/>
        <v>973.0872320640156</v>
      </c>
      <c r="K21" s="49">
        <f>('ごみ搬入量内訳'!E21+'ごみ搬入量内訳'!AH21)/'ごみ処理概要'!D21/365*1000000</f>
        <v>609.815658479788</v>
      </c>
      <c r="L21" s="49">
        <f>'ごみ搬入量内訳'!F21/'ごみ処理概要'!D21/365*1000000</f>
        <v>363.2715735842274</v>
      </c>
      <c r="M21" s="49">
        <f>'資源化量内訳'!BP21</f>
        <v>1688</v>
      </c>
      <c r="N21" s="49">
        <f>'ごみ処理量内訳'!E21</f>
        <v>8582</v>
      </c>
      <c r="O21" s="49">
        <f>'ごみ処理量内訳'!L21</f>
        <v>160</v>
      </c>
      <c r="P21" s="49">
        <f t="shared" si="2"/>
        <v>591</v>
      </c>
      <c r="Q21" s="49">
        <f>'ごみ処理量内訳'!G21</f>
        <v>543</v>
      </c>
      <c r="R21" s="49">
        <f>'ごみ処理量内訳'!H21</f>
        <v>48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606</v>
      </c>
      <c r="W21" s="49">
        <f>'資源化量内訳'!M21</f>
        <v>160</v>
      </c>
      <c r="X21" s="49">
        <f>'資源化量内訳'!N21</f>
        <v>0</v>
      </c>
      <c r="Y21" s="49">
        <f>'資源化量内訳'!O21</f>
        <v>278</v>
      </c>
      <c r="Z21" s="49">
        <f>'資源化量内訳'!P21</f>
        <v>0</v>
      </c>
      <c r="AA21" s="49">
        <f>'資源化量内訳'!Q21</f>
        <v>155</v>
      </c>
      <c r="AB21" s="49">
        <f>'資源化量内訳'!R21</f>
        <v>0</v>
      </c>
      <c r="AC21" s="49">
        <f>'資源化量内訳'!S21</f>
        <v>13</v>
      </c>
      <c r="AD21" s="49">
        <f t="shared" si="4"/>
        <v>9939</v>
      </c>
      <c r="AE21" s="50">
        <f t="shared" si="5"/>
        <v>98.39018009860146</v>
      </c>
      <c r="AF21" s="49">
        <f>'資源化量内訳'!AB21</f>
        <v>0</v>
      </c>
      <c r="AG21" s="49">
        <f>'資源化量内訳'!AJ21</f>
        <v>453</v>
      </c>
      <c r="AH21" s="49">
        <f>'資源化量内訳'!AR21</f>
        <v>48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501</v>
      </c>
      <c r="AM21" s="50">
        <f t="shared" si="7"/>
        <v>24.038875032252516</v>
      </c>
      <c r="AN21" s="49">
        <f>'ごみ処理量内訳'!AC21</f>
        <v>160</v>
      </c>
      <c r="AO21" s="49">
        <f>'ごみ処理量内訳'!AD21</f>
        <v>795</v>
      </c>
      <c r="AP21" s="49">
        <f>'ごみ処理量内訳'!AE21</f>
        <v>1</v>
      </c>
      <c r="AQ21" s="49">
        <f t="shared" si="8"/>
        <v>956</v>
      </c>
    </row>
    <row r="22" spans="1:43" ht="13.5" customHeight="1">
      <c r="A22" s="24" t="s">
        <v>25</v>
      </c>
      <c r="B22" s="47" t="s">
        <v>298</v>
      </c>
      <c r="C22" s="48" t="s">
        <v>299</v>
      </c>
      <c r="D22" s="49">
        <v>38855</v>
      </c>
      <c r="E22" s="49">
        <v>38855</v>
      </c>
      <c r="F22" s="49">
        <f>'ごみ搬入量内訳'!H22</f>
        <v>15196</v>
      </c>
      <c r="G22" s="49">
        <f>'ごみ搬入量内訳'!AG22</f>
        <v>741</v>
      </c>
      <c r="H22" s="49">
        <f>'ごみ搬入量内訳'!AH22</f>
        <v>0</v>
      </c>
      <c r="I22" s="49">
        <f t="shared" si="0"/>
        <v>15937</v>
      </c>
      <c r="J22" s="49">
        <f t="shared" si="1"/>
        <v>1123.7424706892327</v>
      </c>
      <c r="K22" s="49">
        <f>('ごみ搬入量内訳'!E22+'ごみ搬入量内訳'!AH22)/'ごみ処理概要'!D22/365*1000000</f>
        <v>821.7415293601254</v>
      </c>
      <c r="L22" s="49">
        <f>'ごみ搬入量内訳'!F22/'ごみ処理概要'!D22/365*1000000</f>
        <v>302.0009413291074</v>
      </c>
      <c r="M22" s="49">
        <f>'資源化量内訳'!BP22</f>
        <v>0</v>
      </c>
      <c r="N22" s="49">
        <f>'ごみ処理量内訳'!E22</f>
        <v>12820</v>
      </c>
      <c r="O22" s="49">
        <f>'ごみ処理量内訳'!L22</f>
        <v>0</v>
      </c>
      <c r="P22" s="49">
        <f t="shared" si="2"/>
        <v>1519</v>
      </c>
      <c r="Q22" s="49">
        <f>'ごみ処理量内訳'!G22</f>
        <v>0</v>
      </c>
      <c r="R22" s="49">
        <f>'ごみ処理量内訳'!H22</f>
        <v>1519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1598</v>
      </c>
      <c r="W22" s="49">
        <f>'資源化量内訳'!M22</f>
        <v>1483</v>
      </c>
      <c r="X22" s="49">
        <f>'資源化量内訳'!N22</f>
        <v>0</v>
      </c>
      <c r="Y22" s="49">
        <f>'資源化量内訳'!O22</f>
        <v>0</v>
      </c>
      <c r="Z22" s="49">
        <f>'資源化量内訳'!P22</f>
        <v>95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20</v>
      </c>
      <c r="AD22" s="49">
        <f t="shared" si="4"/>
        <v>15937</v>
      </c>
      <c r="AE22" s="50">
        <f t="shared" si="5"/>
        <v>100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903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903</v>
      </c>
      <c r="AM22" s="50">
        <f t="shared" si="7"/>
        <v>15.693041350316872</v>
      </c>
      <c r="AN22" s="49">
        <f>'ごみ処理量内訳'!AC22</f>
        <v>0</v>
      </c>
      <c r="AO22" s="49">
        <f>'ごみ処理量内訳'!AD22</f>
        <v>1148</v>
      </c>
      <c r="AP22" s="49">
        <f>'ごみ処理量内訳'!AE22</f>
        <v>535</v>
      </c>
      <c r="AQ22" s="49">
        <f t="shared" si="8"/>
        <v>1683</v>
      </c>
    </row>
    <row r="23" spans="1:43" ht="13.5" customHeight="1">
      <c r="A23" s="24" t="s">
        <v>25</v>
      </c>
      <c r="B23" s="47" t="s">
        <v>300</v>
      </c>
      <c r="C23" s="48" t="s">
        <v>301</v>
      </c>
      <c r="D23" s="49">
        <v>17406</v>
      </c>
      <c r="E23" s="49">
        <v>17406</v>
      </c>
      <c r="F23" s="49">
        <f>'ごみ搬入量内訳'!H23</f>
        <v>6258</v>
      </c>
      <c r="G23" s="49">
        <f>'ごみ搬入量内訳'!AG23</f>
        <v>2392</v>
      </c>
      <c r="H23" s="49">
        <f>'ごみ搬入量内訳'!AH23</f>
        <v>0</v>
      </c>
      <c r="I23" s="49">
        <f t="shared" si="0"/>
        <v>8650</v>
      </c>
      <c r="J23" s="49">
        <f t="shared" si="1"/>
        <v>1361.5207478447835</v>
      </c>
      <c r="K23" s="49">
        <f>('ごみ搬入量内訳'!E23+'ごみ搬入量内訳'!AH23)/'ごみ処理概要'!D23/365*1000000</f>
        <v>915.917830255352</v>
      </c>
      <c r="L23" s="49">
        <f>'ごみ搬入量内訳'!F23/'ごみ処理概要'!D23/365*1000000</f>
        <v>445.60291758943146</v>
      </c>
      <c r="M23" s="49">
        <f>'資源化量内訳'!BP23</f>
        <v>97</v>
      </c>
      <c r="N23" s="49">
        <f>'ごみ処理量内訳'!E23</f>
        <v>7726</v>
      </c>
      <c r="O23" s="49">
        <f>'ごみ処理量内訳'!L23</f>
        <v>0</v>
      </c>
      <c r="P23" s="49">
        <f t="shared" si="2"/>
        <v>924</v>
      </c>
      <c r="Q23" s="49">
        <f>'ごみ処理量内訳'!G23</f>
        <v>924</v>
      </c>
      <c r="R23" s="49">
        <f>'ごみ処理量内訳'!H23</f>
        <v>0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8650</v>
      </c>
      <c r="AE23" s="50">
        <f t="shared" si="5"/>
        <v>100</v>
      </c>
      <c r="AF23" s="49">
        <f>'資源化量内訳'!AB23</f>
        <v>0</v>
      </c>
      <c r="AG23" s="49">
        <f>'資源化量内訳'!AJ23</f>
        <v>498</v>
      </c>
      <c r="AH23" s="49">
        <f>'資源化量内訳'!AR23</f>
        <v>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498</v>
      </c>
      <c r="AM23" s="50">
        <f t="shared" si="7"/>
        <v>6.802332228192523</v>
      </c>
      <c r="AN23" s="49">
        <f>'ごみ処理量内訳'!AC23</f>
        <v>0</v>
      </c>
      <c r="AO23" s="49">
        <f>'ごみ処理量内訳'!AD23</f>
        <v>100</v>
      </c>
      <c r="AP23" s="49">
        <f>'ごみ処理量内訳'!AE23</f>
        <v>202</v>
      </c>
      <c r="AQ23" s="49">
        <f t="shared" si="8"/>
        <v>302</v>
      </c>
    </row>
    <row r="24" spans="1:43" ht="13.5" customHeight="1">
      <c r="A24" s="24" t="s">
        <v>25</v>
      </c>
      <c r="B24" s="47" t="s">
        <v>302</v>
      </c>
      <c r="C24" s="48" t="s">
        <v>303</v>
      </c>
      <c r="D24" s="49">
        <v>40860</v>
      </c>
      <c r="E24" s="49">
        <v>40860</v>
      </c>
      <c r="F24" s="49">
        <f>'ごみ搬入量内訳'!H24</f>
        <v>12950</v>
      </c>
      <c r="G24" s="49">
        <f>'ごみ搬入量内訳'!AG24</f>
        <v>1463</v>
      </c>
      <c r="H24" s="49">
        <f>'ごみ搬入量内訳'!AH24</f>
        <v>0</v>
      </c>
      <c r="I24" s="49">
        <f t="shared" si="0"/>
        <v>14413</v>
      </c>
      <c r="J24" s="49">
        <f t="shared" si="1"/>
        <v>966.4138823513633</v>
      </c>
      <c r="K24" s="49">
        <f>('ごみ搬入量内訳'!E24+'ごみ搬入量内訳'!AH24)/'ごみ処理概要'!D24/365*1000000</f>
        <v>668.97323972938</v>
      </c>
      <c r="L24" s="49">
        <f>'ごみ搬入量内訳'!F24/'ごみ処理概要'!D24/365*1000000</f>
        <v>297.4406426219835</v>
      </c>
      <c r="M24" s="49">
        <f>'資源化量内訳'!BP24</f>
        <v>0</v>
      </c>
      <c r="N24" s="49">
        <f>'ごみ処理量内訳'!E24</f>
        <v>11443</v>
      </c>
      <c r="O24" s="49">
        <f>'ごみ処理量内訳'!L24</f>
        <v>0</v>
      </c>
      <c r="P24" s="49">
        <f t="shared" si="2"/>
        <v>1466</v>
      </c>
      <c r="Q24" s="49">
        <f>'ごみ処理量内訳'!G24</f>
        <v>695</v>
      </c>
      <c r="R24" s="49">
        <f>'ごみ処理量内訳'!H24</f>
        <v>771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1504</v>
      </c>
      <c r="W24" s="49">
        <f>'資源化量内訳'!M24</f>
        <v>1504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14413</v>
      </c>
      <c r="AE24" s="50">
        <f t="shared" si="5"/>
        <v>100</v>
      </c>
      <c r="AF24" s="49">
        <f>'資源化量内訳'!AB24</f>
        <v>530</v>
      </c>
      <c r="AG24" s="49">
        <f>'資源化量内訳'!AJ24</f>
        <v>389</v>
      </c>
      <c r="AH24" s="49">
        <f>'資源化量内訳'!AR24</f>
        <v>629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1548</v>
      </c>
      <c r="AM24" s="50">
        <f t="shared" si="7"/>
        <v>21.175327829043226</v>
      </c>
      <c r="AN24" s="49">
        <f>'ごみ処理量内訳'!AC24</f>
        <v>0</v>
      </c>
      <c r="AO24" s="49">
        <f>'ごみ処理量内訳'!AD24</f>
        <v>691</v>
      </c>
      <c r="AP24" s="49">
        <f>'ごみ処理量内訳'!AE24</f>
        <v>124</v>
      </c>
      <c r="AQ24" s="49">
        <f t="shared" si="8"/>
        <v>815</v>
      </c>
    </row>
    <row r="25" spans="1:43" ht="13.5" customHeight="1">
      <c r="A25" s="24" t="s">
        <v>25</v>
      </c>
      <c r="B25" s="47" t="s">
        <v>304</v>
      </c>
      <c r="C25" s="48" t="s">
        <v>305</v>
      </c>
      <c r="D25" s="49">
        <v>50416</v>
      </c>
      <c r="E25" s="49">
        <v>50416</v>
      </c>
      <c r="F25" s="49">
        <f>'ごみ搬入量内訳'!H25</f>
        <v>16436</v>
      </c>
      <c r="G25" s="49">
        <f>'ごみ搬入量内訳'!AG25</f>
        <v>1289</v>
      </c>
      <c r="H25" s="49">
        <f>'ごみ搬入量内訳'!AH25</f>
        <v>0</v>
      </c>
      <c r="I25" s="49">
        <f t="shared" si="0"/>
        <v>17725</v>
      </c>
      <c r="J25" s="49">
        <f t="shared" si="1"/>
        <v>963.2188955017541</v>
      </c>
      <c r="K25" s="49">
        <f>('ごみ搬入量内訳'!E25+'ごみ搬入量内訳'!AH25)/'ごみ処理概要'!D25/365*1000000</f>
        <v>698.2453928520191</v>
      </c>
      <c r="L25" s="49">
        <f>'ごみ搬入量内訳'!F25/'ごみ処理概要'!D25/365*1000000</f>
        <v>264.97350264973505</v>
      </c>
      <c r="M25" s="49">
        <f>'資源化量内訳'!BP25</f>
        <v>2020</v>
      </c>
      <c r="N25" s="49">
        <f>'ごみ処理量内訳'!E25</f>
        <v>15069</v>
      </c>
      <c r="O25" s="49">
        <f>'ごみ処理量内訳'!L25</f>
        <v>829</v>
      </c>
      <c r="P25" s="49">
        <f t="shared" si="2"/>
        <v>1256</v>
      </c>
      <c r="Q25" s="49">
        <f>'ごみ処理量内訳'!G25</f>
        <v>1256</v>
      </c>
      <c r="R25" s="49">
        <f>'ごみ処理量内訳'!H25</f>
        <v>0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571</v>
      </c>
      <c r="W25" s="49">
        <f>'資源化量内訳'!M25</f>
        <v>35</v>
      </c>
      <c r="X25" s="49">
        <f>'資源化量内訳'!N25</f>
        <v>0</v>
      </c>
      <c r="Y25" s="49">
        <f>'資源化量内訳'!O25</f>
        <v>439</v>
      </c>
      <c r="Z25" s="49">
        <f>'資源化量内訳'!P25</f>
        <v>63</v>
      </c>
      <c r="AA25" s="49">
        <f>'資源化量内訳'!Q25</f>
        <v>15</v>
      </c>
      <c r="AB25" s="49">
        <f>'資源化量内訳'!R25</f>
        <v>0</v>
      </c>
      <c r="AC25" s="49">
        <f>'資源化量内訳'!S25</f>
        <v>19</v>
      </c>
      <c r="AD25" s="49">
        <f t="shared" si="4"/>
        <v>17725</v>
      </c>
      <c r="AE25" s="50">
        <f t="shared" si="5"/>
        <v>95.32299012693936</v>
      </c>
      <c r="AF25" s="49">
        <f>'資源化量内訳'!AB25</f>
        <v>30</v>
      </c>
      <c r="AG25" s="49">
        <f>'資源化量内訳'!AJ25</f>
        <v>613</v>
      </c>
      <c r="AH25" s="49">
        <f>'資源化量内訳'!AR25</f>
        <v>0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643</v>
      </c>
      <c r="AM25" s="50">
        <f t="shared" si="7"/>
        <v>16.37883008356546</v>
      </c>
      <c r="AN25" s="49">
        <f>'ごみ処理量内訳'!AC25</f>
        <v>829</v>
      </c>
      <c r="AO25" s="49">
        <f>'ごみ処理量内訳'!AD25</f>
        <v>2244</v>
      </c>
      <c r="AP25" s="49">
        <f>'ごみ処理量内訳'!AE25</f>
        <v>345</v>
      </c>
      <c r="AQ25" s="49">
        <f t="shared" si="8"/>
        <v>3418</v>
      </c>
    </row>
    <row r="26" spans="1:43" ht="13.5" customHeight="1">
      <c r="A26" s="24" t="s">
        <v>25</v>
      </c>
      <c r="B26" s="47" t="s">
        <v>306</v>
      </c>
      <c r="C26" s="48" t="s">
        <v>307</v>
      </c>
      <c r="D26" s="49">
        <v>133765</v>
      </c>
      <c r="E26" s="49">
        <v>133765</v>
      </c>
      <c r="F26" s="49">
        <f>'ごみ搬入量内訳'!H26</f>
        <v>54826</v>
      </c>
      <c r="G26" s="49">
        <f>'ごみ搬入量内訳'!AG26</f>
        <v>3036</v>
      </c>
      <c r="H26" s="49">
        <f>'ごみ搬入量内訳'!AH26</f>
        <v>0</v>
      </c>
      <c r="I26" s="49">
        <f t="shared" si="0"/>
        <v>57862</v>
      </c>
      <c r="J26" s="49">
        <f t="shared" si="1"/>
        <v>1185.108416979481</v>
      </c>
      <c r="K26" s="49">
        <f>('ごみ搬入量内訳'!E26+'ごみ搬入量内訳'!AH26)/'ごみ処理概要'!D26/365*1000000</f>
        <v>800.9343722301788</v>
      </c>
      <c r="L26" s="49">
        <f>'ごみ搬入量内訳'!F26/'ごみ処理概要'!D26/365*1000000</f>
        <v>384.1740447493022</v>
      </c>
      <c r="M26" s="49">
        <f>'資源化量内訳'!BP26</f>
        <v>2237</v>
      </c>
      <c r="N26" s="49">
        <f>'ごみ処理量内訳'!E26</f>
        <v>41271</v>
      </c>
      <c r="O26" s="49">
        <f>'ごみ処理量内訳'!L26</f>
        <v>194</v>
      </c>
      <c r="P26" s="49">
        <f t="shared" si="2"/>
        <v>15388</v>
      </c>
      <c r="Q26" s="49">
        <f>'ごみ処理量内訳'!G26</f>
        <v>3808</v>
      </c>
      <c r="R26" s="49">
        <f>'ごみ処理量内訳'!H26</f>
        <v>9749</v>
      </c>
      <c r="S26" s="49">
        <f>'ごみ処理量内訳'!I26</f>
        <v>1823</v>
      </c>
      <c r="T26" s="49">
        <f>'ごみ処理量内訳'!J26</f>
        <v>8</v>
      </c>
      <c r="U26" s="49">
        <f>'ごみ処理量内訳'!K26</f>
        <v>0</v>
      </c>
      <c r="V26" s="49">
        <f t="shared" si="3"/>
        <v>1009</v>
      </c>
      <c r="W26" s="49">
        <f>'資源化量内訳'!M26</f>
        <v>0</v>
      </c>
      <c r="X26" s="49">
        <f>'資源化量内訳'!N26</f>
        <v>0</v>
      </c>
      <c r="Y26" s="49">
        <f>'資源化量内訳'!O26</f>
        <v>1009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57862</v>
      </c>
      <c r="AE26" s="50">
        <f t="shared" si="5"/>
        <v>99.66471950502921</v>
      </c>
      <c r="AF26" s="49">
        <f>'資源化量内訳'!AB26</f>
        <v>0</v>
      </c>
      <c r="AG26" s="49">
        <f>'資源化量内訳'!AJ26</f>
        <v>1333</v>
      </c>
      <c r="AH26" s="49">
        <f>'資源化量内訳'!AR26</f>
        <v>9749</v>
      </c>
      <c r="AI26" s="49">
        <f>'資源化量内訳'!AZ26</f>
        <v>1823</v>
      </c>
      <c r="AJ26" s="49">
        <f>'資源化量内訳'!BH26</f>
        <v>8</v>
      </c>
      <c r="AK26" s="49" t="s">
        <v>11</v>
      </c>
      <c r="AL26" s="49">
        <f t="shared" si="6"/>
        <v>12913</v>
      </c>
      <c r="AM26" s="50">
        <f t="shared" si="7"/>
        <v>26.88730261734804</v>
      </c>
      <c r="AN26" s="49">
        <f>'ごみ処理量内訳'!AC26</f>
        <v>194</v>
      </c>
      <c r="AO26" s="49">
        <f>'ごみ処理量内訳'!AD26</f>
        <v>5120</v>
      </c>
      <c r="AP26" s="49">
        <f>'ごみ処理量内訳'!AE26</f>
        <v>2475</v>
      </c>
      <c r="AQ26" s="49">
        <f t="shared" si="8"/>
        <v>7789</v>
      </c>
    </row>
    <row r="27" spans="1:43" ht="13.5" customHeight="1">
      <c r="A27" s="24" t="s">
        <v>25</v>
      </c>
      <c r="B27" s="47" t="s">
        <v>308</v>
      </c>
      <c r="C27" s="48" t="s">
        <v>309</v>
      </c>
      <c r="D27" s="49">
        <v>10533</v>
      </c>
      <c r="E27" s="49">
        <v>10533</v>
      </c>
      <c r="F27" s="49">
        <f>'ごみ搬入量内訳'!H27</f>
        <v>3785</v>
      </c>
      <c r="G27" s="49">
        <f>'ごみ搬入量内訳'!AG27</f>
        <v>130</v>
      </c>
      <c r="H27" s="49">
        <f>'ごみ搬入量内訳'!AH27</f>
        <v>0</v>
      </c>
      <c r="I27" s="49">
        <f t="shared" si="0"/>
        <v>3915</v>
      </c>
      <c r="J27" s="49">
        <f t="shared" si="1"/>
        <v>1018.3259657514739</v>
      </c>
      <c r="K27" s="49">
        <f>('ごみ搬入量内訳'!E27+'ごみ搬入量内訳'!AH27)/'ごみ処理概要'!D27/365*1000000</f>
        <v>674.4621275079367</v>
      </c>
      <c r="L27" s="49">
        <f>'ごみ搬入量内訳'!F27/'ごみ処理概要'!D27/365*1000000</f>
        <v>343.86383824353726</v>
      </c>
      <c r="M27" s="49">
        <f>'資源化量内訳'!BP27</f>
        <v>158</v>
      </c>
      <c r="N27" s="49">
        <f>'ごみ処理量内訳'!E27</f>
        <v>3311</v>
      </c>
      <c r="O27" s="49">
        <f>'ごみ処理量内訳'!L27</f>
        <v>0</v>
      </c>
      <c r="P27" s="49">
        <f t="shared" si="2"/>
        <v>371</v>
      </c>
      <c r="Q27" s="49">
        <f>'ごみ処理量内訳'!G27</f>
        <v>0</v>
      </c>
      <c r="R27" s="49">
        <f>'ごみ処理量内訳'!H27</f>
        <v>371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233</v>
      </c>
      <c r="W27" s="49">
        <f>'資源化量内訳'!M27</f>
        <v>187</v>
      </c>
      <c r="X27" s="49">
        <f>'資源化量内訳'!N27</f>
        <v>18</v>
      </c>
      <c r="Y27" s="49">
        <f>'資源化量内訳'!O27</f>
        <v>8</v>
      </c>
      <c r="Z27" s="49">
        <f>'資源化量内訳'!P27</f>
        <v>19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1</v>
      </c>
      <c r="AD27" s="49">
        <f t="shared" si="4"/>
        <v>3915</v>
      </c>
      <c r="AE27" s="50">
        <f t="shared" si="5"/>
        <v>100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220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220</v>
      </c>
      <c r="AM27" s="50">
        <f t="shared" si="7"/>
        <v>15.001227596366315</v>
      </c>
      <c r="AN27" s="49">
        <f>'ごみ処理量内訳'!AC27</f>
        <v>0</v>
      </c>
      <c r="AO27" s="49">
        <f>'ごみ処理量内訳'!AD27</f>
        <v>297</v>
      </c>
      <c r="AP27" s="49">
        <f>'ごみ処理量内訳'!AE27</f>
        <v>131</v>
      </c>
      <c r="AQ27" s="49">
        <f t="shared" si="8"/>
        <v>428</v>
      </c>
    </row>
    <row r="28" spans="1:43" ht="13.5" customHeight="1">
      <c r="A28" s="24" t="s">
        <v>25</v>
      </c>
      <c r="B28" s="47" t="s">
        <v>310</v>
      </c>
      <c r="C28" s="48" t="s">
        <v>311</v>
      </c>
      <c r="D28" s="49">
        <v>8283</v>
      </c>
      <c r="E28" s="49">
        <v>8283</v>
      </c>
      <c r="F28" s="49">
        <f>'ごみ搬入量内訳'!H28</f>
        <v>2331</v>
      </c>
      <c r="G28" s="49">
        <f>'ごみ搬入量内訳'!AG28</f>
        <v>102</v>
      </c>
      <c r="H28" s="49">
        <f>'ごみ搬入量内訳'!AH28</f>
        <v>0</v>
      </c>
      <c r="I28" s="49">
        <f t="shared" si="0"/>
        <v>2433</v>
      </c>
      <c r="J28" s="49">
        <f t="shared" si="1"/>
        <v>804.7511076491047</v>
      </c>
      <c r="K28" s="49">
        <f>('ごみ搬入量内訳'!E28+'ごみ搬入量内訳'!AH28)/'ごみ処理概要'!D28/365*1000000</f>
        <v>688.6526124642154</v>
      </c>
      <c r="L28" s="49">
        <f>'ごみ搬入量内訳'!F28/'ごみ処理概要'!D28/365*1000000</f>
        <v>116.09849518488932</v>
      </c>
      <c r="M28" s="49">
        <f>'資源化量内訳'!BP28</f>
        <v>0</v>
      </c>
      <c r="N28" s="49">
        <f>'ごみ処理量内訳'!E28</f>
        <v>1697</v>
      </c>
      <c r="O28" s="49">
        <f>'ごみ処理量内訳'!L28</f>
        <v>0</v>
      </c>
      <c r="P28" s="49">
        <f t="shared" si="2"/>
        <v>736</v>
      </c>
      <c r="Q28" s="49">
        <f>'ごみ処理量内訳'!G28</f>
        <v>96</v>
      </c>
      <c r="R28" s="49">
        <f>'ごみ処理量内訳'!H28</f>
        <v>611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29</v>
      </c>
      <c r="V28" s="49">
        <f t="shared" si="3"/>
        <v>0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2433</v>
      </c>
      <c r="AE28" s="50">
        <f t="shared" si="5"/>
        <v>100</v>
      </c>
      <c r="AF28" s="49">
        <f>'資源化量内訳'!AB28</f>
        <v>0</v>
      </c>
      <c r="AG28" s="49">
        <f>'資源化量内訳'!AJ28</f>
        <v>96</v>
      </c>
      <c r="AH28" s="49">
        <f>'資源化量内訳'!AR28</f>
        <v>583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679</v>
      </c>
      <c r="AM28" s="50">
        <f t="shared" si="7"/>
        <v>27.907932593505958</v>
      </c>
      <c r="AN28" s="49">
        <f>'ごみ処理量内訳'!AC28</f>
        <v>0</v>
      </c>
      <c r="AO28" s="49">
        <f>'ごみ処理量内訳'!AD28</f>
        <v>181</v>
      </c>
      <c r="AP28" s="49">
        <f>'ごみ処理量内訳'!AE28</f>
        <v>57</v>
      </c>
      <c r="AQ28" s="49">
        <f t="shared" si="8"/>
        <v>238</v>
      </c>
    </row>
    <row r="29" spans="1:43" ht="13.5" customHeight="1">
      <c r="A29" s="24" t="s">
        <v>25</v>
      </c>
      <c r="B29" s="47" t="s">
        <v>312</v>
      </c>
      <c r="C29" s="48" t="s">
        <v>313</v>
      </c>
      <c r="D29" s="49">
        <v>20832</v>
      </c>
      <c r="E29" s="49">
        <v>20832</v>
      </c>
      <c r="F29" s="49">
        <f>'ごみ搬入量内訳'!H29</f>
        <v>7902</v>
      </c>
      <c r="G29" s="49">
        <f>'ごみ搬入量内訳'!AG29</f>
        <v>605</v>
      </c>
      <c r="H29" s="49">
        <f>'ごみ搬入量内訳'!AH29</f>
        <v>0</v>
      </c>
      <c r="I29" s="49">
        <f t="shared" si="0"/>
        <v>8507</v>
      </c>
      <c r="J29" s="49">
        <f t="shared" si="1"/>
        <v>1118.80037034699</v>
      </c>
      <c r="K29" s="49">
        <f>('ごみ搬入量内訳'!E29+'ごみ搬入量内訳'!AH29)/'ごみ処理概要'!D29/365*1000000</f>
        <v>781.3321970414324</v>
      </c>
      <c r="L29" s="49">
        <f>'ごみ搬入量内訳'!F29/'ごみ処理概要'!D29/365*1000000</f>
        <v>337.4681733055573</v>
      </c>
      <c r="M29" s="49">
        <f>'資源化量内訳'!BP29</f>
        <v>0</v>
      </c>
      <c r="N29" s="49">
        <f>'ごみ処理量内訳'!E29</f>
        <v>6559</v>
      </c>
      <c r="O29" s="49">
        <f>'ごみ処理量内訳'!L29</f>
        <v>0</v>
      </c>
      <c r="P29" s="49">
        <f t="shared" si="2"/>
        <v>1948</v>
      </c>
      <c r="Q29" s="49">
        <f>'ごみ処理量内訳'!G29</f>
        <v>260</v>
      </c>
      <c r="R29" s="49">
        <f>'ごみ処理量内訳'!H29</f>
        <v>1612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76</v>
      </c>
      <c r="V29" s="49">
        <f t="shared" si="3"/>
        <v>0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8507</v>
      </c>
      <c r="AE29" s="50">
        <f t="shared" si="5"/>
        <v>100</v>
      </c>
      <c r="AF29" s="49">
        <f>'資源化量内訳'!AB29</f>
        <v>0</v>
      </c>
      <c r="AG29" s="49">
        <f>'資源化量内訳'!AJ29</f>
        <v>27</v>
      </c>
      <c r="AH29" s="49">
        <f>'資源化量内訳'!AR29</f>
        <v>1612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1639</v>
      </c>
      <c r="AM29" s="50">
        <f t="shared" si="7"/>
        <v>19.266486422945807</v>
      </c>
      <c r="AN29" s="49">
        <f>'ごみ処理量内訳'!AC29</f>
        <v>0</v>
      </c>
      <c r="AO29" s="49">
        <f>'ごみ処理量内訳'!AD29</f>
        <v>467</v>
      </c>
      <c r="AP29" s="49">
        <f>'ごみ処理量内訳'!AE29</f>
        <v>306</v>
      </c>
      <c r="AQ29" s="49">
        <f t="shared" si="8"/>
        <v>773</v>
      </c>
    </row>
    <row r="30" spans="1:43" ht="13.5" customHeight="1">
      <c r="A30" s="24" t="s">
        <v>25</v>
      </c>
      <c r="B30" s="47" t="s">
        <v>314</v>
      </c>
      <c r="C30" s="48" t="s">
        <v>315</v>
      </c>
      <c r="D30" s="49">
        <v>9450</v>
      </c>
      <c r="E30" s="49">
        <v>9450</v>
      </c>
      <c r="F30" s="49">
        <f>'ごみ搬入量内訳'!H30</f>
        <v>2435</v>
      </c>
      <c r="G30" s="49">
        <f>'ごみ搬入量内訳'!AG30</f>
        <v>168</v>
      </c>
      <c r="H30" s="49">
        <f>'ごみ搬入量内訳'!AH30</f>
        <v>0</v>
      </c>
      <c r="I30" s="49">
        <f t="shared" si="0"/>
        <v>2603</v>
      </c>
      <c r="J30" s="49">
        <f t="shared" si="1"/>
        <v>754.65680945133</v>
      </c>
      <c r="K30" s="49">
        <f>('ごみ搬入量内訳'!E30+'ごみ搬入量内訳'!AH30)/'ごみ処理概要'!D30/365*1000000</f>
        <v>603.8993984199464</v>
      </c>
      <c r="L30" s="49">
        <f>'ごみ搬入量内訳'!F30/'ごみ処理概要'!D30/365*1000000</f>
        <v>150.75741103138364</v>
      </c>
      <c r="M30" s="49">
        <f>'資源化量内訳'!BP30</f>
        <v>0</v>
      </c>
      <c r="N30" s="49">
        <f>'ごみ処理量内訳'!E30</f>
        <v>1865</v>
      </c>
      <c r="O30" s="49">
        <f>'ごみ処理量内訳'!L30</f>
        <v>0</v>
      </c>
      <c r="P30" s="49">
        <f t="shared" si="2"/>
        <v>738</v>
      </c>
      <c r="Q30" s="49">
        <f>'ごみ処理量内訳'!G30</f>
        <v>113</v>
      </c>
      <c r="R30" s="49">
        <f>'ごみ処理量内訳'!H30</f>
        <v>594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31</v>
      </c>
      <c r="V30" s="49">
        <f t="shared" si="3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4"/>
        <v>2603</v>
      </c>
      <c r="AE30" s="50">
        <f t="shared" si="5"/>
        <v>100</v>
      </c>
      <c r="AF30" s="49">
        <f>'資源化量内訳'!AB30</f>
        <v>0</v>
      </c>
      <c r="AG30" s="49">
        <f>'資源化量内訳'!AJ30</f>
        <v>113</v>
      </c>
      <c r="AH30" s="49">
        <f>'資源化量内訳'!AR30</f>
        <v>562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675</v>
      </c>
      <c r="AM30" s="50">
        <f t="shared" si="7"/>
        <v>25.931617364579328</v>
      </c>
      <c r="AN30" s="49">
        <f>'ごみ処理量内訳'!AC30</f>
        <v>0</v>
      </c>
      <c r="AO30" s="49">
        <f>'ごみ処理量内訳'!AD30</f>
        <v>167</v>
      </c>
      <c r="AP30" s="49">
        <f>'ごみ処理量内訳'!AE30</f>
        <v>61</v>
      </c>
      <c r="AQ30" s="49">
        <f t="shared" si="8"/>
        <v>228</v>
      </c>
    </row>
    <row r="31" spans="1:43" ht="13.5" customHeight="1">
      <c r="A31" s="24" t="s">
        <v>25</v>
      </c>
      <c r="B31" s="47" t="s">
        <v>316</v>
      </c>
      <c r="C31" s="48" t="s">
        <v>205</v>
      </c>
      <c r="D31" s="49">
        <v>9840</v>
      </c>
      <c r="E31" s="49">
        <v>9840</v>
      </c>
      <c r="F31" s="49">
        <f>'ごみ搬入量内訳'!H31</f>
        <v>5484</v>
      </c>
      <c r="G31" s="49">
        <f>'ごみ搬入量内訳'!AG31</f>
        <v>96</v>
      </c>
      <c r="H31" s="49">
        <f>'ごみ搬入量内訳'!AH31</f>
        <v>5</v>
      </c>
      <c r="I31" s="49">
        <f t="shared" si="0"/>
        <v>5585</v>
      </c>
      <c r="J31" s="49">
        <f t="shared" si="1"/>
        <v>1555.0172625013922</v>
      </c>
      <c r="K31" s="49">
        <f>('ごみ搬入量内訳'!E31+'ごみ搬入量内訳'!AH31)/'ごみ処理概要'!D31/365*1000000</f>
        <v>527.8984296692282</v>
      </c>
      <c r="L31" s="49">
        <f>'ごみ搬入量内訳'!F31/'ごみ処理概要'!D31/365*1000000</f>
        <v>1027.118832832164</v>
      </c>
      <c r="M31" s="49">
        <f>'資源化量内訳'!BP31</f>
        <v>0</v>
      </c>
      <c r="N31" s="49">
        <f>'ごみ処理量内訳'!E31</f>
        <v>4943</v>
      </c>
      <c r="O31" s="49">
        <f>'ごみ処理量内訳'!L31</f>
        <v>0</v>
      </c>
      <c r="P31" s="49">
        <f t="shared" si="2"/>
        <v>271</v>
      </c>
      <c r="Q31" s="49">
        <f>'ごみ処理量内訳'!G31</f>
        <v>271</v>
      </c>
      <c r="R31" s="49">
        <f>'ごみ処理量内訳'!H31</f>
        <v>0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366</v>
      </c>
      <c r="W31" s="49">
        <f>'資源化量内訳'!M31</f>
        <v>242</v>
      </c>
      <c r="X31" s="49">
        <f>'資源化量内訳'!N31</f>
        <v>38</v>
      </c>
      <c r="Y31" s="49">
        <f>'資源化量内訳'!O31</f>
        <v>69</v>
      </c>
      <c r="Z31" s="49">
        <f>'資源化量内訳'!P31</f>
        <v>7</v>
      </c>
      <c r="AA31" s="49">
        <f>'資源化量内訳'!Q31</f>
        <v>4</v>
      </c>
      <c r="AB31" s="49">
        <f>'資源化量内訳'!R31</f>
        <v>6</v>
      </c>
      <c r="AC31" s="49">
        <f>'資源化量内訳'!S31</f>
        <v>0</v>
      </c>
      <c r="AD31" s="49">
        <f t="shared" si="4"/>
        <v>5580</v>
      </c>
      <c r="AE31" s="50">
        <f t="shared" si="5"/>
        <v>100</v>
      </c>
      <c r="AF31" s="49">
        <f>'資源化量内訳'!AB31</f>
        <v>0</v>
      </c>
      <c r="AG31" s="49">
        <f>'資源化量内訳'!AJ31</f>
        <v>118</v>
      </c>
      <c r="AH31" s="49">
        <f>'資源化量内訳'!AR31</f>
        <v>0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118</v>
      </c>
      <c r="AM31" s="50">
        <f t="shared" si="7"/>
        <v>8.67383512544803</v>
      </c>
      <c r="AN31" s="49">
        <f>'ごみ処理量内訳'!AC31</f>
        <v>0</v>
      </c>
      <c r="AO31" s="49">
        <f>'ごみ処理量内訳'!AD31</f>
        <v>590</v>
      </c>
      <c r="AP31" s="49">
        <f>'ごみ処理量内訳'!AE31</f>
        <v>120</v>
      </c>
      <c r="AQ31" s="49">
        <f t="shared" si="8"/>
        <v>710</v>
      </c>
    </row>
    <row r="32" spans="1:43" ht="13.5" customHeight="1">
      <c r="A32" s="24" t="s">
        <v>25</v>
      </c>
      <c r="B32" s="47" t="s">
        <v>317</v>
      </c>
      <c r="C32" s="48" t="s">
        <v>34</v>
      </c>
      <c r="D32" s="49">
        <v>13739</v>
      </c>
      <c r="E32" s="49">
        <v>13739</v>
      </c>
      <c r="F32" s="49">
        <f>'ごみ搬入量内訳'!H32</f>
        <v>5310</v>
      </c>
      <c r="G32" s="49">
        <f>'ごみ搬入量内訳'!AG32</f>
        <v>240</v>
      </c>
      <c r="H32" s="49">
        <f>'ごみ搬入量内訳'!AH32</f>
        <v>0</v>
      </c>
      <c r="I32" s="49">
        <f t="shared" si="0"/>
        <v>5550</v>
      </c>
      <c r="J32" s="49">
        <f t="shared" si="1"/>
        <v>1106.7384418119802</v>
      </c>
      <c r="K32" s="49">
        <f>('ごみ搬入量内訳'!E32+'ごみ搬入量内訳'!AH32)/'ごみ処理概要'!D32/365*1000000</f>
        <v>641.1106469235165</v>
      </c>
      <c r="L32" s="49">
        <f>'ごみ搬入量内訳'!F32/'ごみ処理概要'!D32/365*1000000</f>
        <v>465.62779488846365</v>
      </c>
      <c r="M32" s="49">
        <f>'資源化量内訳'!BP32</f>
        <v>0</v>
      </c>
      <c r="N32" s="49">
        <f>'ごみ処理量内訳'!E32</f>
        <v>4552</v>
      </c>
      <c r="O32" s="49">
        <f>'ごみ処理量内訳'!L32</f>
        <v>59</v>
      </c>
      <c r="P32" s="49">
        <f t="shared" si="2"/>
        <v>924</v>
      </c>
      <c r="Q32" s="49">
        <f>'ごみ処理量内訳'!G32</f>
        <v>529</v>
      </c>
      <c r="R32" s="49">
        <f>'ごみ処理量内訳'!H32</f>
        <v>395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15</v>
      </c>
      <c r="W32" s="49">
        <f>'資源化量内訳'!M32</f>
        <v>15</v>
      </c>
      <c r="X32" s="49">
        <f>'資源化量内訳'!N32</f>
        <v>0</v>
      </c>
      <c r="Y32" s="49">
        <f>'資源化量内訳'!O32</f>
        <v>0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4"/>
        <v>5550</v>
      </c>
      <c r="AE32" s="50">
        <f t="shared" si="5"/>
        <v>98.93693693693693</v>
      </c>
      <c r="AF32" s="49">
        <f>'資源化量内訳'!AB32</f>
        <v>0</v>
      </c>
      <c r="AG32" s="49">
        <f>'資源化量内訳'!AJ32</f>
        <v>258</v>
      </c>
      <c r="AH32" s="49">
        <f>'資源化量内訳'!AR32</f>
        <v>395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653</v>
      </c>
      <c r="AM32" s="50">
        <f t="shared" si="7"/>
        <v>12.036036036036037</v>
      </c>
      <c r="AN32" s="49">
        <f>'ごみ処理量内訳'!AC32</f>
        <v>59</v>
      </c>
      <c r="AO32" s="49">
        <f>'ごみ処理量内訳'!AD32</f>
        <v>683</v>
      </c>
      <c r="AP32" s="49">
        <f>'ごみ処理量内訳'!AE32</f>
        <v>146</v>
      </c>
      <c r="AQ32" s="49">
        <f t="shared" si="8"/>
        <v>888</v>
      </c>
    </row>
    <row r="33" spans="1:43" ht="13.5" customHeight="1">
      <c r="A33" s="24" t="s">
        <v>25</v>
      </c>
      <c r="B33" s="47" t="s">
        <v>318</v>
      </c>
      <c r="C33" s="48" t="s">
        <v>319</v>
      </c>
      <c r="D33" s="49">
        <v>7422</v>
      </c>
      <c r="E33" s="49">
        <v>7422</v>
      </c>
      <c r="F33" s="49">
        <f>'ごみ搬入量内訳'!H33</f>
        <v>1891</v>
      </c>
      <c r="G33" s="49">
        <f>'ごみ搬入量内訳'!AG33</f>
        <v>25</v>
      </c>
      <c r="H33" s="49">
        <f>'ごみ搬入量内訳'!AH33</f>
        <v>0</v>
      </c>
      <c r="I33" s="49">
        <f t="shared" si="0"/>
        <v>1916</v>
      </c>
      <c r="J33" s="49">
        <f t="shared" si="1"/>
        <v>707.2642237258353</v>
      </c>
      <c r="K33" s="49">
        <f>('ごみ搬入量内訳'!E33+'ごみ搬入量内訳'!AH33)/'ごみ処理概要'!D33/365*1000000</f>
        <v>698.0358283223145</v>
      </c>
      <c r="L33" s="49">
        <f>'ごみ搬入量内訳'!F33/'ごみ処理概要'!D33/365*1000000</f>
        <v>9.228395403520818</v>
      </c>
      <c r="M33" s="49">
        <f>'資源化量内訳'!BP33</f>
        <v>0</v>
      </c>
      <c r="N33" s="49">
        <f>'ごみ処理量内訳'!E33</f>
        <v>1534</v>
      </c>
      <c r="O33" s="49">
        <f>'ごみ処理量内訳'!L33</f>
        <v>0</v>
      </c>
      <c r="P33" s="49">
        <f t="shared" si="2"/>
        <v>131</v>
      </c>
      <c r="Q33" s="49">
        <f>'ごみ処理量内訳'!G33</f>
        <v>131</v>
      </c>
      <c r="R33" s="49">
        <f>'ごみ処理量内訳'!H33</f>
        <v>0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251</v>
      </c>
      <c r="W33" s="49">
        <f>'資源化量内訳'!M33</f>
        <v>159</v>
      </c>
      <c r="X33" s="49">
        <f>'資源化量内訳'!N33</f>
        <v>15</v>
      </c>
      <c r="Y33" s="49">
        <f>'資源化量内訳'!O33</f>
        <v>48</v>
      </c>
      <c r="Z33" s="49">
        <f>'資源化量内訳'!P33</f>
        <v>5</v>
      </c>
      <c r="AA33" s="49">
        <f>'資源化量内訳'!Q33</f>
        <v>2</v>
      </c>
      <c r="AB33" s="49">
        <f>'資源化量内訳'!R33</f>
        <v>22</v>
      </c>
      <c r="AC33" s="49">
        <f>'資源化量内訳'!S33</f>
        <v>0</v>
      </c>
      <c r="AD33" s="49">
        <f t="shared" si="4"/>
        <v>1916</v>
      </c>
      <c r="AE33" s="50">
        <f t="shared" si="5"/>
        <v>100</v>
      </c>
      <c r="AF33" s="49">
        <f>'資源化量内訳'!AB33</f>
        <v>0</v>
      </c>
      <c r="AG33" s="49">
        <f>'資源化量内訳'!AJ33</f>
        <v>57</v>
      </c>
      <c r="AH33" s="49">
        <f>'資源化量内訳'!AR33</f>
        <v>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57</v>
      </c>
      <c r="AM33" s="50">
        <f t="shared" si="7"/>
        <v>16.075156576200417</v>
      </c>
      <c r="AN33" s="49">
        <f>'ごみ処理量内訳'!AC33</f>
        <v>0</v>
      </c>
      <c r="AO33" s="49">
        <f>'ごみ処理量内訳'!AD33</f>
        <v>16</v>
      </c>
      <c r="AP33" s="49">
        <f>'ごみ処理量内訳'!AE33</f>
        <v>74</v>
      </c>
      <c r="AQ33" s="49">
        <f t="shared" si="8"/>
        <v>90</v>
      </c>
    </row>
    <row r="34" spans="1:43" ht="13.5" customHeight="1">
      <c r="A34" s="24" t="s">
        <v>25</v>
      </c>
      <c r="B34" s="47" t="s">
        <v>320</v>
      </c>
      <c r="C34" s="48" t="s">
        <v>321</v>
      </c>
      <c r="D34" s="49">
        <v>8114</v>
      </c>
      <c r="E34" s="49">
        <v>8114</v>
      </c>
      <c r="F34" s="49">
        <f>'ごみ搬入量内訳'!H34</f>
        <v>2459</v>
      </c>
      <c r="G34" s="49">
        <f>'ごみ搬入量内訳'!AG34</f>
        <v>41</v>
      </c>
      <c r="H34" s="49">
        <f>'ごみ搬入量内訳'!AH34</f>
        <v>0</v>
      </c>
      <c r="I34" s="49">
        <f t="shared" si="0"/>
        <v>2500</v>
      </c>
      <c r="J34" s="49">
        <f t="shared" si="1"/>
        <v>844.1354533513866</v>
      </c>
      <c r="K34" s="49">
        <f>('ごみ搬入量内訳'!E34+'ごみ搬入量内訳'!AH34)/'ごみ処理概要'!D34/365*1000000</f>
        <v>553.0775490358285</v>
      </c>
      <c r="L34" s="49">
        <f>'ごみ搬入量内訳'!F34/'ごみ処理概要'!D34/365*1000000</f>
        <v>291.0579043155581</v>
      </c>
      <c r="M34" s="49">
        <f>'資源化量内訳'!BP34</f>
        <v>0</v>
      </c>
      <c r="N34" s="49">
        <f>'ごみ処理量内訳'!E34</f>
        <v>1976</v>
      </c>
      <c r="O34" s="49">
        <f>'ごみ処理量内訳'!L34</f>
        <v>0</v>
      </c>
      <c r="P34" s="49">
        <f t="shared" si="2"/>
        <v>164</v>
      </c>
      <c r="Q34" s="49">
        <f>'ごみ処理量内訳'!G34</f>
        <v>164</v>
      </c>
      <c r="R34" s="49">
        <f>'ごみ処理量内訳'!H34</f>
        <v>0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360</v>
      </c>
      <c r="W34" s="49">
        <f>'資源化量内訳'!M34</f>
        <v>250</v>
      </c>
      <c r="X34" s="49">
        <f>'資源化量内訳'!N34</f>
        <v>36</v>
      </c>
      <c r="Y34" s="49">
        <f>'資源化量内訳'!O34</f>
        <v>61</v>
      </c>
      <c r="Z34" s="49">
        <f>'資源化量内訳'!P34</f>
        <v>11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2</v>
      </c>
      <c r="AD34" s="49">
        <f t="shared" si="4"/>
        <v>2500</v>
      </c>
      <c r="AE34" s="50">
        <f t="shared" si="5"/>
        <v>100</v>
      </c>
      <c r="AF34" s="49">
        <f>'資源化量内訳'!AB34</f>
        <v>0</v>
      </c>
      <c r="AG34" s="49">
        <f>'資源化量内訳'!AJ34</f>
        <v>71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71</v>
      </c>
      <c r="AM34" s="50">
        <f t="shared" si="7"/>
        <v>17.24</v>
      </c>
      <c r="AN34" s="49">
        <f>'ごみ処理量内訳'!AC34</f>
        <v>0</v>
      </c>
      <c r="AO34" s="49">
        <f>'ごみ処理量内訳'!AD34</f>
        <v>236</v>
      </c>
      <c r="AP34" s="49">
        <f>'ごみ処理量内訳'!AE34</f>
        <v>73</v>
      </c>
      <c r="AQ34" s="49">
        <f t="shared" si="8"/>
        <v>309</v>
      </c>
    </row>
    <row r="35" spans="1:43" ht="13.5" customHeight="1">
      <c r="A35" s="24" t="s">
        <v>25</v>
      </c>
      <c r="B35" s="47" t="s">
        <v>322</v>
      </c>
      <c r="C35" s="48" t="s">
        <v>323</v>
      </c>
      <c r="D35" s="49">
        <v>27840</v>
      </c>
      <c r="E35" s="49">
        <v>27840</v>
      </c>
      <c r="F35" s="49">
        <f>'ごみ搬入量内訳'!H35</f>
        <v>10927</v>
      </c>
      <c r="G35" s="49">
        <f>'ごみ搬入量内訳'!AG35</f>
        <v>287</v>
      </c>
      <c r="H35" s="49">
        <f>'ごみ搬入量内訳'!AH35</f>
        <v>0</v>
      </c>
      <c r="I35" s="49">
        <f t="shared" si="0"/>
        <v>11214</v>
      </c>
      <c r="J35" s="49">
        <f t="shared" si="1"/>
        <v>1103.5663675011808</v>
      </c>
      <c r="K35" s="49">
        <f>('ごみ搬入量内訳'!E35+'ごみ搬入量内訳'!AH35)/'ごみ処理概要'!D35/365*1000000</f>
        <v>657.7704298535664</v>
      </c>
      <c r="L35" s="49">
        <f>'ごみ搬入量内訳'!F35/'ごみ処理概要'!D35/365*1000000</f>
        <v>445.79593764761455</v>
      </c>
      <c r="M35" s="49">
        <f>'資源化量内訳'!BP35</f>
        <v>190</v>
      </c>
      <c r="N35" s="49">
        <f>'ごみ処理量内訳'!E35</f>
        <v>9043</v>
      </c>
      <c r="O35" s="49">
        <f>'ごみ処理量内訳'!L35</f>
        <v>0</v>
      </c>
      <c r="P35" s="49">
        <f t="shared" si="2"/>
        <v>635</v>
      </c>
      <c r="Q35" s="49">
        <f>'ごみ処理量内訳'!G35</f>
        <v>635</v>
      </c>
      <c r="R35" s="49">
        <f>'ごみ処理量内訳'!H35</f>
        <v>0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1536</v>
      </c>
      <c r="W35" s="49">
        <f>'資源化量内訳'!M35</f>
        <v>1018</v>
      </c>
      <c r="X35" s="49">
        <f>'資源化量内訳'!N35</f>
        <v>133</v>
      </c>
      <c r="Y35" s="49">
        <f>'資源化量内訳'!O35</f>
        <v>275</v>
      </c>
      <c r="Z35" s="49">
        <f>'資源化量内訳'!P35</f>
        <v>43</v>
      </c>
      <c r="AA35" s="49">
        <f>'資源化量内訳'!Q35</f>
        <v>16</v>
      </c>
      <c r="AB35" s="49">
        <f>'資源化量内訳'!R35</f>
        <v>51</v>
      </c>
      <c r="AC35" s="49">
        <f>'資源化量内訳'!S35</f>
        <v>0</v>
      </c>
      <c r="AD35" s="49">
        <f t="shared" si="4"/>
        <v>11214</v>
      </c>
      <c r="AE35" s="50">
        <f t="shared" si="5"/>
        <v>100</v>
      </c>
      <c r="AF35" s="49">
        <f>'資源化量内訳'!AB35</f>
        <v>0</v>
      </c>
      <c r="AG35" s="49">
        <f>'資源化量内訳'!AJ35</f>
        <v>277</v>
      </c>
      <c r="AH35" s="49">
        <f>'資源化量内訳'!AR35</f>
        <v>0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277</v>
      </c>
      <c r="AM35" s="50">
        <f t="shared" si="7"/>
        <v>17.56401262714837</v>
      </c>
      <c r="AN35" s="49">
        <f>'ごみ処理量内訳'!AC35</f>
        <v>0</v>
      </c>
      <c r="AO35" s="49">
        <f>'ごみ処理量内訳'!AD35</f>
        <v>1079</v>
      </c>
      <c r="AP35" s="49">
        <f>'ごみ処理量内訳'!AE35</f>
        <v>280</v>
      </c>
      <c r="AQ35" s="49">
        <f t="shared" si="8"/>
        <v>1359</v>
      </c>
    </row>
    <row r="36" spans="1:43" ht="13.5" customHeight="1">
      <c r="A36" s="24" t="s">
        <v>25</v>
      </c>
      <c r="B36" s="47" t="s">
        <v>324</v>
      </c>
      <c r="C36" s="48" t="s">
        <v>325</v>
      </c>
      <c r="D36" s="49">
        <v>6287</v>
      </c>
      <c r="E36" s="49">
        <v>6287</v>
      </c>
      <c r="F36" s="49">
        <f>'ごみ搬入量内訳'!H36</f>
        <v>1733</v>
      </c>
      <c r="G36" s="49">
        <f>'ごみ搬入量内訳'!AG36</f>
        <v>233</v>
      </c>
      <c r="H36" s="49">
        <f>'ごみ搬入量内訳'!AH36</f>
        <v>0</v>
      </c>
      <c r="I36" s="49">
        <f t="shared" si="0"/>
        <v>1966</v>
      </c>
      <c r="J36" s="49">
        <f t="shared" si="1"/>
        <v>856.7363400450157</v>
      </c>
      <c r="K36" s="49">
        <f>('ごみ搬入量内訳'!E36+'ごみ搬入量内訳'!AH36)/'ごみ処理概要'!D36/365*1000000</f>
        <v>546.0277894590054</v>
      </c>
      <c r="L36" s="49">
        <f>'ごみ搬入量内訳'!F36/'ごみ処理概要'!D36/365*1000000</f>
        <v>310.70855058601023</v>
      </c>
      <c r="M36" s="49">
        <f>'資源化量内訳'!BP36</f>
        <v>0</v>
      </c>
      <c r="N36" s="49">
        <f>'ごみ処理量内訳'!E36</f>
        <v>1600</v>
      </c>
      <c r="O36" s="49">
        <f>'ごみ処理量内訳'!L36</f>
        <v>0</v>
      </c>
      <c r="P36" s="49">
        <f t="shared" si="2"/>
        <v>104</v>
      </c>
      <c r="Q36" s="49">
        <f>'ごみ処理量内訳'!G36</f>
        <v>104</v>
      </c>
      <c r="R36" s="49">
        <f>'ごみ処理量内訳'!H36</f>
        <v>0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262</v>
      </c>
      <c r="W36" s="49">
        <f>'資源化量内訳'!M36</f>
        <v>154</v>
      </c>
      <c r="X36" s="49">
        <f>'資源化量内訳'!N36</f>
        <v>37</v>
      </c>
      <c r="Y36" s="49">
        <f>'資源化量内訳'!O36</f>
        <v>61</v>
      </c>
      <c r="Z36" s="49">
        <f>'資源化量内訳'!P36</f>
        <v>7</v>
      </c>
      <c r="AA36" s="49">
        <f>'資源化量内訳'!Q36</f>
        <v>2</v>
      </c>
      <c r="AB36" s="49">
        <f>'資源化量内訳'!R36</f>
        <v>0</v>
      </c>
      <c r="AC36" s="49">
        <f>'資源化量内訳'!S36</f>
        <v>1</v>
      </c>
      <c r="AD36" s="49">
        <f t="shared" si="4"/>
        <v>1966</v>
      </c>
      <c r="AE36" s="50">
        <f t="shared" si="5"/>
        <v>100</v>
      </c>
      <c r="AF36" s="49">
        <f>'資源化量内訳'!AB36</f>
        <v>0</v>
      </c>
      <c r="AG36" s="49">
        <f>'資源化量内訳'!AJ36</f>
        <v>46</v>
      </c>
      <c r="AH36" s="49">
        <f>'資源化量内訳'!AR36</f>
        <v>0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46</v>
      </c>
      <c r="AM36" s="50">
        <f t="shared" si="7"/>
        <v>15.666327568667345</v>
      </c>
      <c r="AN36" s="49">
        <f>'ごみ処理量内訳'!AC36</f>
        <v>0</v>
      </c>
      <c r="AO36" s="49">
        <f>'ごみ処理量内訳'!AD36</f>
        <v>191</v>
      </c>
      <c r="AP36" s="49">
        <f>'ごみ処理量内訳'!AE36</f>
        <v>45</v>
      </c>
      <c r="AQ36" s="49">
        <f t="shared" si="8"/>
        <v>236</v>
      </c>
    </row>
    <row r="37" spans="1:43" ht="13.5" customHeight="1">
      <c r="A37" s="24" t="s">
        <v>25</v>
      </c>
      <c r="B37" s="47" t="s">
        <v>326</v>
      </c>
      <c r="C37" s="48" t="s">
        <v>327</v>
      </c>
      <c r="D37" s="49">
        <v>10648</v>
      </c>
      <c r="E37" s="49">
        <v>10648</v>
      </c>
      <c r="F37" s="49">
        <f>'ごみ搬入量内訳'!H37</f>
        <v>3186</v>
      </c>
      <c r="G37" s="49">
        <f>'ごみ搬入量内訳'!AG37</f>
        <v>252</v>
      </c>
      <c r="H37" s="49">
        <f>'ごみ搬入量内訳'!AH37</f>
        <v>0</v>
      </c>
      <c r="I37" s="49">
        <f t="shared" si="0"/>
        <v>3438</v>
      </c>
      <c r="J37" s="49">
        <f t="shared" si="1"/>
        <v>884.5959881848029</v>
      </c>
      <c r="K37" s="49">
        <f>('ごみ搬入量内訳'!E37+'ごみ搬入量内訳'!AH37)/'ごみ処理概要'!D37/365*1000000</f>
        <v>711.6906641417</v>
      </c>
      <c r="L37" s="49">
        <f>'ごみ搬入量内訳'!F37/'ごみ処理概要'!D37/365*1000000</f>
        <v>172.90532404310284</v>
      </c>
      <c r="M37" s="49">
        <f>'資源化量内訳'!BP37</f>
        <v>0</v>
      </c>
      <c r="N37" s="49">
        <f>'ごみ処理量内訳'!E37</f>
        <v>2695</v>
      </c>
      <c r="O37" s="49">
        <f>'ごみ処理量内訳'!L37</f>
        <v>0</v>
      </c>
      <c r="P37" s="49">
        <f t="shared" si="2"/>
        <v>356</v>
      </c>
      <c r="Q37" s="49">
        <f>'ごみ処理量内訳'!G37</f>
        <v>163</v>
      </c>
      <c r="R37" s="49">
        <f>'ごみ処理量内訳'!H37</f>
        <v>193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387</v>
      </c>
      <c r="W37" s="49">
        <f>'資源化量内訳'!M37</f>
        <v>387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4"/>
        <v>3438</v>
      </c>
      <c r="AE37" s="50">
        <f t="shared" si="5"/>
        <v>100</v>
      </c>
      <c r="AF37" s="49">
        <f>'資源化量内訳'!AB37</f>
        <v>125</v>
      </c>
      <c r="AG37" s="49">
        <f>'資源化量内訳'!AJ37</f>
        <v>92</v>
      </c>
      <c r="AH37" s="49">
        <f>'資源化量内訳'!AR37</f>
        <v>158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375</v>
      </c>
      <c r="AM37" s="50">
        <f t="shared" si="7"/>
        <v>22.164048865619545</v>
      </c>
      <c r="AN37" s="49">
        <f>'ごみ処理量内訳'!AC37</f>
        <v>0</v>
      </c>
      <c r="AO37" s="49">
        <f>'ごみ処理量内訳'!AD37</f>
        <v>163</v>
      </c>
      <c r="AP37" s="49">
        <f>'ごみ処理量内訳'!AE37</f>
        <v>31</v>
      </c>
      <c r="AQ37" s="49">
        <f t="shared" si="8"/>
        <v>194</v>
      </c>
    </row>
    <row r="38" spans="1:43" ht="13.5" customHeight="1">
      <c r="A38" s="24" t="s">
        <v>25</v>
      </c>
      <c r="B38" s="47" t="s">
        <v>328</v>
      </c>
      <c r="C38" s="48" t="s">
        <v>329</v>
      </c>
      <c r="D38" s="49">
        <v>20802</v>
      </c>
      <c r="E38" s="49">
        <v>20802</v>
      </c>
      <c r="F38" s="49">
        <f>'ごみ搬入量内訳'!H38</f>
        <v>6509</v>
      </c>
      <c r="G38" s="49">
        <f>'ごみ搬入量内訳'!AG38</f>
        <v>147</v>
      </c>
      <c r="H38" s="49">
        <f>'ごみ搬入量内訳'!AH38</f>
        <v>0</v>
      </c>
      <c r="I38" s="49">
        <f t="shared" si="0"/>
        <v>6656</v>
      </c>
      <c r="J38" s="49">
        <f t="shared" si="1"/>
        <v>876.6280376096609</v>
      </c>
      <c r="K38" s="49">
        <f>('ごみ搬入量内訳'!E38+'ごみ搬入量内訳'!AH38)/'ごみ処理概要'!D38/365*1000000</f>
        <v>621.647286285697</v>
      </c>
      <c r="L38" s="49">
        <f>'ごみ搬入量内訳'!F38/'ごみ処理概要'!D38/365*1000000</f>
        <v>254.98075132396386</v>
      </c>
      <c r="M38" s="49">
        <f>'資源化量内訳'!BP38</f>
        <v>0</v>
      </c>
      <c r="N38" s="49">
        <f>'ごみ処理量内訳'!E38</f>
        <v>6043</v>
      </c>
      <c r="O38" s="49">
        <f>'ごみ処理量内訳'!L38</f>
        <v>0</v>
      </c>
      <c r="P38" s="49">
        <f t="shared" si="2"/>
        <v>613</v>
      </c>
      <c r="Q38" s="49">
        <f>'ごみ処理量内訳'!G38</f>
        <v>0</v>
      </c>
      <c r="R38" s="49">
        <f>'ごみ処理量内訳'!H38</f>
        <v>613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0</v>
      </c>
      <c r="W38" s="49">
        <f>'資源化量内訳'!M38</f>
        <v>0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4"/>
        <v>6656</v>
      </c>
      <c r="AE38" s="50">
        <f t="shared" si="5"/>
        <v>100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363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363</v>
      </c>
      <c r="AM38" s="50">
        <f t="shared" si="7"/>
        <v>5.453725961538462</v>
      </c>
      <c r="AN38" s="49">
        <f>'ごみ処理量内訳'!AC38</f>
        <v>0</v>
      </c>
      <c r="AO38" s="49">
        <f>'ごみ処理量内訳'!AD38</f>
        <v>542</v>
      </c>
      <c r="AP38" s="49">
        <f>'ごみ処理量内訳'!AE38</f>
        <v>217</v>
      </c>
      <c r="AQ38" s="49">
        <f t="shared" si="8"/>
        <v>759</v>
      </c>
    </row>
    <row r="39" spans="1:43" ht="13.5" customHeight="1">
      <c r="A39" s="24" t="s">
        <v>25</v>
      </c>
      <c r="B39" s="47" t="s">
        <v>330</v>
      </c>
      <c r="C39" s="48" t="s">
        <v>331</v>
      </c>
      <c r="D39" s="49">
        <v>11339</v>
      </c>
      <c r="E39" s="49">
        <v>11339</v>
      </c>
      <c r="F39" s="49">
        <f>'ごみ搬入量内訳'!H39</f>
        <v>5305</v>
      </c>
      <c r="G39" s="49">
        <f>'ごみ搬入量内訳'!AG39</f>
        <v>94</v>
      </c>
      <c r="H39" s="49">
        <f>'ごみ搬入量内訳'!AH39</f>
        <v>0</v>
      </c>
      <c r="I39" s="49">
        <f t="shared" si="0"/>
        <v>5399</v>
      </c>
      <c r="J39" s="49">
        <f t="shared" si="1"/>
        <v>1304.504878906236</v>
      </c>
      <c r="K39" s="49">
        <f>('ごみ搬入量内訳'!E39+'ごみ搬入量内訳'!AH39)/'ごみ処理概要'!D39/365*1000000</f>
        <v>914.5306476495837</v>
      </c>
      <c r="L39" s="49">
        <f>'ごみ搬入量内訳'!F39/'ごみ処理概要'!D39/365*1000000</f>
        <v>389.97423125665216</v>
      </c>
      <c r="M39" s="49">
        <f>'資源化量内訳'!BP39</f>
        <v>69</v>
      </c>
      <c r="N39" s="49">
        <f>'ごみ処理量内訳'!E39</f>
        <v>4389</v>
      </c>
      <c r="O39" s="49">
        <f>'ごみ処理量内訳'!L39</f>
        <v>425</v>
      </c>
      <c r="P39" s="49">
        <f t="shared" si="2"/>
        <v>75</v>
      </c>
      <c r="Q39" s="49">
        <f>'ごみ処理量内訳'!G39</f>
        <v>75</v>
      </c>
      <c r="R39" s="49">
        <f>'ごみ処理量内訳'!H39</f>
        <v>0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3"/>
        <v>510</v>
      </c>
      <c r="W39" s="49">
        <f>'資源化量内訳'!M39</f>
        <v>371</v>
      </c>
      <c r="X39" s="49">
        <f>'資源化量内訳'!N39</f>
        <v>55</v>
      </c>
      <c r="Y39" s="49">
        <f>'資源化量内訳'!O39</f>
        <v>74</v>
      </c>
      <c r="Z39" s="49">
        <f>'資源化量内訳'!P39</f>
        <v>10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4"/>
        <v>5399</v>
      </c>
      <c r="AE39" s="50">
        <f t="shared" si="5"/>
        <v>92.12817188368217</v>
      </c>
      <c r="AF39" s="49">
        <f>'資源化量内訳'!AB39</f>
        <v>0</v>
      </c>
      <c r="AG39" s="49">
        <f>'資源化量内訳'!AJ39</f>
        <v>24</v>
      </c>
      <c r="AH39" s="49">
        <f>'資源化量内訳'!AR39</f>
        <v>0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24</v>
      </c>
      <c r="AM39" s="50">
        <f t="shared" si="7"/>
        <v>11.02779809802487</v>
      </c>
      <c r="AN39" s="49">
        <f>'ごみ処理量内訳'!AC39</f>
        <v>425</v>
      </c>
      <c r="AO39" s="49">
        <f>'ごみ処理量内訳'!AD39</f>
        <v>372</v>
      </c>
      <c r="AP39" s="49">
        <f>'ごみ処理量内訳'!AE39</f>
        <v>0</v>
      </c>
      <c r="AQ39" s="49">
        <f t="shared" si="8"/>
        <v>797</v>
      </c>
    </row>
    <row r="40" spans="1:43" ht="13.5" customHeight="1">
      <c r="A40" s="24" t="s">
        <v>25</v>
      </c>
      <c r="B40" s="47" t="s">
        <v>332</v>
      </c>
      <c r="C40" s="48" t="s">
        <v>333</v>
      </c>
      <c r="D40" s="49">
        <v>32827</v>
      </c>
      <c r="E40" s="49">
        <v>32827</v>
      </c>
      <c r="F40" s="49">
        <f>'ごみ搬入量内訳'!H40</f>
        <v>16369</v>
      </c>
      <c r="G40" s="49">
        <f>'ごみ搬入量内訳'!AG40</f>
        <v>0</v>
      </c>
      <c r="H40" s="49">
        <f>'ごみ搬入量内訳'!AH40</f>
        <v>0</v>
      </c>
      <c r="I40" s="49">
        <f t="shared" si="0"/>
        <v>16369</v>
      </c>
      <c r="J40" s="49">
        <f t="shared" si="1"/>
        <v>1366.1490645647107</v>
      </c>
      <c r="K40" s="49">
        <f>('ごみ搬入量内訳'!E40+'ごみ搬入量内訳'!AH40)/'ごみ処理概要'!D40/365*1000000</f>
        <v>1008.358054741941</v>
      </c>
      <c r="L40" s="49">
        <f>'ごみ搬入量内訳'!F40/'ごみ処理概要'!D40/365*1000000</f>
        <v>357.7910098227695</v>
      </c>
      <c r="M40" s="49">
        <f>'資源化量内訳'!BP40</f>
        <v>658</v>
      </c>
      <c r="N40" s="49">
        <f>'ごみ処理量内訳'!E40</f>
        <v>14155</v>
      </c>
      <c r="O40" s="49">
        <f>'ごみ処理量内訳'!L40</f>
        <v>0</v>
      </c>
      <c r="P40" s="49">
        <f t="shared" si="2"/>
        <v>923</v>
      </c>
      <c r="Q40" s="49">
        <f>'ごみ処理量内訳'!G40</f>
        <v>600</v>
      </c>
      <c r="R40" s="49">
        <f>'ごみ処理量内訳'!H40</f>
        <v>0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323</v>
      </c>
      <c r="V40" s="49">
        <f t="shared" si="3"/>
        <v>1291</v>
      </c>
      <c r="W40" s="49">
        <f>'資源化量内訳'!M40</f>
        <v>0</v>
      </c>
      <c r="X40" s="49">
        <f>'資源化量内訳'!N40</f>
        <v>208</v>
      </c>
      <c r="Y40" s="49">
        <f>'資源化量内訳'!O40</f>
        <v>441</v>
      </c>
      <c r="Z40" s="49">
        <f>'資源化量内訳'!P40</f>
        <v>99</v>
      </c>
      <c r="AA40" s="49">
        <f>'資源化量内訳'!Q40</f>
        <v>543</v>
      </c>
      <c r="AB40" s="49">
        <f>'資源化量内訳'!R40</f>
        <v>0</v>
      </c>
      <c r="AC40" s="49">
        <f>'資源化量内訳'!S40</f>
        <v>0</v>
      </c>
      <c r="AD40" s="49">
        <f t="shared" si="4"/>
        <v>16369</v>
      </c>
      <c r="AE40" s="50">
        <f t="shared" si="5"/>
        <v>100</v>
      </c>
      <c r="AF40" s="49">
        <f>'資源化量内訳'!AB40</f>
        <v>53</v>
      </c>
      <c r="AG40" s="49">
        <f>'資源化量内訳'!AJ40</f>
        <v>189</v>
      </c>
      <c r="AH40" s="49">
        <f>'資源化量内訳'!AR40</f>
        <v>0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242</v>
      </c>
      <c r="AM40" s="50">
        <f t="shared" si="7"/>
        <v>12.867798202854292</v>
      </c>
      <c r="AN40" s="49">
        <f>'ごみ処理量内訳'!AC40</f>
        <v>0</v>
      </c>
      <c r="AO40" s="49">
        <f>'ごみ処理量内訳'!AD40</f>
        <v>1629</v>
      </c>
      <c r="AP40" s="49">
        <f>'ごみ処理量内訳'!AE40</f>
        <v>323</v>
      </c>
      <c r="AQ40" s="49">
        <f t="shared" si="8"/>
        <v>1952</v>
      </c>
    </row>
    <row r="41" spans="1:43" ht="13.5" customHeight="1">
      <c r="A41" s="24" t="s">
        <v>25</v>
      </c>
      <c r="B41" s="47" t="s">
        <v>334</v>
      </c>
      <c r="C41" s="48" t="s">
        <v>335</v>
      </c>
      <c r="D41" s="49">
        <v>9996</v>
      </c>
      <c r="E41" s="49">
        <v>9996</v>
      </c>
      <c r="F41" s="49">
        <f>'ごみ搬入量内訳'!H41</f>
        <v>3723</v>
      </c>
      <c r="G41" s="49">
        <f>'ごみ搬入量内訳'!AG41</f>
        <v>1068</v>
      </c>
      <c r="H41" s="49">
        <f>'ごみ搬入量内訳'!AH41</f>
        <v>0</v>
      </c>
      <c r="I41" s="49">
        <f t="shared" si="0"/>
        <v>4791</v>
      </c>
      <c r="J41" s="49">
        <f t="shared" si="1"/>
        <v>1313.1279909223965</v>
      </c>
      <c r="K41" s="49">
        <f>('ごみ搬入量内訳'!E41+'ごみ搬入量内訳'!AH41)/'ごみ処理概要'!D41/365*1000000</f>
        <v>724.673431016242</v>
      </c>
      <c r="L41" s="49">
        <f>'ごみ搬入量内訳'!F41/'ごみ処理概要'!D41/365*1000000</f>
        <v>588.4545599061541</v>
      </c>
      <c r="M41" s="49">
        <f>'資源化量内訳'!BP41</f>
        <v>0</v>
      </c>
      <c r="N41" s="49">
        <f>'ごみ処理量内訳'!E41</f>
        <v>4568</v>
      </c>
      <c r="O41" s="49">
        <f>'ごみ処理量内訳'!L41</f>
        <v>0</v>
      </c>
      <c r="P41" s="49">
        <f t="shared" si="2"/>
        <v>223</v>
      </c>
      <c r="Q41" s="49">
        <f>'ごみ処理量内訳'!G41</f>
        <v>140</v>
      </c>
      <c r="R41" s="49">
        <f>'ごみ処理量内訳'!H41</f>
        <v>83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3"/>
        <v>0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4"/>
        <v>4791</v>
      </c>
      <c r="AE41" s="50">
        <f t="shared" si="5"/>
        <v>100</v>
      </c>
      <c r="AF41" s="49">
        <f>'資源化量内訳'!AB41</f>
        <v>1095</v>
      </c>
      <c r="AG41" s="49">
        <f>'資源化量内訳'!AJ41</f>
        <v>0</v>
      </c>
      <c r="AH41" s="49">
        <f>'資源化量内訳'!AR41</f>
        <v>83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1178</v>
      </c>
      <c r="AM41" s="50">
        <f t="shared" si="7"/>
        <v>24.58776873304112</v>
      </c>
      <c r="AN41" s="49">
        <f>'ごみ処理量内訳'!AC41</f>
        <v>0</v>
      </c>
      <c r="AO41" s="49">
        <f>'ごみ処理量内訳'!AD41</f>
        <v>298</v>
      </c>
      <c r="AP41" s="49">
        <f>'ごみ処理量内訳'!AE41</f>
        <v>0</v>
      </c>
      <c r="AQ41" s="49">
        <f t="shared" si="8"/>
        <v>298</v>
      </c>
    </row>
    <row r="42" spans="1:43" ht="13.5" customHeight="1">
      <c r="A42" s="24" t="s">
        <v>25</v>
      </c>
      <c r="B42" s="47" t="s">
        <v>336</v>
      </c>
      <c r="C42" s="48" t="s">
        <v>337</v>
      </c>
      <c r="D42" s="49">
        <v>8687</v>
      </c>
      <c r="E42" s="49">
        <v>8687</v>
      </c>
      <c r="F42" s="49">
        <f>'ごみ搬入量内訳'!H42</f>
        <v>2849</v>
      </c>
      <c r="G42" s="49">
        <f>'ごみ搬入量内訳'!AG42</f>
        <v>627</v>
      </c>
      <c r="H42" s="49">
        <f>'ごみ搬入量内訳'!AH42</f>
        <v>0</v>
      </c>
      <c r="I42" s="49">
        <f t="shared" si="0"/>
        <v>3476</v>
      </c>
      <c r="J42" s="49">
        <f t="shared" si="1"/>
        <v>1096.2688697171493</v>
      </c>
      <c r="K42" s="49">
        <f>('ごみ搬入量内訳'!E42+'ごみ搬入量内訳'!AH42)/'ごみ処理概要'!D42/365*1000000</f>
        <v>898.5241685339926</v>
      </c>
      <c r="L42" s="49">
        <f>'ごみ搬入量内訳'!F42/'ごみ処理概要'!D42/365*1000000</f>
        <v>197.7447011831567</v>
      </c>
      <c r="M42" s="49">
        <f>'資源化量内訳'!BP42</f>
        <v>0</v>
      </c>
      <c r="N42" s="49">
        <f>'ごみ処理量内訳'!E42</f>
        <v>2267</v>
      </c>
      <c r="O42" s="49">
        <f>'ごみ処理量内訳'!L42</f>
        <v>360</v>
      </c>
      <c r="P42" s="49">
        <f t="shared" si="2"/>
        <v>573</v>
      </c>
      <c r="Q42" s="49">
        <f>'ごみ処理量内訳'!G42</f>
        <v>227</v>
      </c>
      <c r="R42" s="49">
        <f>'ごみ処理量内訳'!H42</f>
        <v>346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3"/>
        <v>276</v>
      </c>
      <c r="W42" s="49">
        <f>'資源化量内訳'!M42</f>
        <v>276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4"/>
        <v>3476</v>
      </c>
      <c r="AE42" s="50">
        <f t="shared" si="5"/>
        <v>89.64326812428078</v>
      </c>
      <c r="AF42" s="49">
        <f>'資源化量内訳'!AB42</f>
        <v>0</v>
      </c>
      <c r="AG42" s="49">
        <f>'資源化量内訳'!AJ42</f>
        <v>45</v>
      </c>
      <c r="AH42" s="49">
        <f>'資源化量内訳'!AR42</f>
        <v>253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6"/>
        <v>298</v>
      </c>
      <c r="AM42" s="50">
        <f t="shared" si="7"/>
        <v>16.513233601841197</v>
      </c>
      <c r="AN42" s="49">
        <f>'ごみ処理量内訳'!AC42</f>
        <v>360</v>
      </c>
      <c r="AO42" s="49">
        <f>'ごみ処理量内訳'!AD42</f>
        <v>243</v>
      </c>
      <c r="AP42" s="49">
        <f>'ごみ処理量内訳'!AE42</f>
        <v>85</v>
      </c>
      <c r="AQ42" s="49">
        <f t="shared" si="8"/>
        <v>688</v>
      </c>
    </row>
    <row r="43" spans="1:43" ht="13.5" customHeight="1">
      <c r="A43" s="24" t="s">
        <v>25</v>
      </c>
      <c r="B43" s="47" t="s">
        <v>338</v>
      </c>
      <c r="C43" s="48" t="s">
        <v>339</v>
      </c>
      <c r="D43" s="49">
        <v>15752</v>
      </c>
      <c r="E43" s="49">
        <v>15752</v>
      </c>
      <c r="F43" s="49">
        <f>'ごみ搬入量内訳'!H43</f>
        <v>5244</v>
      </c>
      <c r="G43" s="49">
        <f>'ごみ搬入量内訳'!AG43</f>
        <v>767</v>
      </c>
      <c r="H43" s="49">
        <f>'ごみ搬入量内訳'!AH43</f>
        <v>0</v>
      </c>
      <c r="I43" s="49">
        <f t="shared" si="0"/>
        <v>6011</v>
      </c>
      <c r="J43" s="49">
        <f t="shared" si="1"/>
        <v>1045.4858526336295</v>
      </c>
      <c r="K43" s="49">
        <f>('ごみ搬入量内訳'!E43+'ごみ搬入量内訳'!AH43)/'ごみ処理概要'!D43/365*1000000</f>
        <v>912.0824839811601</v>
      </c>
      <c r="L43" s="49">
        <f>'ごみ搬入量内訳'!F43/'ごみ処理概要'!D43/365*1000000</f>
        <v>133.40336865246945</v>
      </c>
      <c r="M43" s="49">
        <f>'資源化量内訳'!BP43</f>
        <v>0</v>
      </c>
      <c r="N43" s="49">
        <f>'ごみ処理量内訳'!E43</f>
        <v>4119</v>
      </c>
      <c r="O43" s="49">
        <f>'ごみ処理量内訳'!L43</f>
        <v>572</v>
      </c>
      <c r="P43" s="49">
        <f t="shared" si="2"/>
        <v>766</v>
      </c>
      <c r="Q43" s="49">
        <f>'ごみ処理量内訳'!G43</f>
        <v>385</v>
      </c>
      <c r="R43" s="49">
        <f>'ごみ処理量内訳'!H43</f>
        <v>381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3"/>
        <v>554</v>
      </c>
      <c r="W43" s="49">
        <f>'資源化量内訳'!M43</f>
        <v>554</v>
      </c>
      <c r="X43" s="49">
        <f>'資源化量内訳'!N43</f>
        <v>0</v>
      </c>
      <c r="Y43" s="49">
        <f>'資源化量内訳'!O43</f>
        <v>0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4"/>
        <v>6011</v>
      </c>
      <c r="AE43" s="50">
        <f t="shared" si="5"/>
        <v>90.48411246048911</v>
      </c>
      <c r="AF43" s="49">
        <f>'資源化量内訳'!AB43</f>
        <v>0</v>
      </c>
      <c r="AG43" s="49">
        <f>'資源化量内訳'!AJ43</f>
        <v>77</v>
      </c>
      <c r="AH43" s="49">
        <f>'資源化量内訳'!AR43</f>
        <v>315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6"/>
        <v>392</v>
      </c>
      <c r="AM43" s="50">
        <f t="shared" si="7"/>
        <v>15.737814007652636</v>
      </c>
      <c r="AN43" s="49">
        <f>'ごみ処理量内訳'!AC43</f>
        <v>572</v>
      </c>
      <c r="AO43" s="49">
        <f>'ごみ処理量内訳'!AD43</f>
        <v>441</v>
      </c>
      <c r="AP43" s="49">
        <f>'ごみ処理量内訳'!AE43</f>
        <v>55</v>
      </c>
      <c r="AQ43" s="49">
        <f t="shared" si="8"/>
        <v>1068</v>
      </c>
    </row>
    <row r="44" spans="1:43" ht="13.5" customHeight="1">
      <c r="A44" s="24" t="s">
        <v>25</v>
      </c>
      <c r="B44" s="47" t="s">
        <v>340</v>
      </c>
      <c r="C44" s="48" t="s">
        <v>274</v>
      </c>
      <c r="D44" s="49">
        <v>25575</v>
      </c>
      <c r="E44" s="49">
        <v>25575</v>
      </c>
      <c r="F44" s="49">
        <f>'ごみ搬入量内訳'!H44</f>
        <v>9586</v>
      </c>
      <c r="G44" s="49">
        <f>'ごみ搬入量内訳'!AG44</f>
        <v>3963</v>
      </c>
      <c r="H44" s="49">
        <f>'ごみ搬入量内訳'!AH44</f>
        <v>0</v>
      </c>
      <c r="I44" s="49">
        <f t="shared" si="0"/>
        <v>13549</v>
      </c>
      <c r="J44" s="49">
        <f t="shared" si="1"/>
        <v>1451.438824836969</v>
      </c>
      <c r="K44" s="49">
        <f>('ごみ搬入量内訳'!E44+'ごみ搬入量内訳'!AH44)/'ごみ処理概要'!D44/365*1000000</f>
        <v>1026.9018063980502</v>
      </c>
      <c r="L44" s="49">
        <f>'ごみ搬入量内訳'!F44/'ごみ処理概要'!D44/365*1000000</f>
        <v>424.5370184389186</v>
      </c>
      <c r="M44" s="49">
        <f>'資源化量内訳'!BP44</f>
        <v>0</v>
      </c>
      <c r="N44" s="49">
        <f>'ごみ処理量内訳'!E44</f>
        <v>9551</v>
      </c>
      <c r="O44" s="49">
        <f>'ごみ処理量内訳'!L44</f>
        <v>1345</v>
      </c>
      <c r="P44" s="49">
        <f t="shared" si="2"/>
        <v>1404</v>
      </c>
      <c r="Q44" s="49">
        <f>'ごみ処理量内訳'!G44</f>
        <v>514</v>
      </c>
      <c r="R44" s="49">
        <f>'ごみ処理量内訳'!H44</f>
        <v>890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3"/>
        <v>1249</v>
      </c>
      <c r="W44" s="49">
        <f>'資源化量内訳'!M44</f>
        <v>1249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4"/>
        <v>13549</v>
      </c>
      <c r="AE44" s="50">
        <f t="shared" si="5"/>
        <v>90.07306812310871</v>
      </c>
      <c r="AF44" s="49">
        <f>'資源化量内訳'!AB44</f>
        <v>0</v>
      </c>
      <c r="AG44" s="49">
        <f>'資源化量内訳'!AJ44</f>
        <v>103</v>
      </c>
      <c r="AH44" s="49">
        <f>'資源化量内訳'!AR44</f>
        <v>605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6"/>
        <v>708</v>
      </c>
      <c r="AM44" s="50">
        <f t="shared" si="7"/>
        <v>14.443870396339214</v>
      </c>
      <c r="AN44" s="49">
        <f>'ごみ処理量内訳'!AC44</f>
        <v>1345</v>
      </c>
      <c r="AO44" s="49">
        <f>'ごみ処理量内訳'!AD44</f>
        <v>1023</v>
      </c>
      <c r="AP44" s="49">
        <f>'ごみ処理量内訳'!AE44</f>
        <v>215</v>
      </c>
      <c r="AQ44" s="49">
        <f t="shared" si="8"/>
        <v>2583</v>
      </c>
    </row>
    <row r="45" spans="1:43" ht="13.5" customHeight="1">
      <c r="A45" s="24" t="s">
        <v>25</v>
      </c>
      <c r="B45" s="47" t="s">
        <v>341</v>
      </c>
      <c r="C45" s="48" t="s">
        <v>342</v>
      </c>
      <c r="D45" s="49">
        <v>30076</v>
      </c>
      <c r="E45" s="49">
        <v>30076</v>
      </c>
      <c r="F45" s="49">
        <f>'ごみ搬入量内訳'!H45</f>
        <v>9873</v>
      </c>
      <c r="G45" s="49">
        <f>'ごみ搬入量内訳'!AG45</f>
        <v>3382</v>
      </c>
      <c r="H45" s="49">
        <f>'ごみ搬入量内訳'!AH45</f>
        <v>0</v>
      </c>
      <c r="I45" s="49">
        <f t="shared" si="0"/>
        <v>13255</v>
      </c>
      <c r="J45" s="49">
        <f t="shared" si="1"/>
        <v>1207.4434264247468</v>
      </c>
      <c r="K45" s="49">
        <f>('ごみ搬入量内訳'!E45+'ごみ搬入量内訳'!AH45)/'ごみ処理概要'!D45/365*1000000</f>
        <v>883.7884664785283</v>
      </c>
      <c r="L45" s="49">
        <f>'ごみ搬入量内訳'!F45/'ごみ処理概要'!D45/365*1000000</f>
        <v>323.65495994621847</v>
      </c>
      <c r="M45" s="49">
        <f>'資源化量内訳'!BP45</f>
        <v>362</v>
      </c>
      <c r="N45" s="49">
        <f>'ごみ処理量内訳'!E45</f>
        <v>12437</v>
      </c>
      <c r="O45" s="49">
        <f>'ごみ処理量内訳'!L45</f>
        <v>0</v>
      </c>
      <c r="P45" s="49">
        <f t="shared" si="2"/>
        <v>813</v>
      </c>
      <c r="Q45" s="49">
        <f>'ごみ処理量内訳'!G45</f>
        <v>576</v>
      </c>
      <c r="R45" s="49">
        <f>'ごみ処理量内訳'!H45</f>
        <v>237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3"/>
        <v>5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5</v>
      </c>
      <c r="AD45" s="49">
        <f t="shared" si="4"/>
        <v>13255</v>
      </c>
      <c r="AE45" s="50">
        <f t="shared" si="5"/>
        <v>100</v>
      </c>
      <c r="AF45" s="49">
        <f>'資源化量内訳'!AB45</f>
        <v>3027</v>
      </c>
      <c r="AG45" s="49">
        <f>'資源化量内訳'!AJ45</f>
        <v>0</v>
      </c>
      <c r="AH45" s="49">
        <f>'資源化量内訳'!AR45</f>
        <v>237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6"/>
        <v>3264</v>
      </c>
      <c r="AM45" s="50">
        <f t="shared" si="7"/>
        <v>26.665197914371742</v>
      </c>
      <c r="AN45" s="49">
        <f>'ごみ処理量内訳'!AC45</f>
        <v>0</v>
      </c>
      <c r="AO45" s="49">
        <f>'ごみ処理量内訳'!AD45</f>
        <v>822</v>
      </c>
      <c r="AP45" s="49">
        <f>'ごみ処理量内訳'!AE45</f>
        <v>0</v>
      </c>
      <c r="AQ45" s="49">
        <f t="shared" si="8"/>
        <v>822</v>
      </c>
    </row>
    <row r="46" spans="1:43" ht="13.5" customHeight="1">
      <c r="A46" s="24" t="s">
        <v>25</v>
      </c>
      <c r="B46" s="47" t="s">
        <v>343</v>
      </c>
      <c r="C46" s="48" t="s">
        <v>448</v>
      </c>
      <c r="D46" s="49">
        <v>12656</v>
      </c>
      <c r="E46" s="49">
        <v>12656</v>
      </c>
      <c r="F46" s="49">
        <f>'ごみ搬入量内訳'!H46</f>
        <v>3775</v>
      </c>
      <c r="G46" s="49">
        <f>'ごみ搬入量内訳'!AG46</f>
        <v>1265</v>
      </c>
      <c r="H46" s="49">
        <f>'ごみ搬入量内訳'!AH46</f>
        <v>0</v>
      </c>
      <c r="I46" s="49">
        <f t="shared" si="0"/>
        <v>5040</v>
      </c>
      <c r="J46" s="49">
        <f t="shared" si="1"/>
        <v>1091.0413383440416</v>
      </c>
      <c r="K46" s="49">
        <f>('ごみ搬入量内訳'!E46+'ごみ搬入量内訳'!AH46)/'ごみ処理概要'!D46/365*1000000</f>
        <v>773.0374244497168</v>
      </c>
      <c r="L46" s="49">
        <f>'ごみ搬入量内訳'!F46/'ごみ処理概要'!D46/365*1000000</f>
        <v>318.00391389432485</v>
      </c>
      <c r="M46" s="49">
        <f>'資源化量内訳'!BP46</f>
        <v>0</v>
      </c>
      <c r="N46" s="49">
        <f>'ごみ処理量内訳'!E46</f>
        <v>4715</v>
      </c>
      <c r="O46" s="49">
        <f>'ごみ処理量内訳'!L46</f>
        <v>0</v>
      </c>
      <c r="P46" s="49">
        <f t="shared" si="2"/>
        <v>325</v>
      </c>
      <c r="Q46" s="49">
        <f>'ごみ処理量内訳'!G46</f>
        <v>240</v>
      </c>
      <c r="R46" s="49">
        <f>'ごみ処理量内訳'!H46</f>
        <v>85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3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4"/>
        <v>5040</v>
      </c>
      <c r="AE46" s="50">
        <f t="shared" si="5"/>
        <v>100</v>
      </c>
      <c r="AF46" s="49">
        <f>'資源化量内訳'!AB46</f>
        <v>1153</v>
      </c>
      <c r="AG46" s="49">
        <f>'資源化量内訳'!AJ46</f>
        <v>0</v>
      </c>
      <c r="AH46" s="49">
        <f>'資源化量内訳'!AR46</f>
        <v>85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6"/>
        <v>1238</v>
      </c>
      <c r="AM46" s="50">
        <f t="shared" si="7"/>
        <v>24.563492063492063</v>
      </c>
      <c r="AN46" s="49">
        <f>'ごみ処理量内訳'!AC46</f>
        <v>0</v>
      </c>
      <c r="AO46" s="49">
        <f>'ごみ処理量内訳'!AD46</f>
        <v>313</v>
      </c>
      <c r="AP46" s="49">
        <f>'ごみ処理量内訳'!AE46</f>
        <v>0</v>
      </c>
      <c r="AQ46" s="49">
        <f t="shared" si="8"/>
        <v>313</v>
      </c>
    </row>
    <row r="47" spans="1:43" ht="13.5" customHeight="1">
      <c r="A47" s="24" t="s">
        <v>25</v>
      </c>
      <c r="B47" s="47" t="s">
        <v>344</v>
      </c>
      <c r="C47" s="48" t="s">
        <v>345</v>
      </c>
      <c r="D47" s="49">
        <v>4554</v>
      </c>
      <c r="E47" s="49">
        <v>4554</v>
      </c>
      <c r="F47" s="49">
        <f>'ごみ搬入量内訳'!H47</f>
        <v>1449</v>
      </c>
      <c r="G47" s="49">
        <f>'ごみ搬入量内訳'!AG47</f>
        <v>64</v>
      </c>
      <c r="H47" s="49">
        <f>'ごみ搬入量内訳'!AH47</f>
        <v>0</v>
      </c>
      <c r="I47" s="49">
        <f t="shared" si="0"/>
        <v>1513</v>
      </c>
      <c r="J47" s="49">
        <f t="shared" si="1"/>
        <v>910.2339656240787</v>
      </c>
      <c r="K47" s="49">
        <f>('ごみ搬入量内訳'!E47+'ごみ搬入量内訳'!AH47)/'ごみ処理概要'!D47/365*1000000</f>
        <v>641.3148759783661</v>
      </c>
      <c r="L47" s="49">
        <f>'ごみ搬入量内訳'!F47/'ごみ処理概要'!D47/365*1000000</f>
        <v>268.91908964571263</v>
      </c>
      <c r="M47" s="49">
        <f>'資源化量内訳'!BP47</f>
        <v>0</v>
      </c>
      <c r="N47" s="49">
        <f>'ごみ処理量内訳'!E47</f>
        <v>1207</v>
      </c>
      <c r="O47" s="49">
        <f>'ごみ処理量内訳'!L47</f>
        <v>0</v>
      </c>
      <c r="P47" s="49">
        <f t="shared" si="2"/>
        <v>172</v>
      </c>
      <c r="Q47" s="49">
        <f>'ごみ処理量内訳'!G47</f>
        <v>86</v>
      </c>
      <c r="R47" s="49">
        <f>'ごみ処理量内訳'!H47</f>
        <v>86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3"/>
        <v>134</v>
      </c>
      <c r="W47" s="49">
        <f>'資源化量内訳'!M47</f>
        <v>134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4"/>
        <v>1513</v>
      </c>
      <c r="AE47" s="50">
        <f t="shared" si="5"/>
        <v>100</v>
      </c>
      <c r="AF47" s="49">
        <f>'資源化量内訳'!AB47</f>
        <v>56</v>
      </c>
      <c r="AG47" s="49">
        <f>'資源化量内訳'!AJ47</f>
        <v>48</v>
      </c>
      <c r="AH47" s="49">
        <f>'資源化量内訳'!AR47</f>
        <v>71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6"/>
        <v>175</v>
      </c>
      <c r="AM47" s="50">
        <f t="shared" si="7"/>
        <v>20.423000660938534</v>
      </c>
      <c r="AN47" s="49">
        <f>'ごみ処理量内訳'!AC47</f>
        <v>0</v>
      </c>
      <c r="AO47" s="49">
        <f>'ごみ処理量内訳'!AD47</f>
        <v>73</v>
      </c>
      <c r="AP47" s="49">
        <f>'ごみ処理量内訳'!AE47</f>
        <v>13</v>
      </c>
      <c r="AQ47" s="49">
        <f t="shared" si="8"/>
        <v>86</v>
      </c>
    </row>
    <row r="48" spans="1:43" ht="13.5" customHeight="1">
      <c r="A48" s="24" t="s">
        <v>25</v>
      </c>
      <c r="B48" s="47" t="s">
        <v>346</v>
      </c>
      <c r="C48" s="48" t="s">
        <v>347</v>
      </c>
      <c r="D48" s="49">
        <v>6392</v>
      </c>
      <c r="E48" s="49">
        <v>6392</v>
      </c>
      <c r="F48" s="49">
        <f>'ごみ搬入量内訳'!H48</f>
        <v>1800</v>
      </c>
      <c r="G48" s="49">
        <f>'ごみ搬入量内訳'!AG48</f>
        <v>1122</v>
      </c>
      <c r="H48" s="49">
        <f>'ごみ搬入量内訳'!AH48</f>
        <v>0</v>
      </c>
      <c r="I48" s="49">
        <f t="shared" si="0"/>
        <v>2922</v>
      </c>
      <c r="J48" s="49">
        <f t="shared" si="1"/>
        <v>1252.421691497934</v>
      </c>
      <c r="K48" s="49">
        <f>('ごみ搬入量内訳'!E48+'ごみ搬入量内訳'!AH48)/'ごみ処理概要'!D48/365*1000000</f>
        <v>804.5159188711918</v>
      </c>
      <c r="L48" s="49">
        <f>'ごみ搬入量内訳'!F48/'ごみ処理概要'!D48/365*1000000</f>
        <v>447.9057726267423</v>
      </c>
      <c r="M48" s="49">
        <f>'資源化量内訳'!BP48</f>
        <v>138</v>
      </c>
      <c r="N48" s="49">
        <f>'ごみ処理量内訳'!E48</f>
        <v>2745</v>
      </c>
      <c r="O48" s="49">
        <f>'ごみ処理量内訳'!L48</f>
        <v>0</v>
      </c>
      <c r="P48" s="49">
        <f t="shared" si="2"/>
        <v>177</v>
      </c>
      <c r="Q48" s="49">
        <f>'ごみ処理量内訳'!G48</f>
        <v>147</v>
      </c>
      <c r="R48" s="49">
        <f>'ごみ処理量内訳'!H48</f>
        <v>30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3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4"/>
        <v>2922</v>
      </c>
      <c r="AE48" s="50">
        <f t="shared" si="5"/>
        <v>100</v>
      </c>
      <c r="AF48" s="49">
        <f>'資源化量内訳'!AB48</f>
        <v>672</v>
      </c>
      <c r="AG48" s="49">
        <f>'資源化量内訳'!AJ48</f>
        <v>0</v>
      </c>
      <c r="AH48" s="49">
        <f>'資源化量内訳'!AR48</f>
        <v>30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6"/>
        <v>702</v>
      </c>
      <c r="AM48" s="50">
        <f t="shared" si="7"/>
        <v>27.450980392156865</v>
      </c>
      <c r="AN48" s="49">
        <f>'ごみ処理量内訳'!AC48</f>
        <v>0</v>
      </c>
      <c r="AO48" s="49">
        <f>'ごみ処理量内訳'!AD48</f>
        <v>183</v>
      </c>
      <c r="AP48" s="49">
        <f>'ごみ処理量内訳'!AE48</f>
        <v>0</v>
      </c>
      <c r="AQ48" s="49">
        <f t="shared" si="8"/>
        <v>183</v>
      </c>
    </row>
    <row r="49" spans="1:43" ht="13.5" customHeight="1">
      <c r="A49" s="24" t="s">
        <v>25</v>
      </c>
      <c r="B49" s="47" t="s">
        <v>348</v>
      </c>
      <c r="C49" s="48" t="s">
        <v>349</v>
      </c>
      <c r="D49" s="49">
        <v>3848</v>
      </c>
      <c r="E49" s="49">
        <v>3848</v>
      </c>
      <c r="F49" s="49">
        <f>'ごみ搬入量内訳'!H49</f>
        <v>961</v>
      </c>
      <c r="G49" s="49">
        <f>'ごみ搬入量内訳'!AG49</f>
        <v>72</v>
      </c>
      <c r="H49" s="49">
        <f>'ごみ搬入量内訳'!AH49</f>
        <v>0</v>
      </c>
      <c r="I49" s="49">
        <f t="shared" si="0"/>
        <v>1033</v>
      </c>
      <c r="J49" s="49">
        <f t="shared" si="1"/>
        <v>735.4825847976533</v>
      </c>
      <c r="K49" s="49">
        <f>('ごみ搬入量内訳'!E49+'ごみ搬入量内訳'!AH49)/'ごみ処理概要'!D49/365*1000000</f>
        <v>638.6523509811182</v>
      </c>
      <c r="L49" s="49">
        <f>'ごみ搬入量内訳'!F49/'ごみ処理概要'!D49/365*1000000</f>
        <v>96.83023381653518</v>
      </c>
      <c r="M49" s="49">
        <f>'資源化量内訳'!BP49</f>
        <v>0</v>
      </c>
      <c r="N49" s="49">
        <f>'ごみ処理量内訳'!E49</f>
        <v>782</v>
      </c>
      <c r="O49" s="49">
        <f>'ごみ処理量内訳'!L49</f>
        <v>11</v>
      </c>
      <c r="P49" s="49">
        <f t="shared" si="2"/>
        <v>115</v>
      </c>
      <c r="Q49" s="49">
        <f>'ごみ処理量内訳'!G49</f>
        <v>44</v>
      </c>
      <c r="R49" s="49">
        <f>'ごみ処理量内訳'!H49</f>
        <v>71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3"/>
        <v>125</v>
      </c>
      <c r="W49" s="49">
        <f>'資源化量内訳'!M49</f>
        <v>125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4"/>
        <v>1033</v>
      </c>
      <c r="AE49" s="50">
        <f t="shared" si="5"/>
        <v>98.9351403678606</v>
      </c>
      <c r="AF49" s="49">
        <f>'資源化量内訳'!AB49</f>
        <v>36</v>
      </c>
      <c r="AG49" s="49">
        <f>'資源化量内訳'!AJ49</f>
        <v>25</v>
      </c>
      <c r="AH49" s="49">
        <f>'資源化量内訳'!AR49</f>
        <v>59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6"/>
        <v>120</v>
      </c>
      <c r="AM49" s="50">
        <f t="shared" si="7"/>
        <v>23.71732817037754</v>
      </c>
      <c r="AN49" s="49">
        <f>'ごみ処理量内訳'!AC49</f>
        <v>11</v>
      </c>
      <c r="AO49" s="49">
        <f>'ごみ処理量内訳'!AD49</f>
        <v>47</v>
      </c>
      <c r="AP49" s="49">
        <f>'ごみ処理量内訳'!AE49</f>
        <v>11</v>
      </c>
      <c r="AQ49" s="49">
        <f t="shared" si="8"/>
        <v>69</v>
      </c>
    </row>
    <row r="50" spans="1:43" ht="13.5" customHeight="1">
      <c r="A50" s="24" t="s">
        <v>25</v>
      </c>
      <c r="B50" s="47" t="s">
        <v>350</v>
      </c>
      <c r="C50" s="48" t="s">
        <v>351</v>
      </c>
      <c r="D50" s="49">
        <v>6659</v>
      </c>
      <c r="E50" s="49">
        <v>6659</v>
      </c>
      <c r="F50" s="49">
        <f>'ごみ搬入量内訳'!H50</f>
        <v>1611</v>
      </c>
      <c r="G50" s="49">
        <f>'ごみ搬入量内訳'!AG50</f>
        <v>26</v>
      </c>
      <c r="H50" s="49">
        <f>'ごみ搬入量内訳'!AH50</f>
        <v>0</v>
      </c>
      <c r="I50" s="49">
        <f t="shared" si="0"/>
        <v>1637</v>
      </c>
      <c r="J50" s="49">
        <f t="shared" si="1"/>
        <v>673.5142674349474</v>
      </c>
      <c r="K50" s="49">
        <f>('ごみ搬入量内訳'!E50+'ごみ搬入量内訳'!AH50)/'ごみ処理概要'!D50/365*1000000</f>
        <v>562.0161816225645</v>
      </c>
      <c r="L50" s="49">
        <f>'ごみ搬入量内訳'!F50/'ごみ処理概要'!D50/365*1000000</f>
        <v>111.49808581238287</v>
      </c>
      <c r="M50" s="49">
        <f>'資源化量内訳'!BP50</f>
        <v>0</v>
      </c>
      <c r="N50" s="49">
        <f>'ごみ処理量内訳'!E50</f>
        <v>1271</v>
      </c>
      <c r="O50" s="49">
        <f>'ごみ処理量内訳'!L50</f>
        <v>0</v>
      </c>
      <c r="P50" s="49">
        <f t="shared" si="2"/>
        <v>187</v>
      </c>
      <c r="Q50" s="49">
        <f>'ごみ処理量内訳'!G50</f>
        <v>84</v>
      </c>
      <c r="R50" s="49">
        <f>'ごみ処理量内訳'!H50</f>
        <v>103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3"/>
        <v>179</v>
      </c>
      <c r="W50" s="49">
        <f>'資源化量内訳'!M50</f>
        <v>179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4"/>
        <v>1637</v>
      </c>
      <c r="AE50" s="50">
        <f t="shared" si="5"/>
        <v>100</v>
      </c>
      <c r="AF50" s="49">
        <f>'資源化量内訳'!AB50</f>
        <v>0</v>
      </c>
      <c r="AG50" s="49">
        <f>'資源化量内訳'!AJ50</f>
        <v>48</v>
      </c>
      <c r="AH50" s="49">
        <f>'資源化量内訳'!AR50</f>
        <v>84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6"/>
        <v>132</v>
      </c>
      <c r="AM50" s="50">
        <f t="shared" si="7"/>
        <v>18.998167379352473</v>
      </c>
      <c r="AN50" s="49">
        <f>'ごみ処理量内訳'!AC50</f>
        <v>0</v>
      </c>
      <c r="AO50" s="49">
        <f>'ごみ処理量内訳'!AD50</f>
        <v>77</v>
      </c>
      <c r="AP50" s="49">
        <f>'ごみ処理量内訳'!AE50</f>
        <v>17</v>
      </c>
      <c r="AQ50" s="49">
        <f t="shared" si="8"/>
        <v>94</v>
      </c>
    </row>
    <row r="51" spans="1:43" ht="13.5" customHeight="1">
      <c r="A51" s="24" t="s">
        <v>25</v>
      </c>
      <c r="B51" s="47" t="s">
        <v>352</v>
      </c>
      <c r="C51" s="48" t="s">
        <v>78</v>
      </c>
      <c r="D51" s="49">
        <v>13884</v>
      </c>
      <c r="E51" s="49">
        <v>13884</v>
      </c>
      <c r="F51" s="49">
        <f>'ごみ搬入量内訳'!H51</f>
        <v>4836</v>
      </c>
      <c r="G51" s="49">
        <f>'ごみ搬入量内訳'!AG51</f>
        <v>416</v>
      </c>
      <c r="H51" s="49">
        <f>'ごみ搬入量内訳'!AH51</f>
        <v>0</v>
      </c>
      <c r="I51" s="49">
        <f t="shared" si="0"/>
        <v>5252</v>
      </c>
      <c r="J51" s="49">
        <f t="shared" si="1"/>
        <v>1036.3757631727462</v>
      </c>
      <c r="K51" s="49">
        <f>('ごみ搬入量内訳'!E51+'ごみ搬入量内訳'!AH51)/'ごみ処理概要'!D51/365*1000000</f>
        <v>957.0492100890747</v>
      </c>
      <c r="L51" s="49">
        <f>'ごみ搬入量内訳'!F51/'ごみ処理概要'!D51/365*1000000</f>
        <v>79.32655308367175</v>
      </c>
      <c r="M51" s="49">
        <f>'資源化量内訳'!BP51</f>
        <v>79</v>
      </c>
      <c r="N51" s="49">
        <f>'ごみ処理量内訳'!E51</f>
        <v>4552</v>
      </c>
      <c r="O51" s="49">
        <f>'ごみ処理量内訳'!L51</f>
        <v>172</v>
      </c>
      <c r="P51" s="49">
        <f t="shared" si="2"/>
        <v>0</v>
      </c>
      <c r="Q51" s="49">
        <f>'ごみ処理量内訳'!G51</f>
        <v>0</v>
      </c>
      <c r="R51" s="49">
        <f>'ごみ処理量内訳'!H51</f>
        <v>0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3"/>
        <v>528</v>
      </c>
      <c r="W51" s="49">
        <f>'資源化量内訳'!M51</f>
        <v>153</v>
      </c>
      <c r="X51" s="49">
        <f>'資源化量内訳'!N51</f>
        <v>361</v>
      </c>
      <c r="Y51" s="49">
        <f>'資源化量内訳'!O51</f>
        <v>6</v>
      </c>
      <c r="Z51" s="49">
        <f>'資源化量内訳'!P51</f>
        <v>8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4"/>
        <v>5252</v>
      </c>
      <c r="AE51" s="50">
        <f t="shared" si="5"/>
        <v>96.72505712109673</v>
      </c>
      <c r="AF51" s="49">
        <f>'資源化量内訳'!AB51</f>
        <v>299</v>
      </c>
      <c r="AG51" s="49">
        <f>'資源化量内訳'!AJ51</f>
        <v>0</v>
      </c>
      <c r="AH51" s="49">
        <f>'資源化量内訳'!AR51</f>
        <v>0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6"/>
        <v>299</v>
      </c>
      <c r="AM51" s="50">
        <f t="shared" si="7"/>
        <v>16.994935284186834</v>
      </c>
      <c r="AN51" s="49">
        <f>'ごみ処理量内訳'!AC51</f>
        <v>172</v>
      </c>
      <c r="AO51" s="49">
        <f>'ごみ処理量内訳'!AD51</f>
        <v>410</v>
      </c>
      <c r="AP51" s="49">
        <f>'ごみ処理量内訳'!AE51</f>
        <v>0</v>
      </c>
      <c r="AQ51" s="49">
        <f t="shared" si="8"/>
        <v>582</v>
      </c>
    </row>
    <row r="52" spans="1:43" ht="13.5" customHeight="1">
      <c r="A52" s="24" t="s">
        <v>25</v>
      </c>
      <c r="B52" s="47" t="s">
        <v>79</v>
      </c>
      <c r="C52" s="48" t="s">
        <v>80</v>
      </c>
      <c r="D52" s="49">
        <v>11563</v>
      </c>
      <c r="E52" s="49">
        <v>11563</v>
      </c>
      <c r="F52" s="49">
        <f>'ごみ搬入量内訳'!H52</f>
        <v>2352</v>
      </c>
      <c r="G52" s="49">
        <f>'ごみ搬入量内訳'!AG52</f>
        <v>430</v>
      </c>
      <c r="H52" s="49">
        <f>'ごみ搬入量内訳'!AH52</f>
        <v>0</v>
      </c>
      <c r="I52" s="49">
        <f t="shared" si="0"/>
        <v>2782</v>
      </c>
      <c r="J52" s="49">
        <f t="shared" si="1"/>
        <v>659.1643871157293</v>
      </c>
      <c r="K52" s="49">
        <f>('ごみ搬入量内訳'!E52+'ごみ搬入量内訳'!AH52)/'ごみ処理概要'!D52/365*1000000</f>
        <v>557.2806033415511</v>
      </c>
      <c r="L52" s="49">
        <f>'ごみ搬入量内訳'!F52/'ごみ処理概要'!D52/365*1000000</f>
        <v>101.88378377417816</v>
      </c>
      <c r="M52" s="49">
        <f>'資源化量内訳'!BP52</f>
        <v>0</v>
      </c>
      <c r="N52" s="49">
        <f>'ごみ処理量内訳'!E52</f>
        <v>2273</v>
      </c>
      <c r="O52" s="49">
        <f>'ごみ処理量内訳'!L52</f>
        <v>0</v>
      </c>
      <c r="P52" s="49">
        <f t="shared" si="2"/>
        <v>215</v>
      </c>
      <c r="Q52" s="49">
        <f>'ごみ処理量内訳'!G52</f>
        <v>215</v>
      </c>
      <c r="R52" s="49">
        <f>'ごみ処理量内訳'!H52</f>
        <v>0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3"/>
        <v>294</v>
      </c>
      <c r="W52" s="49">
        <f>'資源化量内訳'!M52</f>
        <v>216</v>
      </c>
      <c r="X52" s="49">
        <f>'資源化量内訳'!N52</f>
        <v>28</v>
      </c>
      <c r="Y52" s="49">
        <f>'資源化量内訳'!O52</f>
        <v>40</v>
      </c>
      <c r="Z52" s="49">
        <f>'資源化量内訳'!P52</f>
        <v>10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0</v>
      </c>
      <c r="AD52" s="49">
        <f t="shared" si="4"/>
        <v>2782</v>
      </c>
      <c r="AE52" s="50">
        <f t="shared" si="5"/>
        <v>100</v>
      </c>
      <c r="AF52" s="49">
        <f>'資源化量内訳'!AB52</f>
        <v>0</v>
      </c>
      <c r="AG52" s="49">
        <f>'資源化量内訳'!AJ52</f>
        <v>79</v>
      </c>
      <c r="AH52" s="49">
        <f>'資源化量内訳'!AR52</f>
        <v>0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6"/>
        <v>79</v>
      </c>
      <c r="AM52" s="50">
        <f t="shared" si="7"/>
        <v>13.407620416966212</v>
      </c>
      <c r="AN52" s="49">
        <f>'ごみ処理量内訳'!AC52</f>
        <v>0</v>
      </c>
      <c r="AO52" s="49">
        <f>'ごみ処理量内訳'!AD52</f>
        <v>288</v>
      </c>
      <c r="AP52" s="49">
        <f>'ごみ処理量内訳'!AE52</f>
        <v>115</v>
      </c>
      <c r="AQ52" s="49">
        <f t="shared" si="8"/>
        <v>403</v>
      </c>
    </row>
    <row r="53" spans="1:43" ht="13.5" customHeight="1">
      <c r="A53" s="24" t="s">
        <v>25</v>
      </c>
      <c r="B53" s="47" t="s">
        <v>81</v>
      </c>
      <c r="C53" s="48" t="s">
        <v>36</v>
      </c>
      <c r="D53" s="49">
        <v>11928</v>
      </c>
      <c r="E53" s="49">
        <v>11928</v>
      </c>
      <c r="F53" s="49">
        <f>'ごみ搬入量内訳'!H53</f>
        <v>3788</v>
      </c>
      <c r="G53" s="49">
        <f>'ごみ搬入量内訳'!AG53</f>
        <v>1777</v>
      </c>
      <c r="H53" s="49">
        <f>'ごみ搬入量内訳'!AH53</f>
        <v>0</v>
      </c>
      <c r="I53" s="49">
        <f t="shared" si="0"/>
        <v>5565</v>
      </c>
      <c r="J53" s="49">
        <f t="shared" si="1"/>
        <v>1278.2172486976654</v>
      </c>
      <c r="K53" s="49">
        <f>('ごみ搬入量内訳'!E53+'ごみ搬入量内訳'!AH53)/'ごみ処理概要'!D53/365*1000000</f>
        <v>906.8107273779664</v>
      </c>
      <c r="L53" s="49">
        <f>'ごみ搬入量内訳'!F53/'ごみ処理概要'!D53/365*1000000</f>
        <v>371.4065213196991</v>
      </c>
      <c r="M53" s="49">
        <f>'資源化量内訳'!BP53</f>
        <v>0</v>
      </c>
      <c r="N53" s="49">
        <f>'ごみ処理量内訳'!E53</f>
        <v>5044</v>
      </c>
      <c r="O53" s="49">
        <f>'ごみ処理量内訳'!L53</f>
        <v>0</v>
      </c>
      <c r="P53" s="49">
        <f t="shared" si="2"/>
        <v>521</v>
      </c>
      <c r="Q53" s="49">
        <f>'ごみ処理量内訳'!G53</f>
        <v>420</v>
      </c>
      <c r="R53" s="49">
        <f>'ごみ処理量内訳'!H53</f>
        <v>101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3"/>
        <v>0</v>
      </c>
      <c r="W53" s="49">
        <f>'資源化量内訳'!M53</f>
        <v>0</v>
      </c>
      <c r="X53" s="49">
        <f>'資源化量内訳'!N53</f>
        <v>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4"/>
        <v>5565</v>
      </c>
      <c r="AE53" s="50">
        <f t="shared" si="5"/>
        <v>100</v>
      </c>
      <c r="AF53" s="49">
        <f>'資源化量内訳'!AB53</f>
        <v>0</v>
      </c>
      <c r="AG53" s="49">
        <f>'資源化量内訳'!AJ53</f>
        <v>153</v>
      </c>
      <c r="AH53" s="49">
        <f>'資源化量内訳'!AR53</f>
        <v>101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6"/>
        <v>254</v>
      </c>
      <c r="AM53" s="50">
        <f t="shared" si="7"/>
        <v>4.5642407906558855</v>
      </c>
      <c r="AN53" s="49">
        <f>'ごみ処理量内訳'!AC53</f>
        <v>0</v>
      </c>
      <c r="AO53" s="49">
        <f>'ごみ処理量内訳'!AD53</f>
        <v>638</v>
      </c>
      <c r="AP53" s="49">
        <f>'ごみ処理量内訳'!AE53</f>
        <v>226</v>
      </c>
      <c r="AQ53" s="49">
        <f t="shared" si="8"/>
        <v>864</v>
      </c>
    </row>
    <row r="54" spans="1:43" ht="13.5" customHeight="1">
      <c r="A54" s="24" t="s">
        <v>25</v>
      </c>
      <c r="B54" s="47" t="s">
        <v>121</v>
      </c>
      <c r="C54" s="48" t="s">
        <v>122</v>
      </c>
      <c r="D54" s="49">
        <v>12887</v>
      </c>
      <c r="E54" s="49">
        <v>12887</v>
      </c>
      <c r="F54" s="49">
        <f>'ごみ搬入量内訳'!H54</f>
        <v>3563</v>
      </c>
      <c r="G54" s="49">
        <f>'ごみ搬入量内訳'!AG54</f>
        <v>215</v>
      </c>
      <c r="H54" s="49">
        <f>'ごみ搬入量内訳'!AH54</f>
        <v>0</v>
      </c>
      <c r="I54" s="49">
        <f t="shared" si="0"/>
        <v>3778</v>
      </c>
      <c r="J54" s="49">
        <f t="shared" si="1"/>
        <v>803.1880912164855</v>
      </c>
      <c r="K54" s="49">
        <f>('ごみ搬入量内訳'!E54+'ごみ搬入量内訳'!AH54)/'ごみ処理概要'!D54/365*1000000</f>
        <v>536.3799772734762</v>
      </c>
      <c r="L54" s="49">
        <f>'ごみ搬入量内訳'!F54/'ごみ処理概要'!D54/365*1000000</f>
        <v>266.8081139430094</v>
      </c>
      <c r="M54" s="49">
        <f>'資源化量内訳'!BP54</f>
        <v>481</v>
      </c>
      <c r="N54" s="49">
        <f>'ごみ処理量内訳'!E54</f>
        <v>3501</v>
      </c>
      <c r="O54" s="49">
        <f>'ごみ処理量内訳'!L54</f>
        <v>6</v>
      </c>
      <c r="P54" s="49">
        <f t="shared" si="2"/>
        <v>271</v>
      </c>
      <c r="Q54" s="49">
        <f>'ごみ処理量内訳'!G54</f>
        <v>271</v>
      </c>
      <c r="R54" s="49">
        <f>'ごみ処理量内訳'!H54</f>
        <v>0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3"/>
        <v>0</v>
      </c>
      <c r="W54" s="49">
        <f>'資源化量内訳'!M54</f>
        <v>0</v>
      </c>
      <c r="X54" s="49">
        <f>'資源化量内訳'!N54</f>
        <v>0</v>
      </c>
      <c r="Y54" s="49">
        <f>'資源化量内訳'!O54</f>
        <v>0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4"/>
        <v>3778</v>
      </c>
      <c r="AE54" s="50">
        <f t="shared" si="5"/>
        <v>99.84118581259925</v>
      </c>
      <c r="AF54" s="49">
        <f>'資源化量内訳'!AB54</f>
        <v>0</v>
      </c>
      <c r="AG54" s="49">
        <f>'資源化量内訳'!AJ54</f>
        <v>135</v>
      </c>
      <c r="AH54" s="49">
        <f>'資源化量内訳'!AR54</f>
        <v>0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6"/>
        <v>135</v>
      </c>
      <c r="AM54" s="50">
        <f t="shared" si="7"/>
        <v>14.463489081944116</v>
      </c>
      <c r="AN54" s="49">
        <f>'ごみ処理量内訳'!AC54</f>
        <v>6</v>
      </c>
      <c r="AO54" s="49">
        <f>'ごみ処理量内訳'!AD54</f>
        <v>312</v>
      </c>
      <c r="AP54" s="49">
        <f>'ごみ処理量内訳'!AE54</f>
        <v>108</v>
      </c>
      <c r="AQ54" s="49">
        <f t="shared" si="8"/>
        <v>426</v>
      </c>
    </row>
    <row r="55" spans="1:43" ht="13.5" customHeight="1">
      <c r="A55" s="24" t="s">
        <v>25</v>
      </c>
      <c r="B55" s="47" t="s">
        <v>123</v>
      </c>
      <c r="C55" s="48" t="s">
        <v>124</v>
      </c>
      <c r="D55" s="49">
        <v>5296</v>
      </c>
      <c r="E55" s="49">
        <v>5296</v>
      </c>
      <c r="F55" s="49">
        <f>'ごみ搬入量内訳'!H55</f>
        <v>2262</v>
      </c>
      <c r="G55" s="49">
        <f>'ごみ搬入量内訳'!AG55</f>
        <v>101</v>
      </c>
      <c r="H55" s="49">
        <f>'ごみ搬入量内訳'!AH55</f>
        <v>0</v>
      </c>
      <c r="I55" s="49">
        <f t="shared" si="0"/>
        <v>2363</v>
      </c>
      <c r="J55" s="49">
        <f t="shared" si="1"/>
        <v>1222.4268509704923</v>
      </c>
      <c r="K55" s="49">
        <f>('ごみ搬入量内訳'!E55+'ごみ搬入量内訳'!AH55)/'ごみ処理概要'!D55/365*1000000</f>
        <v>964.8015560981667</v>
      </c>
      <c r="L55" s="49">
        <f>'ごみ搬入量内訳'!F55/'ごみ処理概要'!D55/365*1000000</f>
        <v>257.6252948723254</v>
      </c>
      <c r="M55" s="49">
        <f>'資源化量内訳'!BP55</f>
        <v>0</v>
      </c>
      <c r="N55" s="49">
        <f>'ごみ処理量内訳'!E55</f>
        <v>1900</v>
      </c>
      <c r="O55" s="49">
        <f>'ごみ処理量内訳'!L55</f>
        <v>95</v>
      </c>
      <c r="P55" s="49">
        <f t="shared" si="2"/>
        <v>368</v>
      </c>
      <c r="Q55" s="49">
        <f>'ごみ処理量内訳'!G55</f>
        <v>0</v>
      </c>
      <c r="R55" s="49">
        <f>'ごみ処理量内訳'!H55</f>
        <v>368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3"/>
        <v>0</v>
      </c>
      <c r="W55" s="49">
        <f>'資源化量内訳'!M55</f>
        <v>0</v>
      </c>
      <c r="X55" s="49">
        <f>'資源化量内訳'!N55</f>
        <v>0</v>
      </c>
      <c r="Y55" s="49">
        <f>'資源化量内訳'!O55</f>
        <v>0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4"/>
        <v>2363</v>
      </c>
      <c r="AE55" s="50">
        <f t="shared" si="5"/>
        <v>95.97968683876428</v>
      </c>
      <c r="AF55" s="49">
        <f>'資源化量内訳'!AB55</f>
        <v>0</v>
      </c>
      <c r="AG55" s="49">
        <f>'資源化量内訳'!AJ55</f>
        <v>0</v>
      </c>
      <c r="AH55" s="49">
        <f>'資源化量内訳'!AR55</f>
        <v>368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6"/>
        <v>368</v>
      </c>
      <c r="AM55" s="50">
        <f t="shared" si="7"/>
        <v>15.573423614049936</v>
      </c>
      <c r="AN55" s="49">
        <f>'ごみ処理量内訳'!AC55</f>
        <v>95</v>
      </c>
      <c r="AO55" s="49">
        <f>'ごみ処理量内訳'!AD55</f>
        <v>221</v>
      </c>
      <c r="AP55" s="49">
        <f>'ごみ処理量内訳'!AE55</f>
        <v>0</v>
      </c>
      <c r="AQ55" s="49">
        <f t="shared" si="8"/>
        <v>316</v>
      </c>
    </row>
    <row r="56" spans="1:43" ht="13.5" customHeight="1">
      <c r="A56" s="24" t="s">
        <v>25</v>
      </c>
      <c r="B56" s="47" t="s">
        <v>125</v>
      </c>
      <c r="C56" s="48" t="s">
        <v>126</v>
      </c>
      <c r="D56" s="49">
        <v>2883</v>
      </c>
      <c r="E56" s="49">
        <v>2883</v>
      </c>
      <c r="F56" s="49">
        <f>'ごみ搬入量内訳'!H56</f>
        <v>1066</v>
      </c>
      <c r="G56" s="49">
        <f>'ごみ搬入量内訳'!AG56</f>
        <v>12</v>
      </c>
      <c r="H56" s="49">
        <f>'ごみ搬入量内訳'!AH56</f>
        <v>0</v>
      </c>
      <c r="I56" s="49">
        <f t="shared" si="0"/>
        <v>1078</v>
      </c>
      <c r="J56" s="49">
        <f t="shared" si="1"/>
        <v>1024.4275607125378</v>
      </c>
      <c r="K56" s="49">
        <f>('ごみ搬入量内訳'!E56+'ごみ搬入量内訳'!AH56)/'ごみ処理概要'!D56/365*1000000</f>
        <v>838.1680042193491</v>
      </c>
      <c r="L56" s="49">
        <f>'ごみ搬入量内訳'!F56/'ごみ処理概要'!D56/365*1000000</f>
        <v>186.25955649318868</v>
      </c>
      <c r="M56" s="49">
        <f>'資源化量内訳'!BP56</f>
        <v>0</v>
      </c>
      <c r="N56" s="49">
        <f>'ごみ処理量内訳'!E56</f>
        <v>901</v>
      </c>
      <c r="O56" s="49">
        <f>'ごみ処理量内訳'!L56</f>
        <v>0</v>
      </c>
      <c r="P56" s="49">
        <f t="shared" si="2"/>
        <v>115</v>
      </c>
      <c r="Q56" s="49">
        <f>'ごみ処理量内訳'!G56</f>
        <v>0</v>
      </c>
      <c r="R56" s="49">
        <f>'ごみ処理量内訳'!H56</f>
        <v>115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3"/>
        <v>62</v>
      </c>
      <c r="W56" s="49">
        <f>'資源化量内訳'!M56</f>
        <v>62</v>
      </c>
      <c r="X56" s="49">
        <f>'資源化量内訳'!N56</f>
        <v>0</v>
      </c>
      <c r="Y56" s="49">
        <f>'資源化量内訳'!O56</f>
        <v>0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4"/>
        <v>1078</v>
      </c>
      <c r="AE56" s="50">
        <f t="shared" si="5"/>
        <v>100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69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6"/>
        <v>69</v>
      </c>
      <c r="AM56" s="50">
        <f t="shared" si="7"/>
        <v>12.152133580705009</v>
      </c>
      <c r="AN56" s="49">
        <f>'ごみ処理量内訳'!AC56</f>
        <v>0</v>
      </c>
      <c r="AO56" s="49">
        <f>'ごみ処理量内訳'!AD56</f>
        <v>106</v>
      </c>
      <c r="AP56" s="49">
        <f>'ごみ処理量内訳'!AE56</f>
        <v>40</v>
      </c>
      <c r="AQ56" s="49">
        <f t="shared" si="8"/>
        <v>146</v>
      </c>
    </row>
    <row r="57" spans="1:43" ht="13.5" customHeight="1">
      <c r="A57" s="24" t="s">
        <v>25</v>
      </c>
      <c r="B57" s="47" t="s">
        <v>127</v>
      </c>
      <c r="C57" s="48" t="s">
        <v>128</v>
      </c>
      <c r="D57" s="49">
        <v>3552</v>
      </c>
      <c r="E57" s="49">
        <v>3552</v>
      </c>
      <c r="F57" s="49">
        <f>'ごみ搬入量内訳'!H57</f>
        <v>1015</v>
      </c>
      <c r="G57" s="49">
        <f>'ごみ搬入量内訳'!AG57</f>
        <v>63</v>
      </c>
      <c r="H57" s="49">
        <f>'ごみ搬入量内訳'!AH57</f>
        <v>0</v>
      </c>
      <c r="I57" s="49">
        <f t="shared" si="0"/>
        <v>1078</v>
      </c>
      <c r="J57" s="49">
        <f t="shared" si="1"/>
        <v>831.4821670986054</v>
      </c>
      <c r="K57" s="49">
        <f>('ごみ搬入量内訳'!E57+'ごみ搬入量内訳'!AH57)/'ごみ処理概要'!D57/365*1000000</f>
        <v>781.3464149080587</v>
      </c>
      <c r="L57" s="49">
        <f>'ごみ搬入量内訳'!F57/'ごみ処理概要'!D57/365*1000000</f>
        <v>50.13575219054671</v>
      </c>
      <c r="M57" s="49">
        <f>'資源化量内訳'!BP57</f>
        <v>0</v>
      </c>
      <c r="N57" s="49">
        <f>'ごみ処理量内訳'!E57</f>
        <v>808</v>
      </c>
      <c r="O57" s="49">
        <f>'ごみ処理量内訳'!L57</f>
        <v>0</v>
      </c>
      <c r="P57" s="49">
        <f t="shared" si="2"/>
        <v>270</v>
      </c>
      <c r="Q57" s="49">
        <f>'ごみ処理量内訳'!G57</f>
        <v>0</v>
      </c>
      <c r="R57" s="49">
        <f>'ごみ処理量内訳'!H57</f>
        <v>270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3"/>
        <v>0</v>
      </c>
      <c r="W57" s="49">
        <f>'資源化量内訳'!M57</f>
        <v>0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0</v>
      </c>
      <c r="AD57" s="49">
        <f t="shared" si="4"/>
        <v>1078</v>
      </c>
      <c r="AE57" s="50">
        <f t="shared" si="5"/>
        <v>100</v>
      </c>
      <c r="AF57" s="49">
        <f>'資源化量内訳'!AB57</f>
        <v>0</v>
      </c>
      <c r="AG57" s="49">
        <f>'資源化量内訳'!AJ57</f>
        <v>0</v>
      </c>
      <c r="AH57" s="49">
        <f>'資源化量内訳'!AR57</f>
        <v>156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6"/>
        <v>156</v>
      </c>
      <c r="AM57" s="50">
        <f t="shared" si="7"/>
        <v>14.471243042671613</v>
      </c>
      <c r="AN57" s="49">
        <f>'ごみ処理量内訳'!AC57</f>
        <v>0</v>
      </c>
      <c r="AO57" s="49">
        <f>'ごみ処理量内訳'!AD57</f>
        <v>54</v>
      </c>
      <c r="AP57" s="49">
        <f>'ごみ処理量内訳'!AE57</f>
        <v>106</v>
      </c>
      <c r="AQ57" s="49">
        <f t="shared" si="8"/>
        <v>160</v>
      </c>
    </row>
    <row r="58" spans="1:43" ht="13.5" customHeight="1">
      <c r="A58" s="24" t="s">
        <v>25</v>
      </c>
      <c r="B58" s="47" t="s">
        <v>129</v>
      </c>
      <c r="C58" s="48" t="s">
        <v>130</v>
      </c>
      <c r="D58" s="49">
        <v>4265</v>
      </c>
      <c r="E58" s="49">
        <v>4265</v>
      </c>
      <c r="F58" s="49">
        <f>'ごみ搬入量内訳'!H58</f>
        <v>1693</v>
      </c>
      <c r="G58" s="49">
        <f>'ごみ搬入量内訳'!AG58</f>
        <v>102</v>
      </c>
      <c r="H58" s="49">
        <f>'ごみ搬入量内訳'!AH58</f>
        <v>0</v>
      </c>
      <c r="I58" s="49">
        <f t="shared" si="0"/>
        <v>1795</v>
      </c>
      <c r="J58" s="49">
        <f t="shared" si="1"/>
        <v>1153.0617161027158</v>
      </c>
      <c r="K58" s="49">
        <f>('ごみ搬入量内訳'!E58+'ごみ搬入量内訳'!AH58)/'ごみ処理概要'!D58/365*1000000</f>
        <v>985.4020459618752</v>
      </c>
      <c r="L58" s="49">
        <f>'ごみ搬入量内訳'!F58/'ごみ処理概要'!D58/365*1000000</f>
        <v>167.65967014084055</v>
      </c>
      <c r="M58" s="49">
        <f>'資源化量内訳'!BP58</f>
        <v>0</v>
      </c>
      <c r="N58" s="49">
        <f>'ごみ処理量内訳'!E58</f>
        <v>1387</v>
      </c>
      <c r="O58" s="49">
        <f>'ごみ処理量内訳'!L58</f>
        <v>0</v>
      </c>
      <c r="P58" s="49">
        <f t="shared" si="2"/>
        <v>273</v>
      </c>
      <c r="Q58" s="49">
        <f>'ごみ処理量内訳'!G58</f>
        <v>0</v>
      </c>
      <c r="R58" s="49">
        <f>'ごみ処理量内訳'!H58</f>
        <v>273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3"/>
        <v>135</v>
      </c>
      <c r="W58" s="49">
        <f>'資源化量内訳'!M58</f>
        <v>0</v>
      </c>
      <c r="X58" s="49">
        <f>'資源化量内訳'!N58</f>
        <v>128</v>
      </c>
      <c r="Y58" s="49">
        <f>'資源化量内訳'!O58</f>
        <v>0</v>
      </c>
      <c r="Z58" s="49">
        <f>'資源化量内訳'!P58</f>
        <v>7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4"/>
        <v>1795</v>
      </c>
      <c r="AE58" s="50">
        <f t="shared" si="5"/>
        <v>100</v>
      </c>
      <c r="AF58" s="49">
        <f>'資源化量内訳'!AB58</f>
        <v>0</v>
      </c>
      <c r="AG58" s="49">
        <f>'資源化量内訳'!AJ58</f>
        <v>0</v>
      </c>
      <c r="AH58" s="49">
        <f>'資源化量内訳'!AR58</f>
        <v>160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6"/>
        <v>160</v>
      </c>
      <c r="AM58" s="50">
        <f t="shared" si="7"/>
        <v>16.434540389972145</v>
      </c>
      <c r="AN58" s="49">
        <f>'ごみ処理量内訳'!AC58</f>
        <v>0</v>
      </c>
      <c r="AO58" s="49">
        <f>'ごみ処理量内訳'!AD58</f>
        <v>1402</v>
      </c>
      <c r="AP58" s="49">
        <f>'ごみ処理量内訳'!AE58</f>
        <v>98</v>
      </c>
      <c r="AQ58" s="49">
        <f t="shared" si="8"/>
        <v>1500</v>
      </c>
    </row>
    <row r="59" spans="1:43" ht="13.5" customHeight="1">
      <c r="A59" s="24" t="s">
        <v>25</v>
      </c>
      <c r="B59" s="47" t="s">
        <v>131</v>
      </c>
      <c r="C59" s="48" t="s">
        <v>132</v>
      </c>
      <c r="D59" s="49">
        <v>14512</v>
      </c>
      <c r="E59" s="49">
        <v>14512</v>
      </c>
      <c r="F59" s="49">
        <f>'ごみ搬入量内訳'!H59</f>
        <v>4384</v>
      </c>
      <c r="G59" s="49">
        <f>'ごみ搬入量内訳'!AG59</f>
        <v>45</v>
      </c>
      <c r="H59" s="49">
        <f>'ごみ搬入量内訳'!AH59</f>
        <v>0</v>
      </c>
      <c r="I59" s="49">
        <f t="shared" si="0"/>
        <v>4429</v>
      </c>
      <c r="J59" s="49">
        <f t="shared" si="1"/>
        <v>836.1526030417907</v>
      </c>
      <c r="K59" s="49">
        <f>('ごみ搬入量内訳'!E59+'ごみ搬入量内訳'!AH59)/'ごみ処理概要'!D59/365*1000000</f>
        <v>713.4388545709927</v>
      </c>
      <c r="L59" s="49">
        <f>'ごみ搬入量内訳'!F59/'ごみ処理概要'!D59/365*1000000</f>
        <v>122.71374847079788</v>
      </c>
      <c r="M59" s="49">
        <f>'資源化量内訳'!BP59</f>
        <v>0</v>
      </c>
      <c r="N59" s="49">
        <f>'ごみ処理量内訳'!E59</f>
        <v>3434</v>
      </c>
      <c r="O59" s="49">
        <f>'ごみ処理量内訳'!L59</f>
        <v>0</v>
      </c>
      <c r="P59" s="49">
        <f t="shared" si="2"/>
        <v>786</v>
      </c>
      <c r="Q59" s="49">
        <f>'ごみ処理量内訳'!G59</f>
        <v>630</v>
      </c>
      <c r="R59" s="49">
        <f>'ごみ処理量内訳'!H59</f>
        <v>156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3"/>
        <v>209</v>
      </c>
      <c r="W59" s="49">
        <f>'資源化量内訳'!M59</f>
        <v>209</v>
      </c>
      <c r="X59" s="49">
        <f>'資源化量内訳'!N59</f>
        <v>0</v>
      </c>
      <c r="Y59" s="49">
        <f>'資源化量内訳'!O59</f>
        <v>0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4"/>
        <v>4429</v>
      </c>
      <c r="AE59" s="50">
        <f t="shared" si="5"/>
        <v>100</v>
      </c>
      <c r="AF59" s="49">
        <f>'資源化量内訳'!AB59</f>
        <v>6</v>
      </c>
      <c r="AG59" s="49">
        <f>'資源化量内訳'!AJ59</f>
        <v>105</v>
      </c>
      <c r="AH59" s="49">
        <f>'資源化量内訳'!AR59</f>
        <v>139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6"/>
        <v>250</v>
      </c>
      <c r="AM59" s="50">
        <f t="shared" si="7"/>
        <v>10.363513208399187</v>
      </c>
      <c r="AN59" s="49">
        <f>'ごみ処理量内訳'!AC59</f>
        <v>0</v>
      </c>
      <c r="AO59" s="49">
        <f>'ごみ処理量内訳'!AD59</f>
        <v>453</v>
      </c>
      <c r="AP59" s="49">
        <f>'ごみ処理量内訳'!AE59</f>
        <v>204</v>
      </c>
      <c r="AQ59" s="49">
        <f t="shared" si="8"/>
        <v>657</v>
      </c>
    </row>
    <row r="60" spans="1:43" ht="13.5" customHeight="1">
      <c r="A60" s="24" t="s">
        <v>25</v>
      </c>
      <c r="B60" s="47" t="s">
        <v>133</v>
      </c>
      <c r="C60" s="48" t="s">
        <v>217</v>
      </c>
      <c r="D60" s="49">
        <v>7455</v>
      </c>
      <c r="E60" s="49">
        <v>7455</v>
      </c>
      <c r="F60" s="49">
        <f>'ごみ搬入量内訳'!H60</f>
        <v>2704</v>
      </c>
      <c r="G60" s="49">
        <f>'ごみ搬入量内訳'!AG60</f>
        <v>131</v>
      </c>
      <c r="H60" s="49">
        <f>'ごみ搬入量内訳'!AH60</f>
        <v>0</v>
      </c>
      <c r="I60" s="49">
        <f t="shared" si="0"/>
        <v>2835</v>
      </c>
      <c r="J60" s="49">
        <f t="shared" si="1"/>
        <v>1041.8676442214933</v>
      </c>
      <c r="K60" s="49">
        <f>('ごみ搬入量内訳'!E60+'ごみ搬入量内訳'!AH60)/'ごみ処理概要'!D60/365*1000000</f>
        <v>1030.8425897852871</v>
      </c>
      <c r="L60" s="49">
        <f>'ごみ搬入量内訳'!F60/'ごみ処理概要'!D60/365*1000000</f>
        <v>11.02505443620628</v>
      </c>
      <c r="M60" s="49">
        <f>'資源化量内訳'!BP60</f>
        <v>95</v>
      </c>
      <c r="N60" s="49">
        <f>'ごみ処理量内訳'!E60</f>
        <v>2365</v>
      </c>
      <c r="O60" s="49">
        <f>'ごみ処理量内訳'!L60</f>
        <v>0</v>
      </c>
      <c r="P60" s="49">
        <f t="shared" si="2"/>
        <v>470</v>
      </c>
      <c r="Q60" s="49">
        <f>'ごみ処理量内訳'!G60</f>
        <v>390</v>
      </c>
      <c r="R60" s="49">
        <f>'ごみ処理量内訳'!H60</f>
        <v>80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3"/>
        <v>0</v>
      </c>
      <c r="W60" s="49">
        <f>'資源化量内訳'!M60</f>
        <v>0</v>
      </c>
      <c r="X60" s="49">
        <f>'資源化量内訳'!N60</f>
        <v>0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4"/>
        <v>2835</v>
      </c>
      <c r="AE60" s="50">
        <f t="shared" si="5"/>
        <v>100</v>
      </c>
      <c r="AF60" s="49">
        <f>'資源化量内訳'!AB60</f>
        <v>4</v>
      </c>
      <c r="AG60" s="49">
        <f>'資源化量内訳'!AJ60</f>
        <v>65</v>
      </c>
      <c r="AH60" s="49">
        <f>'資源化量内訳'!AR60</f>
        <v>72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6"/>
        <v>141</v>
      </c>
      <c r="AM60" s="50">
        <f t="shared" si="7"/>
        <v>8.054607508532422</v>
      </c>
      <c r="AN60" s="49">
        <f>'ごみ処理量内訳'!AC60</f>
        <v>0</v>
      </c>
      <c r="AO60" s="49">
        <f>'ごみ処理量内訳'!AD60</f>
        <v>342</v>
      </c>
      <c r="AP60" s="49">
        <f>'ごみ処理量内訳'!AE60</f>
        <v>126</v>
      </c>
      <c r="AQ60" s="49">
        <f t="shared" si="8"/>
        <v>468</v>
      </c>
    </row>
    <row r="61" spans="1:43" ht="13.5" customHeight="1">
      <c r="A61" s="24" t="s">
        <v>25</v>
      </c>
      <c r="B61" s="47" t="s">
        <v>134</v>
      </c>
      <c r="C61" s="48" t="s">
        <v>135</v>
      </c>
      <c r="D61" s="49">
        <v>7586</v>
      </c>
      <c r="E61" s="49">
        <v>7577</v>
      </c>
      <c r="F61" s="49">
        <f>'ごみ搬入量内訳'!H61</f>
        <v>2229</v>
      </c>
      <c r="G61" s="49">
        <f>'ごみ搬入量内訳'!AG61</f>
        <v>410</v>
      </c>
      <c r="H61" s="49">
        <f>'ごみ搬入量内訳'!AH61</f>
        <v>1</v>
      </c>
      <c r="I61" s="49">
        <f t="shared" si="0"/>
        <v>2640</v>
      </c>
      <c r="J61" s="49">
        <f t="shared" si="1"/>
        <v>953.4506607340847</v>
      </c>
      <c r="K61" s="49">
        <f>('ごみ搬入量内訳'!E61+'ごみ搬入量内訳'!AH61)/'ごみ処理概要'!D61/365*1000000</f>
        <v>805.3768838776549</v>
      </c>
      <c r="L61" s="49">
        <f>'ごみ搬入量内訳'!F61/'ごみ処理概要'!D61/365*1000000</f>
        <v>148.07377685642982</v>
      </c>
      <c r="M61" s="49">
        <f>'資源化量内訳'!BP61</f>
        <v>0</v>
      </c>
      <c r="N61" s="49">
        <f>'ごみ処理量内訳'!E61</f>
        <v>2014</v>
      </c>
      <c r="O61" s="49">
        <f>'ごみ処理量内訳'!L61</f>
        <v>41</v>
      </c>
      <c r="P61" s="49">
        <f t="shared" si="2"/>
        <v>150</v>
      </c>
      <c r="Q61" s="49">
        <f>'ごみ処理量内訳'!G61</f>
        <v>150</v>
      </c>
      <c r="R61" s="49">
        <f>'ごみ処理量内訳'!H61</f>
        <v>0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3"/>
        <v>434</v>
      </c>
      <c r="W61" s="49">
        <f>'資源化量内訳'!M61</f>
        <v>338</v>
      </c>
      <c r="X61" s="49">
        <f>'資源化量内訳'!N61</f>
        <v>24</v>
      </c>
      <c r="Y61" s="49">
        <f>'資源化量内訳'!O61</f>
        <v>46</v>
      </c>
      <c r="Z61" s="49">
        <f>'資源化量内訳'!P61</f>
        <v>10</v>
      </c>
      <c r="AA61" s="49">
        <f>'資源化量内訳'!Q61</f>
        <v>8</v>
      </c>
      <c r="AB61" s="49">
        <f>'資源化量内訳'!R61</f>
        <v>8</v>
      </c>
      <c r="AC61" s="49">
        <f>'資源化量内訳'!S61</f>
        <v>0</v>
      </c>
      <c r="AD61" s="49">
        <f t="shared" si="4"/>
        <v>2639</v>
      </c>
      <c r="AE61" s="50">
        <f t="shared" si="5"/>
        <v>98.4463812050019</v>
      </c>
      <c r="AF61" s="49">
        <f>'資源化量内訳'!AB61</f>
        <v>0</v>
      </c>
      <c r="AG61" s="49">
        <f>'資源化量内訳'!AJ61</f>
        <v>75</v>
      </c>
      <c r="AH61" s="49">
        <f>'資源化量内訳'!AR61</f>
        <v>0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6"/>
        <v>75</v>
      </c>
      <c r="AM61" s="50">
        <f t="shared" si="7"/>
        <v>19.287608942781358</v>
      </c>
      <c r="AN61" s="49">
        <f>'ごみ処理量内訳'!AC61</f>
        <v>41</v>
      </c>
      <c r="AO61" s="49">
        <f>'ごみ処理量内訳'!AD61</f>
        <v>180</v>
      </c>
      <c r="AP61" s="49">
        <f>'ごみ処理量内訳'!AE61</f>
        <v>60</v>
      </c>
      <c r="AQ61" s="49">
        <f t="shared" si="8"/>
        <v>281</v>
      </c>
    </row>
    <row r="62" spans="1:43" ht="13.5" customHeight="1">
      <c r="A62" s="24" t="s">
        <v>25</v>
      </c>
      <c r="B62" s="47" t="s">
        <v>136</v>
      </c>
      <c r="C62" s="48" t="s">
        <v>137</v>
      </c>
      <c r="D62" s="49">
        <v>5147</v>
      </c>
      <c r="E62" s="49">
        <v>5147</v>
      </c>
      <c r="F62" s="49">
        <f>'ごみ搬入量内訳'!H62</f>
        <v>1423</v>
      </c>
      <c r="G62" s="49">
        <f>'ごみ搬入量内訳'!AG62</f>
        <v>112</v>
      </c>
      <c r="H62" s="49">
        <f>'ごみ搬入量内訳'!AH62</f>
        <v>0</v>
      </c>
      <c r="I62" s="49">
        <f aca="true" t="shared" si="9" ref="I62:I117">SUM(F62:H62)</f>
        <v>1535</v>
      </c>
      <c r="J62" s="49">
        <f aca="true" t="shared" si="10" ref="J62:J117">I62/D62/365*1000000</f>
        <v>817.0739172439858</v>
      </c>
      <c r="K62" s="49">
        <f>('ごみ搬入量内訳'!E62+'ごみ搬入量内訳'!AH62)/'ごみ処理概要'!D62/365*1000000</f>
        <v>757.4567975493104</v>
      </c>
      <c r="L62" s="49">
        <f>'ごみ搬入量内訳'!F62/'ごみ処理概要'!D62/365*1000000</f>
        <v>59.61711969467518</v>
      </c>
      <c r="M62" s="49">
        <f>'資源化量内訳'!BP62</f>
        <v>0</v>
      </c>
      <c r="N62" s="49">
        <f>'ごみ処理量内訳'!E62</f>
        <v>1087</v>
      </c>
      <c r="O62" s="49">
        <f>'ごみ処理量内訳'!L62</f>
        <v>38</v>
      </c>
      <c r="P62" s="49">
        <f aca="true" t="shared" si="11" ref="P62:P117">SUM(Q62:U62)</f>
        <v>125</v>
      </c>
      <c r="Q62" s="49">
        <f>'ごみ処理量内訳'!G62</f>
        <v>125</v>
      </c>
      <c r="R62" s="49">
        <f>'ごみ処理量内訳'!H62</f>
        <v>0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aca="true" t="shared" si="12" ref="V62:V117">SUM(W62:AC62)</f>
        <v>285</v>
      </c>
      <c r="W62" s="49">
        <f>'資源化量内訳'!M62</f>
        <v>159</v>
      </c>
      <c r="X62" s="49">
        <f>'資源化量内訳'!N62</f>
        <v>27</v>
      </c>
      <c r="Y62" s="49">
        <f>'資源化量内訳'!O62</f>
        <v>41</v>
      </c>
      <c r="Z62" s="49">
        <f>'資源化量内訳'!P62</f>
        <v>10</v>
      </c>
      <c r="AA62" s="49">
        <f>'資源化量内訳'!Q62</f>
        <v>18</v>
      </c>
      <c r="AB62" s="49">
        <f>'資源化量内訳'!R62</f>
        <v>7</v>
      </c>
      <c r="AC62" s="49">
        <f>'資源化量内訳'!S62</f>
        <v>23</v>
      </c>
      <c r="AD62" s="49">
        <f aca="true" t="shared" si="13" ref="AD62:AD117">N62+O62+P62+V62</f>
        <v>1535</v>
      </c>
      <c r="AE62" s="50">
        <f aca="true" t="shared" si="14" ref="AE62:AE118">(N62+P62+V62)/AD62*100</f>
        <v>97.52442996742671</v>
      </c>
      <c r="AF62" s="49">
        <f>'資源化量内訳'!AB62</f>
        <v>0</v>
      </c>
      <c r="AG62" s="49">
        <f>'資源化量内訳'!AJ62</f>
        <v>63</v>
      </c>
      <c r="AH62" s="49">
        <f>'資源化量内訳'!AR62</f>
        <v>0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aca="true" t="shared" si="15" ref="AL62:AL117">SUM(AF62:AJ62)</f>
        <v>63</v>
      </c>
      <c r="AM62" s="50">
        <f aca="true" t="shared" si="16" ref="AM62:AM117">(V62+AL62+M62)/(M62+AD62)*100</f>
        <v>22.671009771986974</v>
      </c>
      <c r="AN62" s="49">
        <f>'ごみ処理量内訳'!AC62</f>
        <v>38</v>
      </c>
      <c r="AO62" s="49">
        <f>'ごみ処理量内訳'!AD62</f>
        <v>98</v>
      </c>
      <c r="AP62" s="49">
        <f>'ごみ処理量内訳'!AE62</f>
        <v>50</v>
      </c>
      <c r="AQ62" s="49">
        <f aca="true" t="shared" si="17" ref="AQ62:AQ117">SUM(AN62:AP62)</f>
        <v>186</v>
      </c>
    </row>
    <row r="63" spans="1:43" ht="13.5" customHeight="1">
      <c r="A63" s="24" t="s">
        <v>25</v>
      </c>
      <c r="B63" s="47" t="s">
        <v>138</v>
      </c>
      <c r="C63" s="48" t="s">
        <v>139</v>
      </c>
      <c r="D63" s="49">
        <v>5822</v>
      </c>
      <c r="E63" s="49">
        <v>5822</v>
      </c>
      <c r="F63" s="49">
        <f>'ごみ搬入量内訳'!H63</f>
        <v>1606</v>
      </c>
      <c r="G63" s="49">
        <f>'ごみ搬入量内訳'!AG63</f>
        <v>172</v>
      </c>
      <c r="H63" s="49">
        <f>'ごみ搬入量内訳'!AH63</f>
        <v>0</v>
      </c>
      <c r="I63" s="49">
        <f t="shared" si="9"/>
        <v>1778</v>
      </c>
      <c r="J63" s="49">
        <f t="shared" si="10"/>
        <v>836.6940702013619</v>
      </c>
      <c r="K63" s="49">
        <f>('ごみ搬入量内訳'!E63+'ごみ搬入量内訳'!AH63)/'ごみ処理概要'!D63/365*1000000</f>
        <v>680.4609817273167</v>
      </c>
      <c r="L63" s="49">
        <f>'ごみ搬入量内訳'!F63/'ごみ処理概要'!D63/365*1000000</f>
        <v>156.23308847404508</v>
      </c>
      <c r="M63" s="49">
        <f>'資源化量内訳'!BP63</f>
        <v>57</v>
      </c>
      <c r="N63" s="49">
        <f>'ごみ処理量内訳'!E63</f>
        <v>1449</v>
      </c>
      <c r="O63" s="49">
        <f>'ごみ処理量内訳'!L63</f>
        <v>13</v>
      </c>
      <c r="P63" s="49">
        <f t="shared" si="11"/>
        <v>117</v>
      </c>
      <c r="Q63" s="49">
        <f>'ごみ処理量内訳'!G63</f>
        <v>117</v>
      </c>
      <c r="R63" s="49">
        <f>'ごみ処理量内訳'!H63</f>
        <v>0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12"/>
        <v>199</v>
      </c>
      <c r="W63" s="49">
        <f>'資源化量内訳'!M63</f>
        <v>102</v>
      </c>
      <c r="X63" s="49">
        <f>'資源化量内訳'!N63</f>
        <v>26</v>
      </c>
      <c r="Y63" s="49">
        <f>'資源化量内訳'!O63</f>
        <v>48</v>
      </c>
      <c r="Z63" s="49">
        <f>'資源化量内訳'!P63</f>
        <v>10</v>
      </c>
      <c r="AA63" s="49">
        <f>'資源化量内訳'!Q63</f>
        <v>13</v>
      </c>
      <c r="AB63" s="49">
        <f>'資源化量内訳'!R63</f>
        <v>0</v>
      </c>
      <c r="AC63" s="49">
        <f>'資源化量内訳'!S63</f>
        <v>0</v>
      </c>
      <c r="AD63" s="49">
        <f t="shared" si="13"/>
        <v>1778</v>
      </c>
      <c r="AE63" s="50">
        <f t="shared" si="14"/>
        <v>99.26884139482564</v>
      </c>
      <c r="AF63" s="49">
        <f>'資源化量内訳'!AB63</f>
        <v>0</v>
      </c>
      <c r="AG63" s="49">
        <f>'資源化量内訳'!AJ63</f>
        <v>59</v>
      </c>
      <c r="AH63" s="49">
        <f>'資源化量内訳'!AR63</f>
        <v>0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15"/>
        <v>59</v>
      </c>
      <c r="AM63" s="50">
        <f t="shared" si="16"/>
        <v>17.166212534059948</v>
      </c>
      <c r="AN63" s="49">
        <f>'ごみ処理量内訳'!AC63</f>
        <v>13</v>
      </c>
      <c r="AO63" s="49">
        <f>'ごみ処理量内訳'!AD63</f>
        <v>129</v>
      </c>
      <c r="AP63" s="49">
        <f>'ごみ処理量内訳'!AE63</f>
        <v>47</v>
      </c>
      <c r="AQ63" s="49">
        <f t="shared" si="17"/>
        <v>189</v>
      </c>
    </row>
    <row r="64" spans="1:43" ht="13.5" customHeight="1">
      <c r="A64" s="24" t="s">
        <v>25</v>
      </c>
      <c r="B64" s="47" t="s">
        <v>140</v>
      </c>
      <c r="C64" s="48" t="s">
        <v>141</v>
      </c>
      <c r="D64" s="49">
        <v>11998</v>
      </c>
      <c r="E64" s="49">
        <v>11998</v>
      </c>
      <c r="F64" s="49">
        <f>'ごみ搬入量内訳'!H64</f>
        <v>4337</v>
      </c>
      <c r="G64" s="49">
        <f>'ごみ搬入量内訳'!AG64</f>
        <v>777</v>
      </c>
      <c r="H64" s="49">
        <f>'ごみ搬入量内訳'!AH64</f>
        <v>0</v>
      </c>
      <c r="I64" s="49">
        <f t="shared" si="9"/>
        <v>5114</v>
      </c>
      <c r="J64" s="49">
        <f t="shared" si="10"/>
        <v>1167.7745377654267</v>
      </c>
      <c r="K64" s="49">
        <f>('ごみ搬入量内訳'!E64+'ごみ搬入量内訳'!AH64)/'ごみ処理概要'!D64/365*1000000</f>
        <v>844.2046277119247</v>
      </c>
      <c r="L64" s="49">
        <f>'ごみ搬入量内訳'!F64/'ごみ処理概要'!D64/365*1000000</f>
        <v>323.5699100535021</v>
      </c>
      <c r="M64" s="49">
        <f>'資源化量内訳'!BP64</f>
        <v>0</v>
      </c>
      <c r="N64" s="49">
        <f>'ごみ処理量内訳'!E64</f>
        <v>4132</v>
      </c>
      <c r="O64" s="49">
        <f>'ごみ処理量内訳'!L64</f>
        <v>6</v>
      </c>
      <c r="P64" s="49">
        <f t="shared" si="11"/>
        <v>277</v>
      </c>
      <c r="Q64" s="49">
        <f>'ごみ処理量内訳'!G64</f>
        <v>277</v>
      </c>
      <c r="R64" s="49">
        <f>'ごみ処理量内訳'!H64</f>
        <v>0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699</v>
      </c>
      <c r="W64" s="49">
        <f>'資源化量内訳'!M64</f>
        <v>468</v>
      </c>
      <c r="X64" s="49">
        <f>'資源化量内訳'!N64</f>
        <v>71</v>
      </c>
      <c r="Y64" s="49">
        <f>'資源化量内訳'!O64</f>
        <v>115</v>
      </c>
      <c r="Z64" s="49">
        <f>'資源化量内訳'!P64</f>
        <v>23</v>
      </c>
      <c r="AA64" s="49">
        <f>'資源化量内訳'!Q64</f>
        <v>16</v>
      </c>
      <c r="AB64" s="49">
        <f>'資源化量内訳'!R64</f>
        <v>2</v>
      </c>
      <c r="AC64" s="49">
        <f>'資源化量内訳'!S64</f>
        <v>4</v>
      </c>
      <c r="AD64" s="49">
        <f t="shared" si="13"/>
        <v>5114</v>
      </c>
      <c r="AE64" s="50">
        <f t="shared" si="14"/>
        <v>99.88267500977707</v>
      </c>
      <c r="AF64" s="49">
        <f>'資源化量内訳'!AB64</f>
        <v>0</v>
      </c>
      <c r="AG64" s="49">
        <f>'資源化量内訳'!AJ64</f>
        <v>139</v>
      </c>
      <c r="AH64" s="49">
        <f>'資源化量内訳'!AR64</f>
        <v>0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139</v>
      </c>
      <c r="AM64" s="50">
        <f t="shared" si="16"/>
        <v>16.386390301134142</v>
      </c>
      <c r="AN64" s="49">
        <f>'ごみ処理量内訳'!AC64</f>
        <v>6</v>
      </c>
      <c r="AO64" s="49">
        <f>'ごみ処理量内訳'!AD64</f>
        <v>368</v>
      </c>
      <c r="AP64" s="49">
        <f>'ごみ処理量内訳'!AE64</f>
        <v>111</v>
      </c>
      <c r="AQ64" s="49">
        <f t="shared" si="17"/>
        <v>485</v>
      </c>
    </row>
    <row r="65" spans="1:43" ht="13.5" customHeight="1">
      <c r="A65" s="24" t="s">
        <v>25</v>
      </c>
      <c r="B65" s="47" t="s">
        <v>142</v>
      </c>
      <c r="C65" s="48" t="s">
        <v>143</v>
      </c>
      <c r="D65" s="49">
        <v>2289</v>
      </c>
      <c r="E65" s="49">
        <v>2289</v>
      </c>
      <c r="F65" s="49">
        <f>'ごみ搬入量内訳'!H65</f>
        <v>502</v>
      </c>
      <c r="G65" s="49">
        <f>'ごみ搬入量内訳'!AG65</f>
        <v>3</v>
      </c>
      <c r="H65" s="49">
        <f>'ごみ搬入量内訳'!AH65</f>
        <v>10</v>
      </c>
      <c r="I65" s="49">
        <f t="shared" si="9"/>
        <v>515</v>
      </c>
      <c r="J65" s="49">
        <f t="shared" si="10"/>
        <v>616.4084334248969</v>
      </c>
      <c r="K65" s="49">
        <f>('ごみ搬入量内訳'!E65+'ごみ搬入量内訳'!AH65)/'ごみ処理概要'!D65/365*1000000</f>
        <v>612.8177046864995</v>
      </c>
      <c r="L65" s="49">
        <f>'ごみ搬入量内訳'!F65/'ごみ処理概要'!D65/365*1000000</f>
        <v>3.5907287383974578</v>
      </c>
      <c r="M65" s="49">
        <f>'資源化量内訳'!BP65</f>
        <v>0</v>
      </c>
      <c r="N65" s="49">
        <f>'ごみ処理量内訳'!E65</f>
        <v>434</v>
      </c>
      <c r="O65" s="49">
        <f>'ごみ処理量内訳'!L65</f>
        <v>1</v>
      </c>
      <c r="P65" s="49">
        <f t="shared" si="11"/>
        <v>65</v>
      </c>
      <c r="Q65" s="49">
        <f>'ごみ処理量内訳'!G65</f>
        <v>0</v>
      </c>
      <c r="R65" s="49">
        <f>'ごみ処理量内訳'!H65</f>
        <v>65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5</v>
      </c>
      <c r="W65" s="49">
        <f>'資源化量内訳'!M65</f>
        <v>0</v>
      </c>
      <c r="X65" s="49">
        <f>'資源化量内訳'!N65</f>
        <v>5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505</v>
      </c>
      <c r="AE65" s="50">
        <f t="shared" si="14"/>
        <v>99.8019801980198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45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15"/>
        <v>45</v>
      </c>
      <c r="AM65" s="50">
        <f t="shared" si="16"/>
        <v>9.900990099009901</v>
      </c>
      <c r="AN65" s="49">
        <f>'ごみ処理量内訳'!AC65</f>
        <v>1</v>
      </c>
      <c r="AO65" s="49">
        <f>'ごみ処理量内訳'!AD65</f>
        <v>45</v>
      </c>
      <c r="AP65" s="49">
        <f>'ごみ処理量内訳'!AE65</f>
        <v>19</v>
      </c>
      <c r="AQ65" s="49">
        <f t="shared" si="17"/>
        <v>65</v>
      </c>
    </row>
    <row r="66" spans="1:43" ht="13.5" customHeight="1">
      <c r="A66" s="24" t="s">
        <v>25</v>
      </c>
      <c r="B66" s="47" t="s">
        <v>144</v>
      </c>
      <c r="C66" s="48" t="s">
        <v>145</v>
      </c>
      <c r="D66" s="49">
        <v>5830</v>
      </c>
      <c r="E66" s="49">
        <v>5830</v>
      </c>
      <c r="F66" s="49">
        <f>'ごみ搬入量内訳'!H66</f>
        <v>2133</v>
      </c>
      <c r="G66" s="49">
        <f>'ごみ搬入量内訳'!AG66</f>
        <v>52</v>
      </c>
      <c r="H66" s="49">
        <f>'ごみ搬入量内訳'!AH66</f>
        <v>0</v>
      </c>
      <c r="I66" s="49">
        <f t="shared" si="9"/>
        <v>2185</v>
      </c>
      <c r="J66" s="49">
        <f t="shared" si="10"/>
        <v>1026.8098404567777</v>
      </c>
      <c r="K66" s="49">
        <f>('ごみ搬入量内訳'!E66+'ごみ搬入量内訳'!AH66)/'ごみ処理概要'!D66/365*1000000</f>
        <v>805.4700533377194</v>
      </c>
      <c r="L66" s="49">
        <f>'ごみ搬入量内訳'!F66/'ごみ処理概要'!D66/365*1000000</f>
        <v>221.33978711905826</v>
      </c>
      <c r="M66" s="49">
        <f>'資源化量内訳'!BP66</f>
        <v>0</v>
      </c>
      <c r="N66" s="49">
        <f>'ごみ処理量内訳'!E66</f>
        <v>1766</v>
      </c>
      <c r="O66" s="49">
        <f>'ごみ処理量内訳'!L66</f>
        <v>16</v>
      </c>
      <c r="P66" s="49">
        <f t="shared" si="11"/>
        <v>403</v>
      </c>
      <c r="Q66" s="49">
        <f>'ごみ処理量内訳'!G66</f>
        <v>0</v>
      </c>
      <c r="R66" s="49">
        <f>'ごみ処理量内訳'!H66</f>
        <v>403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0</v>
      </c>
      <c r="W66" s="49">
        <f>'資源化量内訳'!M66</f>
        <v>0</v>
      </c>
      <c r="X66" s="49">
        <f>'資源化量内訳'!N66</f>
        <v>0</v>
      </c>
      <c r="Y66" s="49">
        <f>'資源化量内訳'!O66</f>
        <v>0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13"/>
        <v>2185</v>
      </c>
      <c r="AE66" s="50">
        <f t="shared" si="14"/>
        <v>99.26773455377574</v>
      </c>
      <c r="AF66" s="49">
        <f>'資源化量内訳'!AB66</f>
        <v>0</v>
      </c>
      <c r="AG66" s="49">
        <f>'資源化量内訳'!AJ66</f>
        <v>0</v>
      </c>
      <c r="AH66" s="49">
        <f>'資源化量内訳'!AR66</f>
        <v>286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286</v>
      </c>
      <c r="AM66" s="50">
        <f t="shared" si="16"/>
        <v>13.08924485125858</v>
      </c>
      <c r="AN66" s="49">
        <f>'ごみ処理量内訳'!AC66</f>
        <v>16</v>
      </c>
      <c r="AO66" s="49">
        <f>'ごみ処理量内訳'!AD66</f>
        <v>184</v>
      </c>
      <c r="AP66" s="49">
        <f>'ごみ処理量内訳'!AE66</f>
        <v>111</v>
      </c>
      <c r="AQ66" s="49">
        <f t="shared" si="17"/>
        <v>311</v>
      </c>
    </row>
    <row r="67" spans="1:43" ht="13.5" customHeight="1">
      <c r="A67" s="24" t="s">
        <v>25</v>
      </c>
      <c r="B67" s="47" t="s">
        <v>146</v>
      </c>
      <c r="C67" s="48" t="s">
        <v>147</v>
      </c>
      <c r="D67" s="49">
        <v>9728</v>
      </c>
      <c r="E67" s="49">
        <v>9728</v>
      </c>
      <c r="F67" s="49">
        <f>'ごみ搬入量内訳'!H67</f>
        <v>2357</v>
      </c>
      <c r="G67" s="49">
        <f>'ごみ搬入量内訳'!AG67</f>
        <v>1935</v>
      </c>
      <c r="H67" s="49">
        <f>'ごみ搬入量内訳'!AH67</f>
        <v>0</v>
      </c>
      <c r="I67" s="49">
        <f t="shared" si="9"/>
        <v>4292</v>
      </c>
      <c r="J67" s="49">
        <f t="shared" si="10"/>
        <v>1208.768925739005</v>
      </c>
      <c r="K67" s="49">
        <f>('ごみ搬入量内訳'!E67+'ごみ搬入量内訳'!AH67)/'ごみ処理概要'!D67/365*1000000</f>
        <v>709.4335796683489</v>
      </c>
      <c r="L67" s="49">
        <f>'ごみ搬入量内訳'!F67/'ごみ処理概要'!D67/365*1000000</f>
        <v>499.33534607065604</v>
      </c>
      <c r="M67" s="49">
        <f>'資源化量内訳'!BP67</f>
        <v>0</v>
      </c>
      <c r="N67" s="49">
        <f>'ごみ処理量内訳'!E67</f>
        <v>3607</v>
      </c>
      <c r="O67" s="49">
        <f>'ごみ処理量内訳'!L67</f>
        <v>0</v>
      </c>
      <c r="P67" s="49">
        <f t="shared" si="11"/>
        <v>356</v>
      </c>
      <c r="Q67" s="49">
        <f>'ごみ処理量内訳'!G67</f>
        <v>325</v>
      </c>
      <c r="R67" s="49">
        <f>'ごみ処理量内訳'!H67</f>
        <v>31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329</v>
      </c>
      <c r="W67" s="49">
        <f>'資源化量内訳'!M67</f>
        <v>329</v>
      </c>
      <c r="X67" s="49">
        <f>'資源化量内訳'!N67</f>
        <v>0</v>
      </c>
      <c r="Y67" s="49">
        <f>'資源化量内訳'!O67</f>
        <v>0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4292</v>
      </c>
      <c r="AE67" s="50">
        <f t="shared" si="14"/>
        <v>100</v>
      </c>
      <c r="AF67" s="49">
        <f>'資源化量内訳'!AB67</f>
        <v>41</v>
      </c>
      <c r="AG67" s="49">
        <f>'資源化量内訳'!AJ67</f>
        <v>172</v>
      </c>
      <c r="AH67" s="49">
        <f>'資源化量内訳'!AR67</f>
        <v>25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238</v>
      </c>
      <c r="AM67" s="50">
        <f t="shared" si="16"/>
        <v>13.21062441752097</v>
      </c>
      <c r="AN67" s="49">
        <f>'ごみ処理量内訳'!AC67</f>
        <v>0</v>
      </c>
      <c r="AO67" s="49">
        <f>'ごみ処理量内訳'!AD67</f>
        <v>308</v>
      </c>
      <c r="AP67" s="49">
        <f>'ごみ処理量内訳'!AE67</f>
        <v>67</v>
      </c>
      <c r="AQ67" s="49">
        <f t="shared" si="17"/>
        <v>375</v>
      </c>
    </row>
    <row r="68" spans="1:43" ht="13.5" customHeight="1">
      <c r="A68" s="24" t="s">
        <v>25</v>
      </c>
      <c r="B68" s="47" t="s">
        <v>148</v>
      </c>
      <c r="C68" s="48" t="s">
        <v>149</v>
      </c>
      <c r="D68" s="49">
        <v>12554</v>
      </c>
      <c r="E68" s="49">
        <v>12554</v>
      </c>
      <c r="F68" s="49">
        <f>'ごみ搬入量内訳'!H68</f>
        <v>6087</v>
      </c>
      <c r="G68" s="49">
        <f>'ごみ搬入量内訳'!AG68</f>
        <v>346</v>
      </c>
      <c r="H68" s="49">
        <f>'ごみ搬入量内訳'!AH68</f>
        <v>0</v>
      </c>
      <c r="I68" s="49">
        <f t="shared" si="9"/>
        <v>6433</v>
      </c>
      <c r="J68" s="49">
        <f t="shared" si="10"/>
        <v>1403.9077213833498</v>
      </c>
      <c r="K68" s="49">
        <f>('ごみ搬入量内訳'!E68+'ごみ搬入量内訳'!AH68)/'ごみ処理概要'!D68/365*1000000</f>
        <v>745.4918041730955</v>
      </c>
      <c r="L68" s="49">
        <f>'ごみ搬入量内訳'!F68/'ごみ処理概要'!D68/365*1000000</f>
        <v>658.4159172102544</v>
      </c>
      <c r="M68" s="49">
        <f>'資源化量内訳'!BP68</f>
        <v>0</v>
      </c>
      <c r="N68" s="49">
        <f>'ごみ処理量内訳'!E68</f>
        <v>5802</v>
      </c>
      <c r="O68" s="49">
        <f>'ごみ処理量内訳'!L68</f>
        <v>0</v>
      </c>
      <c r="P68" s="49">
        <f t="shared" si="11"/>
        <v>567</v>
      </c>
      <c r="Q68" s="49">
        <f>'ごみ処理量内訳'!G68</f>
        <v>200</v>
      </c>
      <c r="R68" s="49">
        <f>'ごみ処理量内訳'!H68</f>
        <v>367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64</v>
      </c>
      <c r="W68" s="49">
        <f>'資源化量内訳'!M68</f>
        <v>64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6433</v>
      </c>
      <c r="AE68" s="50">
        <f t="shared" si="14"/>
        <v>100</v>
      </c>
      <c r="AF68" s="49">
        <f>'資源化量内訳'!AB68</f>
        <v>0</v>
      </c>
      <c r="AG68" s="49">
        <f>'資源化量内訳'!AJ68</f>
        <v>50</v>
      </c>
      <c r="AH68" s="49">
        <f>'資源化量内訳'!AR68</f>
        <v>261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311</v>
      </c>
      <c r="AM68" s="50">
        <f t="shared" si="16"/>
        <v>5.829317581221825</v>
      </c>
      <c r="AN68" s="49">
        <f>'ごみ処理量内訳'!AC68</f>
        <v>0</v>
      </c>
      <c r="AO68" s="49">
        <f>'ごみ処理量内訳'!AD68</f>
        <v>311</v>
      </c>
      <c r="AP68" s="49">
        <f>'ごみ処理量内訳'!AE68</f>
        <v>256</v>
      </c>
      <c r="AQ68" s="49">
        <f t="shared" si="17"/>
        <v>567</v>
      </c>
    </row>
    <row r="69" spans="1:43" ht="13.5" customHeight="1">
      <c r="A69" s="24" t="s">
        <v>25</v>
      </c>
      <c r="B69" s="47" t="s">
        <v>150</v>
      </c>
      <c r="C69" s="48" t="s">
        <v>151</v>
      </c>
      <c r="D69" s="49">
        <v>6623</v>
      </c>
      <c r="E69" s="49">
        <v>6623</v>
      </c>
      <c r="F69" s="49">
        <f>'ごみ搬入量内訳'!H69</f>
        <v>2857</v>
      </c>
      <c r="G69" s="49">
        <f>'ごみ搬入量内訳'!AG69</f>
        <v>135</v>
      </c>
      <c r="H69" s="49">
        <f>'ごみ搬入量内訳'!AH69</f>
        <v>0</v>
      </c>
      <c r="I69" s="49">
        <f t="shared" si="9"/>
        <v>2992</v>
      </c>
      <c r="J69" s="49">
        <f t="shared" si="10"/>
        <v>1237.6959495655447</v>
      </c>
      <c r="K69" s="49">
        <f>('ごみ搬入量内訳'!E69+'ごみ搬入量内訳'!AH69)/'ごみ処理概要'!D69/365*1000000</f>
        <v>774.3873053431483</v>
      </c>
      <c r="L69" s="49">
        <f>'ごみ搬入量内訳'!F69/'ごみ処理概要'!D69/365*1000000</f>
        <v>463.3086442223965</v>
      </c>
      <c r="M69" s="49">
        <f>'資源化量内訳'!BP69</f>
        <v>0</v>
      </c>
      <c r="N69" s="49">
        <f>'ごみ処理量内訳'!E69</f>
        <v>2609</v>
      </c>
      <c r="O69" s="49">
        <f>'ごみ処理量内訳'!L69</f>
        <v>15</v>
      </c>
      <c r="P69" s="49">
        <f t="shared" si="11"/>
        <v>339</v>
      </c>
      <c r="Q69" s="49">
        <f>'ごみ処理量内訳'!G69</f>
        <v>0</v>
      </c>
      <c r="R69" s="49">
        <f>'ごみ処理量内訳'!H69</f>
        <v>339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29</v>
      </c>
      <c r="W69" s="49">
        <f>'資源化量内訳'!M69</f>
        <v>29</v>
      </c>
      <c r="X69" s="49">
        <f>'資源化量内訳'!N69</f>
        <v>0</v>
      </c>
      <c r="Y69" s="49">
        <f>'資源化量内訳'!O69</f>
        <v>0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13"/>
        <v>2992</v>
      </c>
      <c r="AE69" s="50">
        <f t="shared" si="14"/>
        <v>99.49866310160428</v>
      </c>
      <c r="AF69" s="49">
        <f>'資源化量内訳'!AB69</f>
        <v>0</v>
      </c>
      <c r="AG69" s="49">
        <f>'資源化量内訳'!AJ69</f>
        <v>0</v>
      </c>
      <c r="AH69" s="49">
        <f>'資源化量内訳'!AR69</f>
        <v>182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182</v>
      </c>
      <c r="AM69" s="50">
        <f t="shared" si="16"/>
        <v>7.052139037433156</v>
      </c>
      <c r="AN69" s="49">
        <f>'ごみ処理量内訳'!AC69</f>
        <v>15</v>
      </c>
      <c r="AO69" s="49">
        <f>'ごみ処理量内訳'!AD69</f>
        <v>251</v>
      </c>
      <c r="AP69" s="49">
        <f>'ごみ処理量内訳'!AE69</f>
        <v>69</v>
      </c>
      <c r="AQ69" s="49">
        <f t="shared" si="17"/>
        <v>335</v>
      </c>
    </row>
    <row r="70" spans="1:43" ht="13.5" customHeight="1">
      <c r="A70" s="24" t="s">
        <v>25</v>
      </c>
      <c r="B70" s="47" t="s">
        <v>152</v>
      </c>
      <c r="C70" s="48" t="s">
        <v>153</v>
      </c>
      <c r="D70" s="49">
        <v>9322</v>
      </c>
      <c r="E70" s="49">
        <v>9322</v>
      </c>
      <c r="F70" s="49">
        <f>'ごみ搬入量内訳'!H70</f>
        <v>2083</v>
      </c>
      <c r="G70" s="49">
        <f>'ごみ搬入量内訳'!AG70</f>
        <v>1247</v>
      </c>
      <c r="H70" s="49">
        <f>'ごみ搬入量内訳'!AH70</f>
        <v>8</v>
      </c>
      <c r="I70" s="49">
        <f t="shared" si="9"/>
        <v>3338</v>
      </c>
      <c r="J70" s="49">
        <f t="shared" si="10"/>
        <v>981.0347006492228</v>
      </c>
      <c r="K70" s="49">
        <f>('ごみ搬入量内訳'!E70+'ごみ搬入量内訳'!AH70)/'ごみ処理概要'!D70/365*1000000</f>
        <v>666.5628223704126</v>
      </c>
      <c r="L70" s="49">
        <f>'ごみ搬入量内訳'!F70/'ごみ処理概要'!D70/365*1000000</f>
        <v>314.47187827881015</v>
      </c>
      <c r="M70" s="49">
        <f>'資源化量内訳'!BP70</f>
        <v>0</v>
      </c>
      <c r="N70" s="49">
        <f>'ごみ処理量内訳'!E70</f>
        <v>2688</v>
      </c>
      <c r="O70" s="49">
        <f>'ごみ処理量内訳'!L70</f>
        <v>0</v>
      </c>
      <c r="P70" s="49">
        <f t="shared" si="11"/>
        <v>306</v>
      </c>
      <c r="Q70" s="49">
        <f>'ごみ処理量内訳'!G70</f>
        <v>288</v>
      </c>
      <c r="R70" s="49">
        <f>'ごみ処理量内訳'!H70</f>
        <v>18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12"/>
        <v>336</v>
      </c>
      <c r="W70" s="49">
        <f>'資源化量内訳'!M70</f>
        <v>332</v>
      </c>
      <c r="X70" s="49">
        <f>'資源化量内訳'!N70</f>
        <v>4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13"/>
        <v>3330</v>
      </c>
      <c r="AE70" s="50">
        <f t="shared" si="14"/>
        <v>100</v>
      </c>
      <c r="AF70" s="49">
        <f>'資源化量内訳'!AB70</f>
        <v>29</v>
      </c>
      <c r="AG70" s="49">
        <f>'資源化量内訳'!AJ70</f>
        <v>147</v>
      </c>
      <c r="AH70" s="49">
        <f>'資源化量内訳'!AR70</f>
        <v>14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15"/>
        <v>190</v>
      </c>
      <c r="AM70" s="50">
        <f t="shared" si="16"/>
        <v>15.795795795795794</v>
      </c>
      <c r="AN70" s="49">
        <f>'ごみ処理量内訳'!AC70</f>
        <v>0</v>
      </c>
      <c r="AO70" s="49">
        <f>'ごみ処理量内訳'!AD70</f>
        <v>229</v>
      </c>
      <c r="AP70" s="49">
        <f>'ごみ処理量内訳'!AE70</f>
        <v>58</v>
      </c>
      <c r="AQ70" s="49">
        <f t="shared" si="17"/>
        <v>287</v>
      </c>
    </row>
    <row r="71" spans="1:43" ht="13.5" customHeight="1">
      <c r="A71" s="24" t="s">
        <v>25</v>
      </c>
      <c r="B71" s="47" t="s">
        <v>154</v>
      </c>
      <c r="C71" s="48" t="s">
        <v>155</v>
      </c>
      <c r="D71" s="49">
        <v>5022</v>
      </c>
      <c r="E71" s="49">
        <v>5022</v>
      </c>
      <c r="F71" s="49">
        <f>'ごみ搬入量内訳'!H71</f>
        <v>1543</v>
      </c>
      <c r="G71" s="49">
        <f>'ごみ搬入量内訳'!AG71</f>
        <v>67</v>
      </c>
      <c r="H71" s="49">
        <f>'ごみ搬入量内訳'!AH71</f>
        <v>0</v>
      </c>
      <c r="I71" s="49">
        <f t="shared" si="9"/>
        <v>1610</v>
      </c>
      <c r="J71" s="49">
        <f t="shared" si="10"/>
        <v>878.327141399759</v>
      </c>
      <c r="K71" s="49">
        <f>('ごみ搬入量内訳'!E71+'ごみ搬入量内訳'!AH71)/'ごみ処理概要'!D71/365*1000000</f>
        <v>608.82800608828</v>
      </c>
      <c r="L71" s="49">
        <f>'ごみ搬入量内訳'!F71/'ごみ処理概要'!D71/365*1000000</f>
        <v>269.4991353114788</v>
      </c>
      <c r="M71" s="49">
        <f>'資源化量内訳'!BP71</f>
        <v>0</v>
      </c>
      <c r="N71" s="49">
        <f>'ごみ処理量内訳'!E71</f>
        <v>1229</v>
      </c>
      <c r="O71" s="49">
        <f>'ごみ処理量内訳'!L71</f>
        <v>0</v>
      </c>
      <c r="P71" s="49">
        <f t="shared" si="11"/>
        <v>167</v>
      </c>
      <c r="Q71" s="49">
        <f>'ごみ処理量内訳'!G71</f>
        <v>160</v>
      </c>
      <c r="R71" s="49">
        <f>'ごみ処理量内訳'!H71</f>
        <v>7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12"/>
        <v>214</v>
      </c>
      <c r="W71" s="49">
        <f>'資源化量内訳'!M71</f>
        <v>211</v>
      </c>
      <c r="X71" s="49">
        <f>'資源化量内訳'!N71</f>
        <v>3</v>
      </c>
      <c r="Y71" s="49">
        <f>'資源化量内訳'!O71</f>
        <v>0</v>
      </c>
      <c r="Z71" s="49">
        <f>'資源化量内訳'!P71</f>
        <v>0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0</v>
      </c>
      <c r="AD71" s="49">
        <f t="shared" si="13"/>
        <v>1610</v>
      </c>
      <c r="AE71" s="50">
        <f t="shared" si="14"/>
        <v>100</v>
      </c>
      <c r="AF71" s="49">
        <f>'資源化量内訳'!AB71</f>
        <v>0</v>
      </c>
      <c r="AG71" s="49">
        <f>'資源化量内訳'!AJ71</f>
        <v>104</v>
      </c>
      <c r="AH71" s="49">
        <f>'資源化量内訳'!AR71</f>
        <v>7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15"/>
        <v>111</v>
      </c>
      <c r="AM71" s="50">
        <f t="shared" si="16"/>
        <v>20.18633540372671</v>
      </c>
      <c r="AN71" s="49">
        <f>'ごみ処理量内訳'!AC71</f>
        <v>0</v>
      </c>
      <c r="AO71" s="49">
        <f>'ごみ処理量内訳'!AD71</f>
        <v>122</v>
      </c>
      <c r="AP71" s="49">
        <f>'ごみ処理量内訳'!AE71</f>
        <v>14</v>
      </c>
      <c r="AQ71" s="49">
        <f t="shared" si="17"/>
        <v>136</v>
      </c>
    </row>
    <row r="72" spans="1:43" ht="13.5" customHeight="1">
      <c r="A72" s="24" t="s">
        <v>25</v>
      </c>
      <c r="B72" s="47" t="s">
        <v>156</v>
      </c>
      <c r="C72" s="48" t="s">
        <v>157</v>
      </c>
      <c r="D72" s="49">
        <v>2035</v>
      </c>
      <c r="E72" s="49">
        <v>2035</v>
      </c>
      <c r="F72" s="49">
        <f>'ごみ搬入量内訳'!H72</f>
        <v>728</v>
      </c>
      <c r="G72" s="49">
        <f>'ごみ搬入量内訳'!AG72</f>
        <v>46</v>
      </c>
      <c r="H72" s="49">
        <f>'ごみ搬入量内訳'!AH72</f>
        <v>0</v>
      </c>
      <c r="I72" s="49">
        <f t="shared" si="9"/>
        <v>774</v>
      </c>
      <c r="J72" s="49">
        <f t="shared" si="10"/>
        <v>1042.038302312275</v>
      </c>
      <c r="K72" s="49">
        <f>('ごみ搬入量内訳'!E72+'ごみ搬入量内訳'!AH72)/'ごみ処理概要'!D72/365*1000000</f>
        <v>910.1006361280333</v>
      </c>
      <c r="L72" s="49">
        <f>'ごみ搬入量内訳'!F72/'ごみ処理概要'!D72/365*1000000</f>
        <v>131.93766618424152</v>
      </c>
      <c r="M72" s="49">
        <f>'資源化量内訳'!BP72</f>
        <v>0</v>
      </c>
      <c r="N72" s="49">
        <f>'ごみ処理量内訳'!E72</f>
        <v>566</v>
      </c>
      <c r="O72" s="49">
        <f>'ごみ処理量内訳'!L72</f>
        <v>0</v>
      </c>
      <c r="P72" s="49">
        <f t="shared" si="11"/>
        <v>86</v>
      </c>
      <c r="Q72" s="49">
        <f>'ごみ処理量内訳'!G72</f>
        <v>38</v>
      </c>
      <c r="R72" s="49">
        <f>'ごみ処理量内訳'!H72</f>
        <v>48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t="shared" si="12"/>
        <v>122</v>
      </c>
      <c r="W72" s="49">
        <f>'資源化量内訳'!M72</f>
        <v>118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4</v>
      </c>
      <c r="AB72" s="49">
        <f>'資源化量内訳'!R72</f>
        <v>0</v>
      </c>
      <c r="AC72" s="49">
        <f>'資源化量内訳'!S72</f>
        <v>0</v>
      </c>
      <c r="AD72" s="49">
        <f t="shared" si="13"/>
        <v>774</v>
      </c>
      <c r="AE72" s="50">
        <f t="shared" si="14"/>
        <v>100</v>
      </c>
      <c r="AF72" s="49">
        <f>'資源化量内訳'!AB72</f>
        <v>0</v>
      </c>
      <c r="AG72" s="49">
        <f>'資源化量内訳'!AJ72</f>
        <v>0</v>
      </c>
      <c r="AH72" s="49">
        <f>'資源化量内訳'!AR72</f>
        <v>33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t="shared" si="15"/>
        <v>33</v>
      </c>
      <c r="AM72" s="50">
        <f t="shared" si="16"/>
        <v>20.025839793281655</v>
      </c>
      <c r="AN72" s="49">
        <f>'ごみ処理量内訳'!AC72</f>
        <v>0</v>
      </c>
      <c r="AO72" s="49">
        <f>'ごみ処理量内訳'!AD72</f>
        <v>272</v>
      </c>
      <c r="AP72" s="49">
        <f>'ごみ処理量内訳'!AE72</f>
        <v>7</v>
      </c>
      <c r="AQ72" s="49">
        <f t="shared" si="17"/>
        <v>279</v>
      </c>
    </row>
    <row r="73" spans="1:43" ht="13.5" customHeight="1">
      <c r="A73" s="24" t="s">
        <v>25</v>
      </c>
      <c r="B73" s="47" t="s">
        <v>158</v>
      </c>
      <c r="C73" s="48" t="s">
        <v>159</v>
      </c>
      <c r="D73" s="49">
        <v>8990</v>
      </c>
      <c r="E73" s="49">
        <v>8990</v>
      </c>
      <c r="F73" s="49">
        <f>'ごみ搬入量内訳'!H73</f>
        <v>6053</v>
      </c>
      <c r="G73" s="49">
        <f>'ごみ搬入量内訳'!AG73</f>
        <v>714</v>
      </c>
      <c r="H73" s="49">
        <f>'ごみ搬入量内訳'!AH73</f>
        <v>0</v>
      </c>
      <c r="I73" s="49">
        <f t="shared" si="9"/>
        <v>6767</v>
      </c>
      <c r="J73" s="49">
        <f t="shared" si="10"/>
        <v>2062.260959665991</v>
      </c>
      <c r="K73" s="49">
        <f>('ごみ搬入量内訳'!E73+'ごみ搬入量内訳'!AH73)/'ごみ処理概要'!D73/365*1000000</f>
        <v>1058.710591677206</v>
      </c>
      <c r="L73" s="49">
        <f>'ごみ搬入量内訳'!F73/'ごみ処理概要'!D73/365*1000000</f>
        <v>1003.5503679887851</v>
      </c>
      <c r="M73" s="49">
        <f>'資源化量内訳'!BP73</f>
        <v>0</v>
      </c>
      <c r="N73" s="49">
        <f>'ごみ処理量内訳'!E73</f>
        <v>5825</v>
      </c>
      <c r="O73" s="49">
        <f>'ごみ処理量内訳'!L73</f>
        <v>0</v>
      </c>
      <c r="P73" s="49">
        <f t="shared" si="11"/>
        <v>764</v>
      </c>
      <c r="Q73" s="49">
        <f>'ごみ処理量内訳'!G73</f>
        <v>764</v>
      </c>
      <c r="R73" s="49">
        <f>'ごみ処理量内訳'!H73</f>
        <v>0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178</v>
      </c>
      <c r="W73" s="49">
        <f>'資源化量内訳'!M73</f>
        <v>104</v>
      </c>
      <c r="X73" s="49">
        <f>'資源化量内訳'!N73</f>
        <v>73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1</v>
      </c>
      <c r="AC73" s="49">
        <f>'資源化量内訳'!S73</f>
        <v>0</v>
      </c>
      <c r="AD73" s="49">
        <f t="shared" si="13"/>
        <v>6767</v>
      </c>
      <c r="AE73" s="50">
        <f t="shared" si="14"/>
        <v>100</v>
      </c>
      <c r="AF73" s="49">
        <f>'資源化量内訳'!AB73</f>
        <v>0</v>
      </c>
      <c r="AG73" s="49">
        <f>'資源化量内訳'!AJ73</f>
        <v>513</v>
      </c>
      <c r="AH73" s="49">
        <f>'資源化量内訳'!AR73</f>
        <v>0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513</v>
      </c>
      <c r="AM73" s="50">
        <f t="shared" si="16"/>
        <v>10.211319639426629</v>
      </c>
      <c r="AN73" s="49">
        <f>'ごみ処理量内訳'!AC73</f>
        <v>0</v>
      </c>
      <c r="AO73" s="49">
        <f>'ごみ処理量内訳'!AD73</f>
        <v>635</v>
      </c>
      <c r="AP73" s="49">
        <f>'ごみ処理量内訳'!AE73</f>
        <v>178</v>
      </c>
      <c r="AQ73" s="49">
        <f t="shared" si="17"/>
        <v>813</v>
      </c>
    </row>
    <row r="74" spans="1:43" ht="13.5" customHeight="1">
      <c r="A74" s="24" t="s">
        <v>25</v>
      </c>
      <c r="B74" s="47" t="s">
        <v>160</v>
      </c>
      <c r="C74" s="48" t="s">
        <v>161</v>
      </c>
      <c r="D74" s="49">
        <v>20915</v>
      </c>
      <c r="E74" s="49">
        <v>20915</v>
      </c>
      <c r="F74" s="49">
        <f>'ごみ搬入量内訳'!H74</f>
        <v>5034</v>
      </c>
      <c r="G74" s="49">
        <f>'ごみ搬入量内訳'!AG74</f>
        <v>1731</v>
      </c>
      <c r="H74" s="49">
        <f>'ごみ搬入量内訳'!AH74</f>
        <v>0</v>
      </c>
      <c r="I74" s="49">
        <f t="shared" si="9"/>
        <v>6765</v>
      </c>
      <c r="J74" s="49">
        <f t="shared" si="10"/>
        <v>886.1700490242633</v>
      </c>
      <c r="K74" s="49">
        <f>('ごみ搬入量内訳'!E74+'ごみ搬入量内訳'!AH74)/'ごみ処理概要'!D74/365*1000000</f>
        <v>620.3845309946653</v>
      </c>
      <c r="L74" s="49">
        <f>'ごみ搬入量内訳'!F74/'ごみ処理概要'!D74/365*1000000</f>
        <v>265.78551802959794</v>
      </c>
      <c r="M74" s="49">
        <f>'資源化量内訳'!BP74</f>
        <v>208</v>
      </c>
      <c r="N74" s="49">
        <f>'ごみ処理量内訳'!E74</f>
        <v>5750</v>
      </c>
      <c r="O74" s="49">
        <f>'ごみ処理量内訳'!L74</f>
        <v>0</v>
      </c>
      <c r="P74" s="49">
        <f t="shared" si="11"/>
        <v>814</v>
      </c>
      <c r="Q74" s="49">
        <f>'ごみ処理量内訳'!G74</f>
        <v>814</v>
      </c>
      <c r="R74" s="49">
        <f>'ごみ処理量内訳'!H74</f>
        <v>0</v>
      </c>
      <c r="S74" s="49">
        <f>'ごみ処理量内訳'!I74</f>
        <v>0</v>
      </c>
      <c r="T74" s="49">
        <f>'ごみ処理量内訳'!J74</f>
        <v>0</v>
      </c>
      <c r="U74" s="49">
        <f>'ごみ処理量内訳'!K74</f>
        <v>0</v>
      </c>
      <c r="V74" s="49">
        <f t="shared" si="12"/>
        <v>201</v>
      </c>
      <c r="W74" s="49">
        <f>'資源化量内訳'!M74</f>
        <v>122</v>
      </c>
      <c r="X74" s="49">
        <f>'資源化量内訳'!N74</f>
        <v>78</v>
      </c>
      <c r="Y74" s="49">
        <f>'資源化量内訳'!O74</f>
        <v>0</v>
      </c>
      <c r="Z74" s="49">
        <f>'資源化量内訳'!P74</f>
        <v>0</v>
      </c>
      <c r="AA74" s="49">
        <f>'資源化量内訳'!Q74</f>
        <v>0</v>
      </c>
      <c r="AB74" s="49">
        <f>'資源化量内訳'!R74</f>
        <v>1</v>
      </c>
      <c r="AC74" s="49">
        <f>'資源化量内訳'!S74</f>
        <v>0</v>
      </c>
      <c r="AD74" s="49">
        <f t="shared" si="13"/>
        <v>6765</v>
      </c>
      <c r="AE74" s="50">
        <f t="shared" si="14"/>
        <v>100</v>
      </c>
      <c r="AF74" s="49">
        <f>'資源化量内訳'!AB74</f>
        <v>0</v>
      </c>
      <c r="AG74" s="49">
        <f>'資源化量内訳'!AJ74</f>
        <v>547</v>
      </c>
      <c r="AH74" s="49">
        <f>'資源化量内訳'!AR74</f>
        <v>0</v>
      </c>
      <c r="AI74" s="49">
        <f>'資源化量内訳'!AZ74</f>
        <v>0</v>
      </c>
      <c r="AJ74" s="49">
        <f>'資源化量内訳'!BH74</f>
        <v>0</v>
      </c>
      <c r="AK74" s="49" t="s">
        <v>11</v>
      </c>
      <c r="AL74" s="49">
        <f t="shared" si="15"/>
        <v>547</v>
      </c>
      <c r="AM74" s="50">
        <f t="shared" si="16"/>
        <v>13.710024379750466</v>
      </c>
      <c r="AN74" s="49">
        <f>'ごみ処理量内訳'!AC74</f>
        <v>0</v>
      </c>
      <c r="AO74" s="49">
        <f>'ごみ処理量内訳'!AD74</f>
        <v>739</v>
      </c>
      <c r="AP74" s="49">
        <f>'ごみ処理量内訳'!AE74</f>
        <v>190</v>
      </c>
      <c r="AQ74" s="49">
        <f t="shared" si="17"/>
        <v>929</v>
      </c>
    </row>
    <row r="75" spans="1:43" ht="13.5" customHeight="1">
      <c r="A75" s="24" t="s">
        <v>25</v>
      </c>
      <c r="B75" s="47" t="s">
        <v>162</v>
      </c>
      <c r="C75" s="48" t="s">
        <v>163</v>
      </c>
      <c r="D75" s="49">
        <v>28761</v>
      </c>
      <c r="E75" s="49">
        <v>28761</v>
      </c>
      <c r="F75" s="49">
        <f>'ごみ搬入量内訳'!H75</f>
        <v>10979</v>
      </c>
      <c r="G75" s="49">
        <f>'ごみ搬入量内訳'!AG75</f>
        <v>1953</v>
      </c>
      <c r="H75" s="49">
        <f>'ごみ搬入量内訳'!AH75</f>
        <v>0</v>
      </c>
      <c r="I75" s="49">
        <f t="shared" si="9"/>
        <v>12932</v>
      </c>
      <c r="J75" s="49">
        <f t="shared" si="10"/>
        <v>1231.8812623448896</v>
      </c>
      <c r="K75" s="49">
        <f>('ごみ搬入量内訳'!E75+'ごみ搬入量内訳'!AH75)/'ごみ処理概要'!D75/365*1000000</f>
        <v>563.9295602444902</v>
      </c>
      <c r="L75" s="49">
        <f>'ごみ搬入量内訳'!F75/'ごみ処理概要'!D75/365*1000000</f>
        <v>667.9517021003995</v>
      </c>
      <c r="M75" s="49">
        <f>'資源化量内訳'!BP75</f>
        <v>456</v>
      </c>
      <c r="N75" s="49">
        <f>'ごみ処理量内訳'!E75</f>
        <v>11392</v>
      </c>
      <c r="O75" s="49">
        <f>'ごみ処理量内訳'!L75</f>
        <v>0</v>
      </c>
      <c r="P75" s="49">
        <f t="shared" si="11"/>
        <v>969</v>
      </c>
      <c r="Q75" s="49">
        <f>'ごみ処理量内訳'!G75</f>
        <v>969</v>
      </c>
      <c r="R75" s="49">
        <f>'ごみ処理量内訳'!H75</f>
        <v>0</v>
      </c>
      <c r="S75" s="49">
        <f>'ごみ処理量内訳'!I75</f>
        <v>0</v>
      </c>
      <c r="T75" s="49">
        <f>'ごみ処理量内訳'!J75</f>
        <v>0</v>
      </c>
      <c r="U75" s="49">
        <f>'ごみ処理量内訳'!K75</f>
        <v>0</v>
      </c>
      <c r="V75" s="49">
        <f t="shared" si="12"/>
        <v>571</v>
      </c>
      <c r="W75" s="49">
        <f>'資源化量内訳'!M75</f>
        <v>472</v>
      </c>
      <c r="X75" s="49">
        <f>'資源化量内訳'!N75</f>
        <v>77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6</v>
      </c>
      <c r="AC75" s="49">
        <f>'資源化量内訳'!S75</f>
        <v>16</v>
      </c>
      <c r="AD75" s="49">
        <f t="shared" si="13"/>
        <v>12932</v>
      </c>
      <c r="AE75" s="50">
        <f t="shared" si="14"/>
        <v>100</v>
      </c>
      <c r="AF75" s="49">
        <f>'資源化量内訳'!AB75</f>
        <v>0</v>
      </c>
      <c r="AG75" s="49">
        <f>'資源化量内訳'!AJ75</f>
        <v>652</v>
      </c>
      <c r="AH75" s="49">
        <f>'資源化量内訳'!AR75</f>
        <v>0</v>
      </c>
      <c r="AI75" s="49">
        <f>'資源化量内訳'!AZ75</f>
        <v>0</v>
      </c>
      <c r="AJ75" s="49">
        <f>'資源化量内訳'!BH75</f>
        <v>0</v>
      </c>
      <c r="AK75" s="49" t="s">
        <v>11</v>
      </c>
      <c r="AL75" s="49">
        <f t="shared" si="15"/>
        <v>652</v>
      </c>
      <c r="AM75" s="50">
        <f t="shared" si="16"/>
        <v>12.541081565581116</v>
      </c>
      <c r="AN75" s="49">
        <f>'ごみ処理量内訳'!AC75</f>
        <v>0</v>
      </c>
      <c r="AO75" s="49">
        <f>'ごみ処理量内訳'!AD75</f>
        <v>1285</v>
      </c>
      <c r="AP75" s="49">
        <f>'ごみ処理量内訳'!AE75</f>
        <v>226</v>
      </c>
      <c r="AQ75" s="49">
        <f t="shared" si="17"/>
        <v>1511</v>
      </c>
    </row>
    <row r="76" spans="1:43" ht="13.5" customHeight="1">
      <c r="A76" s="24" t="s">
        <v>25</v>
      </c>
      <c r="B76" s="47" t="s">
        <v>164</v>
      </c>
      <c r="C76" s="48" t="s">
        <v>215</v>
      </c>
      <c r="D76" s="49">
        <v>14870</v>
      </c>
      <c r="E76" s="49">
        <v>14870</v>
      </c>
      <c r="F76" s="49">
        <f>'ごみ搬入量内訳'!H76</f>
        <v>5799</v>
      </c>
      <c r="G76" s="49">
        <f>'ごみ搬入量内訳'!AG76</f>
        <v>338</v>
      </c>
      <c r="H76" s="49">
        <f>'ごみ搬入量内訳'!AH76</f>
        <v>0</v>
      </c>
      <c r="I76" s="49">
        <f t="shared" si="9"/>
        <v>6137</v>
      </c>
      <c r="J76" s="49">
        <f t="shared" si="10"/>
        <v>1130.7127525310684</v>
      </c>
      <c r="K76" s="49">
        <f>('ごみ搬入量内訳'!E76+'ごみ搬入量内訳'!AH76)/'ごみ処理概要'!D76/365*1000000</f>
        <v>741.0341682711352</v>
      </c>
      <c r="L76" s="49">
        <f>'ごみ搬入量内訳'!F76/'ごみ処理概要'!D76/365*1000000</f>
        <v>389.67858425993313</v>
      </c>
      <c r="M76" s="49">
        <f>'資源化量内訳'!BP76</f>
        <v>0</v>
      </c>
      <c r="N76" s="49">
        <f>'ごみ処理量内訳'!E76</f>
        <v>4925</v>
      </c>
      <c r="O76" s="49">
        <f>'ごみ処理量内訳'!L76</f>
        <v>0</v>
      </c>
      <c r="P76" s="49">
        <f t="shared" si="11"/>
        <v>644</v>
      </c>
      <c r="Q76" s="49">
        <f>'ごみ処理量内訳'!G76</f>
        <v>606</v>
      </c>
      <c r="R76" s="49">
        <f>'ごみ処理量内訳'!H76</f>
        <v>38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0</v>
      </c>
      <c r="V76" s="49">
        <f t="shared" si="12"/>
        <v>568</v>
      </c>
      <c r="W76" s="49">
        <f>'資源化量内訳'!M76</f>
        <v>568</v>
      </c>
      <c r="X76" s="49">
        <f>'資源化量内訳'!N76</f>
        <v>0</v>
      </c>
      <c r="Y76" s="49">
        <f>'資源化量内訳'!O76</f>
        <v>0</v>
      </c>
      <c r="Z76" s="49">
        <f>'資源化量内訳'!P76</f>
        <v>0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0</v>
      </c>
      <c r="AD76" s="49">
        <f t="shared" si="13"/>
        <v>6137</v>
      </c>
      <c r="AE76" s="50">
        <f t="shared" si="14"/>
        <v>100</v>
      </c>
      <c r="AF76" s="49">
        <f>'資源化量内訳'!AB76</f>
        <v>55</v>
      </c>
      <c r="AG76" s="49">
        <f>'資源化量内訳'!AJ76</f>
        <v>320</v>
      </c>
      <c r="AH76" s="49">
        <f>'資源化量内訳'!AR76</f>
        <v>31</v>
      </c>
      <c r="AI76" s="49">
        <f>'資源化量内訳'!AZ76</f>
        <v>0</v>
      </c>
      <c r="AJ76" s="49">
        <f>'資源化量内訳'!BH76</f>
        <v>0</v>
      </c>
      <c r="AK76" s="49" t="s">
        <v>11</v>
      </c>
      <c r="AL76" s="49">
        <f t="shared" si="15"/>
        <v>406</v>
      </c>
      <c r="AM76" s="50">
        <f t="shared" si="16"/>
        <v>15.870946716636794</v>
      </c>
      <c r="AN76" s="49">
        <f>'ごみ処理量内訳'!AC76</f>
        <v>0</v>
      </c>
      <c r="AO76" s="49">
        <f>'ごみ処理量内訳'!AD76</f>
        <v>452</v>
      </c>
      <c r="AP76" s="49">
        <f>'ごみ処理量内訳'!AE76</f>
        <v>125</v>
      </c>
      <c r="AQ76" s="49">
        <f t="shared" si="17"/>
        <v>577</v>
      </c>
    </row>
    <row r="77" spans="1:43" ht="13.5" customHeight="1">
      <c r="A77" s="24" t="s">
        <v>25</v>
      </c>
      <c r="B77" s="47" t="s">
        <v>165</v>
      </c>
      <c r="C77" s="48" t="s">
        <v>449</v>
      </c>
      <c r="D77" s="49">
        <v>8164</v>
      </c>
      <c r="E77" s="49">
        <v>8164</v>
      </c>
      <c r="F77" s="49">
        <f>'ごみ搬入量内訳'!H77</f>
        <v>2354</v>
      </c>
      <c r="G77" s="49">
        <f>'ごみ搬入量内訳'!AG77</f>
        <v>232</v>
      </c>
      <c r="H77" s="49">
        <f>'ごみ搬入量内訳'!AH77</f>
        <v>0</v>
      </c>
      <c r="I77" s="49">
        <f t="shared" si="9"/>
        <v>2586</v>
      </c>
      <c r="J77" s="49">
        <f t="shared" si="10"/>
        <v>867.8260052485688</v>
      </c>
      <c r="K77" s="49">
        <f>('ごみ搬入量内訳'!E77+'ごみ搬入量内訳'!AH77)/'ごみ処理概要'!D77/365*1000000</f>
        <v>585.5979811132067</v>
      </c>
      <c r="L77" s="49">
        <f>'ごみ搬入量内訳'!F77/'ごみ処理概要'!D77/365*1000000</f>
        <v>282.22802413536203</v>
      </c>
      <c r="M77" s="49">
        <f>'資源化量内訳'!BP77</f>
        <v>2</v>
      </c>
      <c r="N77" s="49">
        <f>'ごみ処理量内訳'!E77</f>
        <v>1943</v>
      </c>
      <c r="O77" s="49">
        <f>'ごみ処理量内訳'!L77</f>
        <v>184</v>
      </c>
      <c r="P77" s="49">
        <f t="shared" si="11"/>
        <v>0</v>
      </c>
      <c r="Q77" s="49">
        <f>'ごみ処理量内訳'!G77</f>
        <v>0</v>
      </c>
      <c r="R77" s="49">
        <f>'ごみ処理量内訳'!H77</f>
        <v>0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459</v>
      </c>
      <c r="W77" s="49">
        <f>'資源化量内訳'!M77</f>
        <v>301</v>
      </c>
      <c r="X77" s="49">
        <f>'資源化量内訳'!N77</f>
        <v>72</v>
      </c>
      <c r="Y77" s="49">
        <f>'資源化量内訳'!O77</f>
        <v>52</v>
      </c>
      <c r="Z77" s="49">
        <f>'資源化量内訳'!P77</f>
        <v>11</v>
      </c>
      <c r="AA77" s="49">
        <f>'資源化量内訳'!Q77</f>
        <v>19</v>
      </c>
      <c r="AB77" s="49">
        <f>'資源化量内訳'!R77</f>
        <v>0</v>
      </c>
      <c r="AC77" s="49">
        <f>'資源化量内訳'!S77</f>
        <v>4</v>
      </c>
      <c r="AD77" s="49">
        <f t="shared" si="13"/>
        <v>2586</v>
      </c>
      <c r="AE77" s="50">
        <f t="shared" si="14"/>
        <v>92.8847641144625</v>
      </c>
      <c r="AF77" s="49">
        <f>'資源化量内訳'!AB77</f>
        <v>19</v>
      </c>
      <c r="AG77" s="49">
        <f>'資源化量内訳'!AJ77</f>
        <v>0</v>
      </c>
      <c r="AH77" s="49">
        <f>'資源化量内訳'!AR77</f>
        <v>0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19</v>
      </c>
      <c r="AM77" s="50">
        <f t="shared" si="16"/>
        <v>18.547140649149924</v>
      </c>
      <c r="AN77" s="49">
        <f>'ごみ処理量内訳'!AC77</f>
        <v>184</v>
      </c>
      <c r="AO77" s="49">
        <f>'ごみ処理量内訳'!AD77</f>
        <v>169</v>
      </c>
      <c r="AP77" s="49">
        <f>'ごみ処理量内訳'!AE77</f>
        <v>0</v>
      </c>
      <c r="AQ77" s="49">
        <f t="shared" si="17"/>
        <v>353</v>
      </c>
    </row>
    <row r="78" spans="1:43" ht="13.5" customHeight="1">
      <c r="A78" s="24" t="s">
        <v>25</v>
      </c>
      <c r="B78" s="47" t="s">
        <v>166</v>
      </c>
      <c r="C78" s="48" t="s">
        <v>167</v>
      </c>
      <c r="D78" s="49">
        <v>12454</v>
      </c>
      <c r="E78" s="49">
        <v>12454</v>
      </c>
      <c r="F78" s="49">
        <f>'ごみ搬入量内訳'!H78</f>
        <v>2823</v>
      </c>
      <c r="G78" s="49">
        <f>'ごみ搬入量内訳'!AG78</f>
        <v>1672</v>
      </c>
      <c r="H78" s="49">
        <f>'ごみ搬入量内訳'!AH78</f>
        <v>0</v>
      </c>
      <c r="I78" s="49">
        <f t="shared" si="9"/>
        <v>4495</v>
      </c>
      <c r="J78" s="49">
        <f t="shared" si="10"/>
        <v>988.8444269432058</v>
      </c>
      <c r="K78" s="49">
        <f>('ごみ搬入量内訳'!E78+'ごみ搬入量内訳'!AH78)/'ごみ処理概要'!D78/365*1000000</f>
        <v>474.5133323507219</v>
      </c>
      <c r="L78" s="49">
        <f>'ごみ搬入量内訳'!F78/'ごみ処理概要'!D78/365*1000000</f>
        <v>514.331094592484</v>
      </c>
      <c r="M78" s="49">
        <f>'資源化量内訳'!BP78</f>
        <v>90</v>
      </c>
      <c r="N78" s="49">
        <f>'ごみ処理量内訳'!E78</f>
        <v>3431</v>
      </c>
      <c r="O78" s="49">
        <f>'ごみ処理量内訳'!L78</f>
        <v>67</v>
      </c>
      <c r="P78" s="49">
        <f t="shared" si="11"/>
        <v>997</v>
      </c>
      <c r="Q78" s="49">
        <f>'ごみ処理量内訳'!G78</f>
        <v>142</v>
      </c>
      <c r="R78" s="49">
        <f>'ごみ処理量内訳'!H78</f>
        <v>855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0</v>
      </c>
      <c r="V78" s="49">
        <f t="shared" si="12"/>
        <v>0</v>
      </c>
      <c r="W78" s="49">
        <f>'資源化量内訳'!M78</f>
        <v>0</v>
      </c>
      <c r="X78" s="49">
        <f>'資源化量内訳'!N78</f>
        <v>0</v>
      </c>
      <c r="Y78" s="49">
        <f>'資源化量内訳'!O78</f>
        <v>0</v>
      </c>
      <c r="Z78" s="49">
        <f>'資源化量内訳'!P78</f>
        <v>0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0</v>
      </c>
      <c r="AD78" s="49">
        <f t="shared" si="13"/>
        <v>4495</v>
      </c>
      <c r="AE78" s="50">
        <f t="shared" si="14"/>
        <v>98.50945494994438</v>
      </c>
      <c r="AF78" s="49">
        <f>'資源化量内訳'!AB78</f>
        <v>0</v>
      </c>
      <c r="AG78" s="49">
        <f>'資源化量内訳'!AJ78</f>
        <v>131</v>
      </c>
      <c r="AH78" s="49">
        <f>'資源化量内訳'!AR78</f>
        <v>846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977</v>
      </c>
      <c r="AM78" s="50">
        <f t="shared" si="16"/>
        <v>23.27153762268266</v>
      </c>
      <c r="AN78" s="49">
        <f>'ごみ処理量内訳'!AC78</f>
        <v>67</v>
      </c>
      <c r="AO78" s="49">
        <f>'ごみ処理量内訳'!AD78</f>
        <v>393</v>
      </c>
      <c r="AP78" s="49">
        <f>'ごみ処理量内訳'!AE78</f>
        <v>4</v>
      </c>
      <c r="AQ78" s="49">
        <f t="shared" si="17"/>
        <v>464</v>
      </c>
    </row>
    <row r="79" spans="1:43" ht="13.5" customHeight="1">
      <c r="A79" s="24" t="s">
        <v>25</v>
      </c>
      <c r="B79" s="47" t="s">
        <v>168</v>
      </c>
      <c r="C79" s="48" t="s">
        <v>272</v>
      </c>
      <c r="D79" s="49">
        <v>6433</v>
      </c>
      <c r="E79" s="49">
        <v>6433</v>
      </c>
      <c r="F79" s="49">
        <f>'ごみ搬入量内訳'!H79</f>
        <v>1448</v>
      </c>
      <c r="G79" s="49">
        <f>'ごみ搬入量内訳'!AG79</f>
        <v>477</v>
      </c>
      <c r="H79" s="49">
        <f>'ごみ搬入量内訳'!AH79</f>
        <v>0</v>
      </c>
      <c r="I79" s="49">
        <f t="shared" si="9"/>
        <v>1925</v>
      </c>
      <c r="J79" s="49">
        <f t="shared" si="10"/>
        <v>819.8309657608777</v>
      </c>
      <c r="K79" s="49">
        <f>('ごみ搬入量内訳'!E79+'ごみ搬入量内訳'!AH79)/'ごみ処理概要'!D79/365*1000000</f>
        <v>394.7965222131603</v>
      </c>
      <c r="L79" s="49">
        <f>'ごみ搬入量内訳'!F79/'ごみ処理概要'!D79/365*1000000</f>
        <v>425.03444354771733</v>
      </c>
      <c r="M79" s="49">
        <f>'資源化量内訳'!BP79</f>
        <v>4</v>
      </c>
      <c r="N79" s="49">
        <f>'ごみ処理量内訳'!E79</f>
        <v>1460</v>
      </c>
      <c r="O79" s="49">
        <f>'ごみ処理量内訳'!L79</f>
        <v>62</v>
      </c>
      <c r="P79" s="49">
        <f t="shared" si="11"/>
        <v>403</v>
      </c>
      <c r="Q79" s="49">
        <f>'ごみ処理量内訳'!G79</f>
        <v>68</v>
      </c>
      <c r="R79" s="49">
        <f>'ごみ処理量内訳'!H79</f>
        <v>335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0</v>
      </c>
      <c r="V79" s="49">
        <f t="shared" si="12"/>
        <v>0</v>
      </c>
      <c r="W79" s="49">
        <f>'資源化量内訳'!M79</f>
        <v>0</v>
      </c>
      <c r="X79" s="49">
        <f>'資源化量内訳'!N79</f>
        <v>0</v>
      </c>
      <c r="Y79" s="49">
        <f>'資源化量内訳'!O79</f>
        <v>0</v>
      </c>
      <c r="Z79" s="49">
        <f>'資源化量内訳'!P79</f>
        <v>0</v>
      </c>
      <c r="AA79" s="49">
        <f>'資源化量内訳'!Q79</f>
        <v>0</v>
      </c>
      <c r="AB79" s="49">
        <f>'資源化量内訳'!R79</f>
        <v>0</v>
      </c>
      <c r="AC79" s="49">
        <f>'資源化量内訳'!S79</f>
        <v>0</v>
      </c>
      <c r="AD79" s="49">
        <f t="shared" si="13"/>
        <v>1925</v>
      </c>
      <c r="AE79" s="50">
        <f t="shared" si="14"/>
        <v>96.77922077922078</v>
      </c>
      <c r="AF79" s="49">
        <f>'資源化量内訳'!AB79</f>
        <v>0</v>
      </c>
      <c r="AG79" s="49">
        <f>'資源化量内訳'!AJ79</f>
        <v>63</v>
      </c>
      <c r="AH79" s="49">
        <f>'資源化量内訳'!AR79</f>
        <v>333</v>
      </c>
      <c r="AI79" s="49">
        <f>'資源化量内訳'!AZ79</f>
        <v>0</v>
      </c>
      <c r="AJ79" s="49">
        <f>'資源化量内訳'!BH79</f>
        <v>0</v>
      </c>
      <c r="AK79" s="49" t="s">
        <v>11</v>
      </c>
      <c r="AL79" s="49">
        <f t="shared" si="15"/>
        <v>396</v>
      </c>
      <c r="AM79" s="50">
        <f t="shared" si="16"/>
        <v>20.736132711249354</v>
      </c>
      <c r="AN79" s="49">
        <f>'ごみ処理量内訳'!AC79</f>
        <v>62</v>
      </c>
      <c r="AO79" s="49">
        <f>'ごみ処理量内訳'!AD79</f>
        <v>172</v>
      </c>
      <c r="AP79" s="49">
        <f>'ごみ処理量内訳'!AE79</f>
        <v>2</v>
      </c>
      <c r="AQ79" s="49">
        <f t="shared" si="17"/>
        <v>236</v>
      </c>
    </row>
    <row r="80" spans="1:43" ht="13.5" customHeight="1">
      <c r="A80" s="24" t="s">
        <v>25</v>
      </c>
      <c r="B80" s="47" t="s">
        <v>169</v>
      </c>
      <c r="C80" s="48" t="s">
        <v>170</v>
      </c>
      <c r="D80" s="49">
        <v>2354</v>
      </c>
      <c r="E80" s="49">
        <v>2354</v>
      </c>
      <c r="F80" s="49">
        <f>'ごみ搬入量内訳'!H80</f>
        <v>591</v>
      </c>
      <c r="G80" s="49">
        <f>'ごみ搬入量内訳'!AG80</f>
        <v>20</v>
      </c>
      <c r="H80" s="49">
        <f>'ごみ搬入量内訳'!AH80</f>
        <v>0</v>
      </c>
      <c r="I80" s="49">
        <f t="shared" si="9"/>
        <v>611</v>
      </c>
      <c r="J80" s="49">
        <f t="shared" si="10"/>
        <v>711.118352905576</v>
      </c>
      <c r="K80" s="49">
        <f>('ごみ搬入量内訳'!E80+'ごみ搬入量内訳'!AH80)/'ごみ処理概要'!D80/365*1000000</f>
        <v>679.6941376380628</v>
      </c>
      <c r="L80" s="49">
        <f>'ごみ搬入量内訳'!F80/'ごみ処理概要'!D80/365*1000000</f>
        <v>31.424215267513183</v>
      </c>
      <c r="M80" s="49">
        <f>'資源化量内訳'!BP80</f>
        <v>0</v>
      </c>
      <c r="N80" s="49">
        <f>'ごみ処理量内訳'!E80</f>
        <v>463</v>
      </c>
      <c r="O80" s="49">
        <f>'ごみ処理量内訳'!L80</f>
        <v>0</v>
      </c>
      <c r="P80" s="49">
        <f t="shared" si="11"/>
        <v>148</v>
      </c>
      <c r="Q80" s="49">
        <f>'ごみ処理量内訳'!G80</f>
        <v>65</v>
      </c>
      <c r="R80" s="49">
        <f>'ごみ処理量内訳'!H80</f>
        <v>83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0</v>
      </c>
      <c r="W80" s="49">
        <f>'資源化量内訳'!M80</f>
        <v>0</v>
      </c>
      <c r="X80" s="49">
        <f>'資源化量内訳'!N80</f>
        <v>0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611</v>
      </c>
      <c r="AE80" s="50">
        <f t="shared" si="14"/>
        <v>100</v>
      </c>
      <c r="AF80" s="49">
        <f>'資源化量内訳'!AB80</f>
        <v>0</v>
      </c>
      <c r="AG80" s="49">
        <f>'資源化量内訳'!AJ80</f>
        <v>26</v>
      </c>
      <c r="AH80" s="49">
        <f>'資源化量内訳'!AR80</f>
        <v>83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109</v>
      </c>
      <c r="AM80" s="50">
        <f t="shared" si="16"/>
        <v>17.83960720130933</v>
      </c>
      <c r="AN80" s="49">
        <f>'ごみ処理量内訳'!AC80</f>
        <v>0</v>
      </c>
      <c r="AO80" s="49">
        <f>'ごみ処理量内訳'!AD80</f>
        <v>44</v>
      </c>
      <c r="AP80" s="49">
        <f>'ごみ処理量内訳'!AE80</f>
        <v>19</v>
      </c>
      <c r="AQ80" s="49">
        <f t="shared" si="17"/>
        <v>63</v>
      </c>
    </row>
    <row r="81" spans="1:43" ht="13.5" customHeight="1">
      <c r="A81" s="24" t="s">
        <v>25</v>
      </c>
      <c r="B81" s="47" t="s">
        <v>171</v>
      </c>
      <c r="C81" s="48" t="s">
        <v>450</v>
      </c>
      <c r="D81" s="49">
        <v>7303</v>
      </c>
      <c r="E81" s="49">
        <v>7303</v>
      </c>
      <c r="F81" s="49">
        <f>'ごみ搬入量内訳'!H81</f>
        <v>1428</v>
      </c>
      <c r="G81" s="49">
        <f>'ごみ搬入量内訳'!AG81</f>
        <v>398</v>
      </c>
      <c r="H81" s="49">
        <f>'ごみ搬入量内訳'!AH81</f>
        <v>0</v>
      </c>
      <c r="I81" s="49">
        <f t="shared" si="9"/>
        <v>1826</v>
      </c>
      <c r="J81" s="49">
        <f t="shared" si="10"/>
        <v>685.0252945402433</v>
      </c>
      <c r="K81" s="49">
        <f>('ごみ搬入量内訳'!E81+'ごみ搬入量内訳'!AH81)/'ごみ処理概要'!D81/365*1000000</f>
        <v>586.3606436836805</v>
      </c>
      <c r="L81" s="49">
        <f>'ごみ搬入量内訳'!F81/'ごみ処理概要'!D81/365*1000000</f>
        <v>98.66465085656297</v>
      </c>
      <c r="M81" s="49">
        <f>'資源化量内訳'!BP81</f>
        <v>0</v>
      </c>
      <c r="N81" s="49">
        <f>'ごみ処理量内訳'!E81</f>
        <v>1314</v>
      </c>
      <c r="O81" s="49">
        <f>'ごみ処理量内訳'!L81</f>
        <v>212</v>
      </c>
      <c r="P81" s="49">
        <f t="shared" si="11"/>
        <v>0</v>
      </c>
      <c r="Q81" s="49">
        <f>'ごみ処理量内訳'!G81</f>
        <v>0</v>
      </c>
      <c r="R81" s="49">
        <f>'ごみ処理量内訳'!H81</f>
        <v>0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300</v>
      </c>
      <c r="W81" s="49">
        <f>'資源化量内訳'!M81</f>
        <v>190</v>
      </c>
      <c r="X81" s="49">
        <f>'資源化量内訳'!N81</f>
        <v>31</v>
      </c>
      <c r="Y81" s="49">
        <f>'資源化量内訳'!O81</f>
        <v>53</v>
      </c>
      <c r="Z81" s="49">
        <f>'資源化量内訳'!P81</f>
        <v>16</v>
      </c>
      <c r="AA81" s="49">
        <f>'資源化量内訳'!Q81</f>
        <v>10</v>
      </c>
      <c r="AB81" s="49">
        <f>'資源化量内訳'!R81</f>
        <v>0</v>
      </c>
      <c r="AC81" s="49">
        <f>'資源化量内訳'!S81</f>
        <v>0</v>
      </c>
      <c r="AD81" s="49">
        <f t="shared" si="13"/>
        <v>1826</v>
      </c>
      <c r="AE81" s="50">
        <f t="shared" si="14"/>
        <v>88.38992332968236</v>
      </c>
      <c r="AF81" s="49">
        <f>'資源化量内訳'!AB81</f>
        <v>3</v>
      </c>
      <c r="AG81" s="49">
        <f>'資源化量内訳'!AJ81</f>
        <v>0</v>
      </c>
      <c r="AH81" s="49">
        <f>'資源化量内訳'!AR81</f>
        <v>0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3</v>
      </c>
      <c r="AM81" s="50">
        <f t="shared" si="16"/>
        <v>16.59364731653888</v>
      </c>
      <c r="AN81" s="49">
        <f>'ごみ処理量内訳'!AC81</f>
        <v>212</v>
      </c>
      <c r="AO81" s="49">
        <f>'ごみ処理量内訳'!AD81</f>
        <v>199</v>
      </c>
      <c r="AP81" s="49">
        <f>'ごみ処理量内訳'!AE81</f>
        <v>0</v>
      </c>
      <c r="AQ81" s="49">
        <f t="shared" si="17"/>
        <v>411</v>
      </c>
    </row>
    <row r="82" spans="1:43" ht="13.5" customHeight="1">
      <c r="A82" s="24" t="s">
        <v>25</v>
      </c>
      <c r="B82" s="47" t="s">
        <v>172</v>
      </c>
      <c r="C82" s="48" t="s">
        <v>173</v>
      </c>
      <c r="D82" s="49">
        <v>5161</v>
      </c>
      <c r="E82" s="49">
        <v>5161</v>
      </c>
      <c r="F82" s="49">
        <f>'ごみ搬入量内訳'!H82</f>
        <v>1567</v>
      </c>
      <c r="G82" s="49">
        <f>'ごみ搬入量内訳'!AG82</f>
        <v>54</v>
      </c>
      <c r="H82" s="49">
        <f>'ごみ搬入量内訳'!AH82</f>
        <v>2</v>
      </c>
      <c r="I82" s="49">
        <f t="shared" si="9"/>
        <v>1623</v>
      </c>
      <c r="J82" s="49">
        <f t="shared" si="10"/>
        <v>861.5724360522677</v>
      </c>
      <c r="K82" s="49">
        <f>('ごみ搬入量内訳'!E82+'ごみ搬入量内訳'!AH82)/'ごみ処理概要'!D82/365*1000000</f>
        <v>855.7330664918395</v>
      </c>
      <c r="L82" s="49">
        <f>'ごみ搬入量内訳'!F82/'ごみ処理概要'!D82/365*1000000</f>
        <v>5.839369560428185</v>
      </c>
      <c r="M82" s="49">
        <f>'資源化量内訳'!BP82</f>
        <v>0</v>
      </c>
      <c r="N82" s="49">
        <f>'ごみ処理量内訳'!E82</f>
        <v>1369</v>
      </c>
      <c r="O82" s="49">
        <f>'ごみ処理量内訳'!L82</f>
        <v>0</v>
      </c>
      <c r="P82" s="49">
        <f t="shared" si="11"/>
        <v>252</v>
      </c>
      <c r="Q82" s="49">
        <f>'ごみ処理量内訳'!G82</f>
        <v>109</v>
      </c>
      <c r="R82" s="49">
        <f>'ごみ処理量内訳'!H82</f>
        <v>143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0</v>
      </c>
      <c r="W82" s="49">
        <f>'資源化量内訳'!M82</f>
        <v>0</v>
      </c>
      <c r="X82" s="49">
        <f>'資源化量内訳'!N82</f>
        <v>0</v>
      </c>
      <c r="Y82" s="49">
        <f>'資源化量内訳'!O82</f>
        <v>0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1621</v>
      </c>
      <c r="AE82" s="50">
        <f t="shared" si="14"/>
        <v>100</v>
      </c>
      <c r="AF82" s="49">
        <f>'資源化量内訳'!AB82</f>
        <v>0</v>
      </c>
      <c r="AG82" s="49">
        <f>'資源化量内訳'!AJ82</f>
        <v>0</v>
      </c>
      <c r="AH82" s="49">
        <f>'資源化量内訳'!AR82</f>
        <v>141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141</v>
      </c>
      <c r="AM82" s="50">
        <f t="shared" si="16"/>
        <v>8.698334361505243</v>
      </c>
      <c r="AN82" s="49">
        <f>'ごみ処理量内訳'!AC82</f>
        <v>0</v>
      </c>
      <c r="AO82" s="49">
        <f>'ごみ処理量内訳'!AD82</f>
        <v>129</v>
      </c>
      <c r="AP82" s="49">
        <f>'ごみ処理量内訳'!AE82</f>
        <v>37</v>
      </c>
      <c r="AQ82" s="49">
        <f t="shared" si="17"/>
        <v>166</v>
      </c>
    </row>
    <row r="83" spans="1:43" ht="13.5" customHeight="1">
      <c r="A83" s="24" t="s">
        <v>25</v>
      </c>
      <c r="B83" s="47" t="s">
        <v>174</v>
      </c>
      <c r="C83" s="48" t="s">
        <v>175</v>
      </c>
      <c r="D83" s="49">
        <v>7064</v>
      </c>
      <c r="E83" s="49">
        <v>7064</v>
      </c>
      <c r="F83" s="49">
        <f>'ごみ搬入量内訳'!H83</f>
        <v>1803</v>
      </c>
      <c r="G83" s="49">
        <f>'ごみ搬入量内訳'!AG83</f>
        <v>27</v>
      </c>
      <c r="H83" s="49">
        <f>'ごみ搬入量内訳'!AH83</f>
        <v>0</v>
      </c>
      <c r="I83" s="49">
        <f t="shared" si="9"/>
        <v>1830</v>
      </c>
      <c r="J83" s="49">
        <f t="shared" si="10"/>
        <v>709.7534867124839</v>
      </c>
      <c r="K83" s="49">
        <f>('ごみ搬入量内訳'!E83+'ごみ搬入量内訳'!AH83)/'ごみ処理概要'!D83/365*1000000</f>
        <v>618.9981228377728</v>
      </c>
      <c r="L83" s="49">
        <f>'ごみ搬入量内訳'!F83/'ごみ処理概要'!D83/365*1000000</f>
        <v>90.75536387471107</v>
      </c>
      <c r="M83" s="49">
        <f>'資源化量内訳'!BP83</f>
        <v>0</v>
      </c>
      <c r="N83" s="49">
        <f>'ごみ処理量内訳'!E83</f>
        <v>1452</v>
      </c>
      <c r="O83" s="49">
        <f>'ごみ処理量内訳'!L83</f>
        <v>0</v>
      </c>
      <c r="P83" s="49">
        <f t="shared" si="11"/>
        <v>171</v>
      </c>
      <c r="Q83" s="49">
        <f>'ごみ処理量内訳'!G83</f>
        <v>171</v>
      </c>
      <c r="R83" s="49">
        <f>'ごみ処理量内訳'!H83</f>
        <v>0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207</v>
      </c>
      <c r="W83" s="49">
        <f>'資源化量内訳'!M83</f>
        <v>136</v>
      </c>
      <c r="X83" s="49">
        <f>'資源化量内訳'!N83</f>
        <v>19</v>
      </c>
      <c r="Y83" s="49">
        <f>'資源化量内訳'!O83</f>
        <v>22</v>
      </c>
      <c r="Z83" s="49">
        <f>'資源化量内訳'!P83</f>
        <v>16</v>
      </c>
      <c r="AA83" s="49">
        <f>'資源化量内訳'!Q83</f>
        <v>14</v>
      </c>
      <c r="AB83" s="49">
        <f>'資源化量内訳'!R83</f>
        <v>0</v>
      </c>
      <c r="AC83" s="49">
        <f>'資源化量内訳'!S83</f>
        <v>0</v>
      </c>
      <c r="AD83" s="49">
        <f t="shared" si="13"/>
        <v>1830</v>
      </c>
      <c r="AE83" s="50">
        <f t="shared" si="14"/>
        <v>100</v>
      </c>
      <c r="AF83" s="49">
        <f>'資源化量内訳'!AB83</f>
        <v>0</v>
      </c>
      <c r="AG83" s="49">
        <f>'資源化量内訳'!AJ83</f>
        <v>61</v>
      </c>
      <c r="AH83" s="49">
        <f>'資源化量内訳'!AR83</f>
        <v>0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61</v>
      </c>
      <c r="AM83" s="50">
        <f t="shared" si="16"/>
        <v>14.6448087431694</v>
      </c>
      <c r="AN83" s="49">
        <f>'ごみ処理量内訳'!AC83</f>
        <v>0</v>
      </c>
      <c r="AO83" s="49">
        <f>'ごみ処理量内訳'!AD83</f>
        <v>139</v>
      </c>
      <c r="AP83" s="49">
        <f>'ごみ処理量内訳'!AE83</f>
        <v>59</v>
      </c>
      <c r="AQ83" s="49">
        <f t="shared" si="17"/>
        <v>198</v>
      </c>
    </row>
    <row r="84" spans="1:43" ht="13.5" customHeight="1">
      <c r="A84" s="24" t="s">
        <v>25</v>
      </c>
      <c r="B84" s="47" t="s">
        <v>176</v>
      </c>
      <c r="C84" s="48" t="s">
        <v>204</v>
      </c>
      <c r="D84" s="49">
        <v>3722</v>
      </c>
      <c r="E84" s="49">
        <v>3722</v>
      </c>
      <c r="F84" s="49">
        <f>'ごみ搬入量内訳'!H84</f>
        <v>842</v>
      </c>
      <c r="G84" s="49">
        <f>'ごみ搬入量内訳'!AG84</f>
        <v>36</v>
      </c>
      <c r="H84" s="49">
        <f>'ごみ搬入量内訳'!AH84</f>
        <v>0</v>
      </c>
      <c r="I84" s="49">
        <f t="shared" si="9"/>
        <v>878</v>
      </c>
      <c r="J84" s="49">
        <f t="shared" si="10"/>
        <v>646.2867952860813</v>
      </c>
      <c r="K84" s="49">
        <f>('ごみ搬入量内訳'!E84+'ごみ搬入量内訳'!AH84)/'ごみ処理概要'!D84/365*1000000</f>
        <v>602.1214106423855</v>
      </c>
      <c r="L84" s="49">
        <f>'ごみ搬入量内訳'!F84/'ごみ処理概要'!D84/365*1000000</f>
        <v>44.16538464369576</v>
      </c>
      <c r="M84" s="49">
        <f>'資源化量内訳'!BP84</f>
        <v>0</v>
      </c>
      <c r="N84" s="49">
        <f>'ごみ処理量内訳'!E84</f>
        <v>289</v>
      </c>
      <c r="O84" s="49">
        <f>'ごみ処理量内訳'!L84</f>
        <v>140</v>
      </c>
      <c r="P84" s="49">
        <f t="shared" si="11"/>
        <v>260</v>
      </c>
      <c r="Q84" s="49">
        <f>'ごみ処理量内訳'!G84</f>
        <v>0</v>
      </c>
      <c r="R84" s="49">
        <f>'ごみ処理量内訳'!H84</f>
        <v>260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0</v>
      </c>
      <c r="V84" s="49">
        <f t="shared" si="12"/>
        <v>189</v>
      </c>
      <c r="W84" s="49">
        <f>'資源化量内訳'!M84</f>
        <v>135</v>
      </c>
      <c r="X84" s="49">
        <f>'資源化量内訳'!N84</f>
        <v>8</v>
      </c>
      <c r="Y84" s="49">
        <f>'資源化量内訳'!O84</f>
        <v>16</v>
      </c>
      <c r="Z84" s="49">
        <f>'資源化量内訳'!P84</f>
        <v>6</v>
      </c>
      <c r="AA84" s="49">
        <f>'資源化量内訳'!Q84</f>
        <v>24</v>
      </c>
      <c r="AB84" s="49">
        <f>'資源化量内訳'!R84</f>
        <v>0</v>
      </c>
      <c r="AC84" s="49">
        <f>'資源化量内訳'!S84</f>
        <v>0</v>
      </c>
      <c r="AD84" s="49">
        <f t="shared" si="13"/>
        <v>878</v>
      </c>
      <c r="AE84" s="50">
        <f t="shared" si="14"/>
        <v>84.05466970387245</v>
      </c>
      <c r="AF84" s="49">
        <f>'資源化量内訳'!AB84</f>
        <v>0</v>
      </c>
      <c r="AG84" s="49">
        <f>'資源化量内訳'!AJ84</f>
        <v>0</v>
      </c>
      <c r="AH84" s="49">
        <f>'資源化量内訳'!AR84</f>
        <v>234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234</v>
      </c>
      <c r="AM84" s="50">
        <f t="shared" si="16"/>
        <v>48.17767653758543</v>
      </c>
      <c r="AN84" s="49">
        <f>'ごみ処理量内訳'!AC84</f>
        <v>140</v>
      </c>
      <c r="AO84" s="49">
        <f>'ごみ処理量内訳'!AD84</f>
        <v>33</v>
      </c>
      <c r="AP84" s="49">
        <f>'ごみ処理量内訳'!AE84</f>
        <v>26</v>
      </c>
      <c r="AQ84" s="49">
        <f t="shared" si="17"/>
        <v>199</v>
      </c>
    </row>
    <row r="85" spans="1:43" ht="13.5" customHeight="1">
      <c r="A85" s="24" t="s">
        <v>25</v>
      </c>
      <c r="B85" s="47" t="s">
        <v>177</v>
      </c>
      <c r="C85" s="48" t="s">
        <v>378</v>
      </c>
      <c r="D85" s="49">
        <v>4284</v>
      </c>
      <c r="E85" s="49">
        <v>4284</v>
      </c>
      <c r="F85" s="49">
        <f>'ごみ搬入量内訳'!H85</f>
        <v>1134</v>
      </c>
      <c r="G85" s="49">
        <f>'ごみ搬入量内訳'!AG85</f>
        <v>12</v>
      </c>
      <c r="H85" s="49">
        <f>'ごみ搬入量内訳'!AH85</f>
        <v>0</v>
      </c>
      <c r="I85" s="49">
        <f t="shared" si="9"/>
        <v>1146</v>
      </c>
      <c r="J85" s="49">
        <f t="shared" si="10"/>
        <v>732.8958980852615</v>
      </c>
      <c r="K85" s="49">
        <f>('ごみ搬入量内訳'!E85+'ごみ搬入量内訳'!AH85)/'ごみ処理概要'!D85/365*1000000</f>
        <v>585.8050982950258</v>
      </c>
      <c r="L85" s="49">
        <f>'ごみ搬入量内訳'!F85/'ごみ処理概要'!D85/365*1000000</f>
        <v>147.09079979023574</v>
      </c>
      <c r="M85" s="49">
        <f>'資源化量内訳'!BP85</f>
        <v>0</v>
      </c>
      <c r="N85" s="49">
        <f>'ごみ処理量内訳'!E85</f>
        <v>439</v>
      </c>
      <c r="O85" s="49">
        <f>'ごみ処理量内訳'!L85</f>
        <v>0</v>
      </c>
      <c r="P85" s="49">
        <f t="shared" si="11"/>
        <v>707</v>
      </c>
      <c r="Q85" s="49">
        <f>'ごみ処理量内訳'!G85</f>
        <v>180</v>
      </c>
      <c r="R85" s="49">
        <f>'ごみ処理量内訳'!H85</f>
        <v>527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0</v>
      </c>
      <c r="V85" s="49">
        <f t="shared" si="12"/>
        <v>0</v>
      </c>
      <c r="W85" s="49">
        <f>'資源化量内訳'!M85</f>
        <v>0</v>
      </c>
      <c r="X85" s="49">
        <f>'資源化量内訳'!N85</f>
        <v>0</v>
      </c>
      <c r="Y85" s="49">
        <f>'資源化量内訳'!O85</f>
        <v>0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 t="shared" si="13"/>
        <v>1146</v>
      </c>
      <c r="AE85" s="50">
        <f t="shared" si="14"/>
        <v>100</v>
      </c>
      <c r="AF85" s="49">
        <f>'資源化量内訳'!AB85</f>
        <v>0</v>
      </c>
      <c r="AG85" s="49">
        <f>'資源化量内訳'!AJ85</f>
        <v>30</v>
      </c>
      <c r="AH85" s="49">
        <f>'資源化量内訳'!AR85</f>
        <v>523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 t="shared" si="15"/>
        <v>553</v>
      </c>
      <c r="AM85" s="50">
        <f t="shared" si="16"/>
        <v>48.25479930191972</v>
      </c>
      <c r="AN85" s="49">
        <f>'ごみ処理量内訳'!AC85</f>
        <v>0</v>
      </c>
      <c r="AO85" s="49">
        <f>'ごみ処理量内訳'!AD85</f>
        <v>50</v>
      </c>
      <c r="AP85" s="49">
        <f>'ごみ処理量内訳'!AE85</f>
        <v>154</v>
      </c>
      <c r="AQ85" s="49">
        <f t="shared" si="17"/>
        <v>204</v>
      </c>
    </row>
    <row r="86" spans="1:43" ht="13.5" customHeight="1">
      <c r="A86" s="24" t="s">
        <v>25</v>
      </c>
      <c r="B86" s="47" t="s">
        <v>379</v>
      </c>
      <c r="C86" s="48" t="s">
        <v>380</v>
      </c>
      <c r="D86" s="49">
        <v>4272</v>
      </c>
      <c r="E86" s="49">
        <v>4272</v>
      </c>
      <c r="F86" s="49">
        <f>'ごみ搬入量内訳'!H86</f>
        <v>965</v>
      </c>
      <c r="G86" s="49">
        <f>'ごみ搬入量内訳'!AG86</f>
        <v>26</v>
      </c>
      <c r="H86" s="49">
        <f>'ごみ搬入量内訳'!AH86</f>
        <v>0</v>
      </c>
      <c r="I86" s="49">
        <f t="shared" si="9"/>
        <v>991</v>
      </c>
      <c r="J86" s="49">
        <f t="shared" si="10"/>
        <v>635.5497409060591</v>
      </c>
      <c r="K86" s="49">
        <f>('ごみ搬入量内訳'!E86+'ごみ搬入量内訳'!AH86)/'ごみ処理概要'!D86/365*1000000</f>
        <v>470.0887589143707</v>
      </c>
      <c r="L86" s="49">
        <f>'ごみ搬入量内訳'!F86/'ごみ処理概要'!D86/365*1000000</f>
        <v>165.46098199168847</v>
      </c>
      <c r="M86" s="49">
        <f>'資源化量内訳'!BP86</f>
        <v>0</v>
      </c>
      <c r="N86" s="49">
        <f>'ごみ処理量内訳'!E86</f>
        <v>720</v>
      </c>
      <c r="O86" s="49">
        <f>'ごみ処理量内訳'!L86</f>
        <v>66</v>
      </c>
      <c r="P86" s="49">
        <f t="shared" si="11"/>
        <v>0</v>
      </c>
      <c r="Q86" s="49">
        <f>'ごみ処理量内訳'!G86</f>
        <v>0</v>
      </c>
      <c r="R86" s="49">
        <f>'ごみ処理量内訳'!H86</f>
        <v>0</v>
      </c>
      <c r="S86" s="49">
        <f>'ごみ処理量内訳'!I86</f>
        <v>0</v>
      </c>
      <c r="T86" s="49">
        <f>'ごみ処理量内訳'!J86</f>
        <v>0</v>
      </c>
      <c r="U86" s="49">
        <f>'ごみ処理量内訳'!K86</f>
        <v>0</v>
      </c>
      <c r="V86" s="49">
        <f t="shared" si="12"/>
        <v>205</v>
      </c>
      <c r="W86" s="49">
        <f>'資源化量内訳'!M86</f>
        <v>126</v>
      </c>
      <c r="X86" s="49">
        <f>'資源化量内訳'!N86</f>
        <v>38</v>
      </c>
      <c r="Y86" s="49">
        <f>'資源化量内訳'!O86</f>
        <v>26</v>
      </c>
      <c r="Z86" s="49">
        <f>'資源化量内訳'!P86</f>
        <v>6</v>
      </c>
      <c r="AA86" s="49">
        <f>'資源化量内訳'!Q86</f>
        <v>7</v>
      </c>
      <c r="AB86" s="49">
        <f>'資源化量内訳'!R86</f>
        <v>0</v>
      </c>
      <c r="AC86" s="49">
        <f>'資源化量内訳'!S86</f>
        <v>2</v>
      </c>
      <c r="AD86" s="49">
        <f t="shared" si="13"/>
        <v>991</v>
      </c>
      <c r="AE86" s="50">
        <f t="shared" si="14"/>
        <v>93.34006054490413</v>
      </c>
      <c r="AF86" s="49">
        <f>'資源化量内訳'!AB86</f>
        <v>7</v>
      </c>
      <c r="AG86" s="49">
        <f>'資源化量内訳'!AJ86</f>
        <v>0</v>
      </c>
      <c r="AH86" s="49">
        <f>'資源化量内訳'!AR86</f>
        <v>0</v>
      </c>
      <c r="AI86" s="49">
        <f>'資源化量内訳'!AZ86</f>
        <v>0</v>
      </c>
      <c r="AJ86" s="49">
        <f>'資源化量内訳'!BH86</f>
        <v>0</v>
      </c>
      <c r="AK86" s="49" t="s">
        <v>11</v>
      </c>
      <c r="AL86" s="49">
        <f t="shared" si="15"/>
        <v>7</v>
      </c>
      <c r="AM86" s="50">
        <f t="shared" si="16"/>
        <v>21.39253279515641</v>
      </c>
      <c r="AN86" s="49">
        <f>'ごみ処理量内訳'!AC86</f>
        <v>66</v>
      </c>
      <c r="AO86" s="49">
        <f>'ごみ処理量内訳'!AD86</f>
        <v>62</v>
      </c>
      <c r="AP86" s="49">
        <f>'ごみ処理量内訳'!AE86</f>
        <v>0</v>
      </c>
      <c r="AQ86" s="49">
        <f t="shared" si="17"/>
        <v>128</v>
      </c>
    </row>
    <row r="87" spans="1:43" ht="13.5" customHeight="1">
      <c r="A87" s="24" t="s">
        <v>25</v>
      </c>
      <c r="B87" s="47" t="s">
        <v>381</v>
      </c>
      <c r="C87" s="48" t="s">
        <v>382</v>
      </c>
      <c r="D87" s="49">
        <v>3107</v>
      </c>
      <c r="E87" s="49">
        <v>3107</v>
      </c>
      <c r="F87" s="49">
        <f>'ごみ搬入量内訳'!H87</f>
        <v>887</v>
      </c>
      <c r="G87" s="49">
        <f>'ごみ搬入量内訳'!AG87</f>
        <v>129</v>
      </c>
      <c r="H87" s="49">
        <f>'ごみ搬入量内訳'!AH87</f>
        <v>0</v>
      </c>
      <c r="I87" s="49">
        <f t="shared" si="9"/>
        <v>1016</v>
      </c>
      <c r="J87" s="49">
        <f t="shared" si="10"/>
        <v>895.9001106648266</v>
      </c>
      <c r="K87" s="49">
        <f>('ごみ搬入量内訳'!E87+'ごみ搬入量内訳'!AH87)/'ごみ処理概要'!D87/365*1000000</f>
        <v>480.57633889008906</v>
      </c>
      <c r="L87" s="49">
        <f>'ごみ搬入量内訳'!F87/'ごみ処理概要'!D87/365*1000000</f>
        <v>415.32377177473757</v>
      </c>
      <c r="M87" s="49">
        <f>'資源化量内訳'!BP87</f>
        <v>0</v>
      </c>
      <c r="N87" s="49">
        <f>'ごみ処理量内訳'!E87</f>
        <v>801</v>
      </c>
      <c r="O87" s="49">
        <f>'ごみ処理量内訳'!L87</f>
        <v>19</v>
      </c>
      <c r="P87" s="49">
        <f t="shared" si="11"/>
        <v>196</v>
      </c>
      <c r="Q87" s="49">
        <f>'ごみ処理量内訳'!G87</f>
        <v>30</v>
      </c>
      <c r="R87" s="49">
        <f>'ごみ処理量内訳'!H87</f>
        <v>166</v>
      </c>
      <c r="S87" s="49">
        <f>'ごみ処理量内訳'!I87</f>
        <v>0</v>
      </c>
      <c r="T87" s="49">
        <f>'ごみ処理量内訳'!J87</f>
        <v>0</v>
      </c>
      <c r="U87" s="49">
        <f>'ごみ処理量内訳'!K87</f>
        <v>0</v>
      </c>
      <c r="V87" s="49">
        <f t="shared" si="12"/>
        <v>0</v>
      </c>
      <c r="W87" s="49">
        <f>'資源化量内訳'!M87</f>
        <v>0</v>
      </c>
      <c r="X87" s="49">
        <f>'資源化量内訳'!N87</f>
        <v>0</v>
      </c>
      <c r="Y87" s="49">
        <f>'資源化量内訳'!O87</f>
        <v>0</v>
      </c>
      <c r="Z87" s="49">
        <f>'資源化量内訳'!P87</f>
        <v>0</v>
      </c>
      <c r="AA87" s="49">
        <f>'資源化量内訳'!Q87</f>
        <v>0</v>
      </c>
      <c r="AB87" s="49">
        <f>'資源化量内訳'!R87</f>
        <v>0</v>
      </c>
      <c r="AC87" s="49">
        <f>'資源化量内訳'!S87</f>
        <v>0</v>
      </c>
      <c r="AD87" s="49">
        <f t="shared" si="13"/>
        <v>1016</v>
      </c>
      <c r="AE87" s="50">
        <f t="shared" si="14"/>
        <v>98.12992125984252</v>
      </c>
      <c r="AF87" s="49">
        <f>'資源化量内訳'!AB87</f>
        <v>0</v>
      </c>
      <c r="AG87" s="49">
        <f>'資源化量内訳'!AJ87</f>
        <v>27</v>
      </c>
      <c r="AH87" s="49">
        <f>'資源化量内訳'!AR87</f>
        <v>165</v>
      </c>
      <c r="AI87" s="49">
        <f>'資源化量内訳'!AZ87</f>
        <v>0</v>
      </c>
      <c r="AJ87" s="49">
        <f>'資源化量内訳'!BH87</f>
        <v>0</v>
      </c>
      <c r="AK87" s="49" t="s">
        <v>11</v>
      </c>
      <c r="AL87" s="49">
        <f t="shared" si="15"/>
        <v>192</v>
      </c>
      <c r="AM87" s="50">
        <f t="shared" si="16"/>
        <v>18.89763779527559</v>
      </c>
      <c r="AN87" s="49">
        <f>'ごみ処理量内訳'!AC87</f>
        <v>19</v>
      </c>
      <c r="AO87" s="49">
        <f>'ごみ処理量内訳'!AD87</f>
        <v>93</v>
      </c>
      <c r="AP87" s="49">
        <f>'ごみ処理量内訳'!AE87</f>
        <v>1</v>
      </c>
      <c r="AQ87" s="49">
        <f t="shared" si="17"/>
        <v>113</v>
      </c>
    </row>
    <row r="88" spans="1:43" ht="13.5" customHeight="1">
      <c r="A88" s="24" t="s">
        <v>25</v>
      </c>
      <c r="B88" s="47" t="s">
        <v>383</v>
      </c>
      <c r="C88" s="48" t="s">
        <v>384</v>
      </c>
      <c r="D88" s="49">
        <v>2457</v>
      </c>
      <c r="E88" s="49">
        <v>2453</v>
      </c>
      <c r="F88" s="49">
        <f>'ごみ搬入量内訳'!H88</f>
        <v>531</v>
      </c>
      <c r="G88" s="49">
        <f>'ごみ搬入量内訳'!AG88</f>
        <v>5</v>
      </c>
      <c r="H88" s="49">
        <f>'ごみ搬入量内訳'!AH88</f>
        <v>1</v>
      </c>
      <c r="I88" s="49">
        <f t="shared" si="9"/>
        <v>537</v>
      </c>
      <c r="J88" s="49">
        <f t="shared" si="10"/>
        <v>598.7923796142975</v>
      </c>
      <c r="K88" s="49">
        <f>('ごみ搬入量内訳'!E88+'ごみ搬入量内訳'!AH88)/'ごみ処理概要'!D88/365*1000000</f>
        <v>593.217031573196</v>
      </c>
      <c r="L88" s="49">
        <f>'ごみ搬入量内訳'!F88/'ごみ処理概要'!D88/365*1000000</f>
        <v>5.575348041101465</v>
      </c>
      <c r="M88" s="49">
        <f>'資源化量内訳'!BP88</f>
        <v>0</v>
      </c>
      <c r="N88" s="49">
        <f>'ごみ処理量内訳'!E88</f>
        <v>156</v>
      </c>
      <c r="O88" s="49">
        <f>'ごみ処理量内訳'!L88</f>
        <v>0</v>
      </c>
      <c r="P88" s="49">
        <f t="shared" si="11"/>
        <v>380</v>
      </c>
      <c r="Q88" s="49">
        <f>'ごみ処理量内訳'!G88</f>
        <v>15</v>
      </c>
      <c r="R88" s="49">
        <f>'ごみ処理量内訳'!H88</f>
        <v>268</v>
      </c>
      <c r="S88" s="49">
        <f>'ごみ処理量内訳'!I88</f>
        <v>0</v>
      </c>
      <c r="T88" s="49">
        <f>'ごみ処理量内訳'!J88</f>
        <v>0</v>
      </c>
      <c r="U88" s="49">
        <f>'ごみ処理量内訳'!K88</f>
        <v>97</v>
      </c>
      <c r="V88" s="49">
        <f t="shared" si="12"/>
        <v>0</v>
      </c>
      <c r="W88" s="49">
        <f>'資源化量内訳'!M88</f>
        <v>0</v>
      </c>
      <c r="X88" s="49">
        <f>'資源化量内訳'!N88</f>
        <v>0</v>
      </c>
      <c r="Y88" s="49">
        <f>'資源化量内訳'!O88</f>
        <v>0</v>
      </c>
      <c r="Z88" s="49">
        <f>'資源化量内訳'!P88</f>
        <v>0</v>
      </c>
      <c r="AA88" s="49">
        <f>'資源化量内訳'!Q88</f>
        <v>0</v>
      </c>
      <c r="AB88" s="49">
        <f>'資源化量内訳'!R88</f>
        <v>0</v>
      </c>
      <c r="AC88" s="49">
        <f>'資源化量内訳'!S88</f>
        <v>0</v>
      </c>
      <c r="AD88" s="49">
        <f t="shared" si="13"/>
        <v>536</v>
      </c>
      <c r="AE88" s="50">
        <f t="shared" si="14"/>
        <v>100</v>
      </c>
      <c r="AF88" s="49">
        <f>'資源化量内訳'!AB88</f>
        <v>0</v>
      </c>
      <c r="AG88" s="49">
        <f>'資源化量内訳'!AJ88</f>
        <v>0</v>
      </c>
      <c r="AH88" s="49">
        <f>'資源化量内訳'!AR88</f>
        <v>265</v>
      </c>
      <c r="AI88" s="49">
        <f>'資源化量内訳'!AZ88</f>
        <v>0</v>
      </c>
      <c r="AJ88" s="49">
        <f>'資源化量内訳'!BH88</f>
        <v>0</v>
      </c>
      <c r="AK88" s="49" t="s">
        <v>11</v>
      </c>
      <c r="AL88" s="49">
        <f t="shared" si="15"/>
        <v>265</v>
      </c>
      <c r="AM88" s="50">
        <f t="shared" si="16"/>
        <v>49.440298507462686</v>
      </c>
      <c r="AN88" s="49">
        <f>'ごみ処理量内訳'!AC88</f>
        <v>0</v>
      </c>
      <c r="AO88" s="49">
        <f>'ごみ処理量内訳'!AD88</f>
        <v>15</v>
      </c>
      <c r="AP88" s="49">
        <f>'ごみ処理量内訳'!AE88</f>
        <v>100</v>
      </c>
      <c r="AQ88" s="49">
        <f t="shared" si="17"/>
        <v>115</v>
      </c>
    </row>
    <row r="89" spans="1:43" ht="13.5" customHeight="1">
      <c r="A89" s="24" t="s">
        <v>25</v>
      </c>
      <c r="B89" s="47" t="s">
        <v>385</v>
      </c>
      <c r="C89" s="48" t="s">
        <v>386</v>
      </c>
      <c r="D89" s="49">
        <v>2927</v>
      </c>
      <c r="E89" s="49">
        <v>2927</v>
      </c>
      <c r="F89" s="49">
        <f>'ごみ搬入量内訳'!H89</f>
        <v>499</v>
      </c>
      <c r="G89" s="49">
        <f>'ごみ搬入量内訳'!AG89</f>
        <v>3</v>
      </c>
      <c r="H89" s="49">
        <f>'ごみ搬入量内訳'!AH89</f>
        <v>3</v>
      </c>
      <c r="I89" s="49">
        <f t="shared" si="9"/>
        <v>505</v>
      </c>
      <c r="J89" s="49">
        <f t="shared" si="10"/>
        <v>472.6893214334187</v>
      </c>
      <c r="K89" s="49">
        <f>('ごみ搬入量内訳'!E89+'ごみ搬入量内訳'!AH89)/'ごみ処理概要'!D89/365*1000000</f>
        <v>358.495069522771</v>
      </c>
      <c r="L89" s="49">
        <f>'ごみ搬入量内訳'!F89/'ごみ処理概要'!D89/365*1000000</f>
        <v>114.19425191064768</v>
      </c>
      <c r="M89" s="49">
        <f>'資源化量内訳'!BP89</f>
        <v>0</v>
      </c>
      <c r="N89" s="49">
        <f>'ごみ処理量内訳'!E89</f>
        <v>222</v>
      </c>
      <c r="O89" s="49">
        <f>'ごみ処理量内訳'!L89</f>
        <v>0</v>
      </c>
      <c r="P89" s="49">
        <f t="shared" si="11"/>
        <v>167</v>
      </c>
      <c r="Q89" s="49">
        <f>'ごみ処理量内訳'!G89</f>
        <v>94</v>
      </c>
      <c r="R89" s="49">
        <f>'ごみ処理量内訳'!H89</f>
        <v>73</v>
      </c>
      <c r="S89" s="49">
        <f>'ごみ処理量内訳'!I89</f>
        <v>0</v>
      </c>
      <c r="T89" s="49">
        <f>'ごみ処理量内訳'!J89</f>
        <v>0</v>
      </c>
      <c r="U89" s="49">
        <f>'ごみ処理量内訳'!K89</f>
        <v>0</v>
      </c>
      <c r="V89" s="49">
        <f t="shared" si="12"/>
        <v>113</v>
      </c>
      <c r="W89" s="49">
        <f>'資源化量内訳'!M89</f>
        <v>82</v>
      </c>
      <c r="X89" s="49">
        <f>'資源化量内訳'!N89</f>
        <v>9</v>
      </c>
      <c r="Y89" s="49">
        <f>'資源化量内訳'!O89</f>
        <v>15</v>
      </c>
      <c r="Z89" s="49">
        <f>'資源化量内訳'!P89</f>
        <v>1</v>
      </c>
      <c r="AA89" s="49">
        <f>'資源化量内訳'!Q89</f>
        <v>6</v>
      </c>
      <c r="AB89" s="49">
        <f>'資源化量内訳'!R89</f>
        <v>0</v>
      </c>
      <c r="AC89" s="49">
        <f>'資源化量内訳'!S89</f>
        <v>0</v>
      </c>
      <c r="AD89" s="49">
        <f t="shared" si="13"/>
        <v>502</v>
      </c>
      <c r="AE89" s="50">
        <f t="shared" si="14"/>
        <v>100</v>
      </c>
      <c r="AF89" s="49">
        <f>'資源化量内訳'!AB89</f>
        <v>0</v>
      </c>
      <c r="AG89" s="49">
        <f>'資源化量内訳'!AJ89</f>
        <v>0</v>
      </c>
      <c r="AH89" s="49">
        <f>'資源化量内訳'!AR89</f>
        <v>71</v>
      </c>
      <c r="AI89" s="49">
        <f>'資源化量内訳'!AZ89</f>
        <v>0</v>
      </c>
      <c r="AJ89" s="49">
        <f>'資源化量内訳'!BH89</f>
        <v>0</v>
      </c>
      <c r="AK89" s="49" t="s">
        <v>11</v>
      </c>
      <c r="AL89" s="49">
        <f t="shared" si="15"/>
        <v>71</v>
      </c>
      <c r="AM89" s="50">
        <f t="shared" si="16"/>
        <v>36.65338645418327</v>
      </c>
      <c r="AN89" s="49">
        <f>'ごみ処理量内訳'!AC89</f>
        <v>0</v>
      </c>
      <c r="AO89" s="49">
        <f>'ごみ処理量内訳'!AD89</f>
        <v>25</v>
      </c>
      <c r="AP89" s="49">
        <f>'ごみ処理量内訳'!AE89</f>
        <v>96</v>
      </c>
      <c r="AQ89" s="49">
        <f t="shared" si="17"/>
        <v>121</v>
      </c>
    </row>
    <row r="90" spans="1:43" ht="13.5" customHeight="1">
      <c r="A90" s="24" t="s">
        <v>25</v>
      </c>
      <c r="B90" s="47" t="s">
        <v>387</v>
      </c>
      <c r="C90" s="48" t="s">
        <v>388</v>
      </c>
      <c r="D90" s="49">
        <v>12139</v>
      </c>
      <c r="E90" s="49">
        <v>12139</v>
      </c>
      <c r="F90" s="49">
        <f>'ごみ搬入量内訳'!H90</f>
        <v>3689</v>
      </c>
      <c r="G90" s="49">
        <f>'ごみ搬入量内訳'!AG90</f>
        <v>42</v>
      </c>
      <c r="H90" s="49">
        <f>'ごみ搬入量内訳'!AH90</f>
        <v>2</v>
      </c>
      <c r="I90" s="49">
        <f t="shared" si="9"/>
        <v>3733</v>
      </c>
      <c r="J90" s="49">
        <f t="shared" si="10"/>
        <v>842.5238701930944</v>
      </c>
      <c r="K90" s="49">
        <f>('ごみ搬入量内訳'!E90+'ごみ搬入量内訳'!AH90)/'ごみ処理概要'!D90/365*1000000</f>
        <v>597.869202288108</v>
      </c>
      <c r="L90" s="49">
        <f>'ごみ搬入量内訳'!F90/'ごみ処理概要'!D90/365*1000000</f>
        <v>244.65466790498644</v>
      </c>
      <c r="M90" s="49">
        <f>'資源化量内訳'!BP90</f>
        <v>180</v>
      </c>
      <c r="N90" s="49">
        <f>'ごみ処理量内訳'!E90</f>
        <v>2500</v>
      </c>
      <c r="O90" s="49">
        <f>'ごみ処理量内訳'!L90</f>
        <v>0</v>
      </c>
      <c r="P90" s="49">
        <f t="shared" si="11"/>
        <v>1231</v>
      </c>
      <c r="Q90" s="49">
        <f>'ごみ処理量内訳'!G90</f>
        <v>21</v>
      </c>
      <c r="R90" s="49">
        <f>'ごみ処理量内訳'!H90</f>
        <v>1210</v>
      </c>
      <c r="S90" s="49">
        <f>'ごみ処理量内訳'!I90</f>
        <v>0</v>
      </c>
      <c r="T90" s="49">
        <f>'ごみ処理量内訳'!J90</f>
        <v>0</v>
      </c>
      <c r="U90" s="49">
        <f>'ごみ処理量内訳'!K90</f>
        <v>0</v>
      </c>
      <c r="V90" s="49">
        <f t="shared" si="12"/>
        <v>0</v>
      </c>
      <c r="W90" s="49">
        <f>'資源化量内訳'!M90</f>
        <v>0</v>
      </c>
      <c r="X90" s="49">
        <f>'資源化量内訳'!N90</f>
        <v>0</v>
      </c>
      <c r="Y90" s="49">
        <f>'資源化量内訳'!O90</f>
        <v>0</v>
      </c>
      <c r="Z90" s="49">
        <f>'資源化量内訳'!P90</f>
        <v>0</v>
      </c>
      <c r="AA90" s="49">
        <f>'資源化量内訳'!Q90</f>
        <v>0</v>
      </c>
      <c r="AB90" s="49">
        <f>'資源化量内訳'!R90</f>
        <v>0</v>
      </c>
      <c r="AC90" s="49">
        <f>'資源化量内訳'!S90</f>
        <v>0</v>
      </c>
      <c r="AD90" s="49">
        <f t="shared" si="13"/>
        <v>3731</v>
      </c>
      <c r="AE90" s="50">
        <f t="shared" si="14"/>
        <v>100</v>
      </c>
      <c r="AF90" s="49">
        <f>'資源化量内訳'!AB90</f>
        <v>0</v>
      </c>
      <c r="AG90" s="49">
        <f>'資源化量内訳'!AJ90</f>
        <v>2</v>
      </c>
      <c r="AH90" s="49">
        <f>'資源化量内訳'!AR90</f>
        <v>602</v>
      </c>
      <c r="AI90" s="49">
        <f>'資源化量内訳'!AZ90</f>
        <v>0</v>
      </c>
      <c r="AJ90" s="49">
        <f>'資源化量内訳'!BH90</f>
        <v>0</v>
      </c>
      <c r="AK90" s="49" t="s">
        <v>11</v>
      </c>
      <c r="AL90" s="49">
        <f t="shared" si="15"/>
        <v>604</v>
      </c>
      <c r="AM90" s="50">
        <f t="shared" si="16"/>
        <v>20.046024034773716</v>
      </c>
      <c r="AN90" s="49">
        <f>'ごみ処理量内訳'!AC90</f>
        <v>0</v>
      </c>
      <c r="AO90" s="49">
        <f>'ごみ処理量内訳'!AD90</f>
        <v>285</v>
      </c>
      <c r="AP90" s="49">
        <f>'ごみ処理量内訳'!AE90</f>
        <v>500</v>
      </c>
      <c r="AQ90" s="49">
        <f t="shared" si="17"/>
        <v>785</v>
      </c>
    </row>
    <row r="91" spans="1:43" ht="13.5" customHeight="1">
      <c r="A91" s="24" t="s">
        <v>25</v>
      </c>
      <c r="B91" s="47" t="s">
        <v>389</v>
      </c>
      <c r="C91" s="48" t="s">
        <v>390</v>
      </c>
      <c r="D91" s="49">
        <v>10670</v>
      </c>
      <c r="E91" s="49">
        <v>10670</v>
      </c>
      <c r="F91" s="49">
        <f>'ごみ搬入量内訳'!H91</f>
        <v>3759</v>
      </c>
      <c r="G91" s="49">
        <f>'ごみ搬入量内訳'!AG91</f>
        <v>133</v>
      </c>
      <c r="H91" s="49">
        <f>'ごみ搬入量内訳'!AH91</f>
        <v>0</v>
      </c>
      <c r="I91" s="49">
        <f t="shared" si="9"/>
        <v>3892</v>
      </c>
      <c r="J91" s="49">
        <f t="shared" si="10"/>
        <v>999.3452388594318</v>
      </c>
      <c r="K91" s="49">
        <f>('ごみ搬入量内訳'!E91+'ごみ搬入量内訳'!AH91)/'ごみ処理概要'!D91/365*1000000</f>
        <v>698.6686523475114</v>
      </c>
      <c r="L91" s="49">
        <f>'ごみ搬入量内訳'!F91/'ごみ処理概要'!D91/365*1000000</f>
        <v>300.6765865119205</v>
      </c>
      <c r="M91" s="49">
        <f>'資源化量内訳'!BP91</f>
        <v>100</v>
      </c>
      <c r="N91" s="49">
        <f>'ごみ処理量内訳'!E91</f>
        <v>2838</v>
      </c>
      <c r="O91" s="49">
        <f>'ごみ処理量内訳'!L91</f>
        <v>0</v>
      </c>
      <c r="P91" s="49">
        <f t="shared" si="11"/>
        <v>1054</v>
      </c>
      <c r="Q91" s="49">
        <f>'ごみ処理量内訳'!G91</f>
        <v>15</v>
      </c>
      <c r="R91" s="49">
        <f>'ごみ処理量内訳'!H91</f>
        <v>1039</v>
      </c>
      <c r="S91" s="49">
        <f>'ごみ処理量内訳'!I91</f>
        <v>0</v>
      </c>
      <c r="T91" s="49">
        <f>'ごみ処理量内訳'!J91</f>
        <v>0</v>
      </c>
      <c r="U91" s="49">
        <f>'ごみ処理量内訳'!K91</f>
        <v>0</v>
      </c>
      <c r="V91" s="49">
        <f t="shared" si="12"/>
        <v>0</v>
      </c>
      <c r="W91" s="49">
        <f>'資源化量内訳'!M91</f>
        <v>0</v>
      </c>
      <c r="X91" s="49">
        <f>'資源化量内訳'!N91</f>
        <v>0</v>
      </c>
      <c r="Y91" s="49">
        <f>'資源化量内訳'!O91</f>
        <v>0</v>
      </c>
      <c r="Z91" s="49">
        <f>'資源化量内訳'!P91</f>
        <v>0</v>
      </c>
      <c r="AA91" s="49">
        <f>'資源化量内訳'!Q91</f>
        <v>0</v>
      </c>
      <c r="AB91" s="49">
        <f>'資源化量内訳'!R91</f>
        <v>0</v>
      </c>
      <c r="AC91" s="49">
        <f>'資源化量内訳'!S91</f>
        <v>0</v>
      </c>
      <c r="AD91" s="49">
        <f t="shared" si="13"/>
        <v>3892</v>
      </c>
      <c r="AE91" s="50">
        <f t="shared" si="14"/>
        <v>100</v>
      </c>
      <c r="AF91" s="49">
        <f>'資源化量内訳'!AB91</f>
        <v>0</v>
      </c>
      <c r="AG91" s="49">
        <f>'資源化量内訳'!AJ91</f>
        <v>6</v>
      </c>
      <c r="AH91" s="49">
        <f>'資源化量内訳'!AR91</f>
        <v>677</v>
      </c>
      <c r="AI91" s="49">
        <f>'資源化量内訳'!AZ91</f>
        <v>0</v>
      </c>
      <c r="AJ91" s="49">
        <f>'資源化量内訳'!BH91</f>
        <v>0</v>
      </c>
      <c r="AK91" s="49" t="s">
        <v>11</v>
      </c>
      <c r="AL91" s="49">
        <f t="shared" si="15"/>
        <v>683</v>
      </c>
      <c r="AM91" s="50">
        <f t="shared" si="16"/>
        <v>19.614228456913825</v>
      </c>
      <c r="AN91" s="49">
        <f>'ごみ処理量内訳'!AC91</f>
        <v>0</v>
      </c>
      <c r="AO91" s="49">
        <f>'ごみ処理量内訳'!AD91</f>
        <v>323</v>
      </c>
      <c r="AP91" s="49">
        <f>'ごみ処理量内訳'!AE91</f>
        <v>371</v>
      </c>
      <c r="AQ91" s="49">
        <f t="shared" si="17"/>
        <v>694</v>
      </c>
    </row>
    <row r="92" spans="1:43" ht="13.5" customHeight="1">
      <c r="A92" s="24" t="s">
        <v>25</v>
      </c>
      <c r="B92" s="47" t="s">
        <v>391</v>
      </c>
      <c r="C92" s="48" t="s">
        <v>35</v>
      </c>
      <c r="D92" s="49">
        <v>9940</v>
      </c>
      <c r="E92" s="49">
        <v>9940</v>
      </c>
      <c r="F92" s="49">
        <f>'ごみ搬入量内訳'!H92</f>
        <v>2740</v>
      </c>
      <c r="G92" s="49">
        <f>'ごみ搬入量内訳'!AG92</f>
        <v>255</v>
      </c>
      <c r="H92" s="49">
        <f>'ごみ搬入量内訳'!AH92</f>
        <v>0</v>
      </c>
      <c r="I92" s="49">
        <f t="shared" si="9"/>
        <v>2995</v>
      </c>
      <c r="J92" s="49">
        <f t="shared" si="10"/>
        <v>825.5009509109451</v>
      </c>
      <c r="K92" s="49">
        <f>('ごみ搬入量内訳'!E92+'ごみ搬入量内訳'!AH92)/'ごみ処理概要'!D92/365*1000000</f>
        <v>683.8290014056944</v>
      </c>
      <c r="L92" s="49">
        <f>'ごみ搬入量内訳'!F92/'ごみ処理概要'!D92/365*1000000</f>
        <v>141.6719495052507</v>
      </c>
      <c r="M92" s="49">
        <f>'資源化量内訳'!BP92</f>
        <v>168</v>
      </c>
      <c r="N92" s="49">
        <f>'ごみ処理量内訳'!E92</f>
        <v>2081</v>
      </c>
      <c r="O92" s="49">
        <f>'ごみ処理量内訳'!L92</f>
        <v>0</v>
      </c>
      <c r="P92" s="49">
        <f t="shared" si="11"/>
        <v>680</v>
      </c>
      <c r="Q92" s="49">
        <f>'ごみ処理量内訳'!G92</f>
        <v>54</v>
      </c>
      <c r="R92" s="49">
        <f>'ごみ処理量内訳'!H92</f>
        <v>626</v>
      </c>
      <c r="S92" s="49">
        <f>'ごみ処理量内訳'!I92</f>
        <v>0</v>
      </c>
      <c r="T92" s="49">
        <f>'ごみ処理量内訳'!J92</f>
        <v>0</v>
      </c>
      <c r="U92" s="49">
        <f>'ごみ処理量内訳'!K92</f>
        <v>0</v>
      </c>
      <c r="V92" s="49">
        <f t="shared" si="12"/>
        <v>234</v>
      </c>
      <c r="W92" s="49">
        <f>'資源化量内訳'!M92</f>
        <v>168</v>
      </c>
      <c r="X92" s="49">
        <f>'資源化量内訳'!N92</f>
        <v>16</v>
      </c>
      <c r="Y92" s="49">
        <f>'資源化量内訳'!O92</f>
        <v>31</v>
      </c>
      <c r="Z92" s="49">
        <f>'資源化量内訳'!P92</f>
        <v>7</v>
      </c>
      <c r="AA92" s="49">
        <f>'資源化量内訳'!Q92</f>
        <v>12</v>
      </c>
      <c r="AB92" s="49">
        <f>'資源化量内訳'!R92</f>
        <v>0</v>
      </c>
      <c r="AC92" s="49">
        <f>'資源化量内訳'!S92</f>
        <v>0</v>
      </c>
      <c r="AD92" s="49">
        <f t="shared" si="13"/>
        <v>2995</v>
      </c>
      <c r="AE92" s="50">
        <f t="shared" si="14"/>
        <v>100</v>
      </c>
      <c r="AF92" s="49">
        <f>'資源化量内訳'!AB92</f>
        <v>0</v>
      </c>
      <c r="AG92" s="49">
        <f>'資源化量内訳'!AJ92</f>
        <v>8</v>
      </c>
      <c r="AH92" s="49">
        <f>'資源化量内訳'!AR92</f>
        <v>115</v>
      </c>
      <c r="AI92" s="49">
        <f>'資源化量内訳'!AZ92</f>
        <v>0</v>
      </c>
      <c r="AJ92" s="49">
        <f>'資源化量内訳'!BH92</f>
        <v>0</v>
      </c>
      <c r="AK92" s="49" t="s">
        <v>11</v>
      </c>
      <c r="AL92" s="49">
        <f t="shared" si="15"/>
        <v>123</v>
      </c>
      <c r="AM92" s="50">
        <f t="shared" si="16"/>
        <v>16.598166297818526</v>
      </c>
      <c r="AN92" s="49">
        <f>'ごみ処理量内訳'!AC92</f>
        <v>0</v>
      </c>
      <c r="AO92" s="49">
        <f>'ごみ処理量内訳'!AD92</f>
        <v>237</v>
      </c>
      <c r="AP92" s="49">
        <f>'ごみ処理量内訳'!AE92</f>
        <v>525</v>
      </c>
      <c r="AQ92" s="49">
        <f t="shared" si="17"/>
        <v>762</v>
      </c>
    </row>
    <row r="93" spans="1:43" ht="13.5" customHeight="1">
      <c r="A93" s="24" t="s">
        <v>25</v>
      </c>
      <c r="B93" s="47" t="s">
        <v>392</v>
      </c>
      <c r="C93" s="48" t="s">
        <v>393</v>
      </c>
      <c r="D93" s="49">
        <v>5556</v>
      </c>
      <c r="E93" s="49">
        <v>5556</v>
      </c>
      <c r="F93" s="49">
        <f>'ごみ搬入量内訳'!H93</f>
        <v>1150</v>
      </c>
      <c r="G93" s="49">
        <f>'ごみ搬入量内訳'!AG93</f>
        <v>18</v>
      </c>
      <c r="H93" s="49">
        <f>'ごみ搬入量内訳'!AH93</f>
        <v>0</v>
      </c>
      <c r="I93" s="49">
        <f t="shared" si="9"/>
        <v>1168</v>
      </c>
      <c r="J93" s="49">
        <f t="shared" si="10"/>
        <v>575.9539236861052</v>
      </c>
      <c r="K93" s="49">
        <f>('ごみ搬入量内訳'!E93+'ごみ搬入量内訳'!AH93)/'ごみ処理概要'!D93/365*1000000</f>
        <v>562.6399203132243</v>
      </c>
      <c r="L93" s="49">
        <f>'ごみ搬入量内訳'!F93/'ごみ処理概要'!D93/365*1000000</f>
        <v>13.314003372880855</v>
      </c>
      <c r="M93" s="49">
        <f>'資源化量内訳'!BP93</f>
        <v>0</v>
      </c>
      <c r="N93" s="49">
        <f>'ごみ処理量内訳'!E93</f>
        <v>665</v>
      </c>
      <c r="O93" s="49">
        <f>'ごみ処理量内訳'!L93</f>
        <v>0</v>
      </c>
      <c r="P93" s="49">
        <f t="shared" si="11"/>
        <v>503</v>
      </c>
      <c r="Q93" s="49">
        <f>'ごみ処理量内訳'!G93</f>
        <v>28</v>
      </c>
      <c r="R93" s="49">
        <f>'ごみ処理量内訳'!H93</f>
        <v>475</v>
      </c>
      <c r="S93" s="49">
        <f>'ごみ処理量内訳'!I93</f>
        <v>0</v>
      </c>
      <c r="T93" s="49">
        <f>'ごみ処理量内訳'!J93</f>
        <v>0</v>
      </c>
      <c r="U93" s="49">
        <f>'ごみ処理量内訳'!K93</f>
        <v>0</v>
      </c>
      <c r="V93" s="49">
        <f t="shared" si="12"/>
        <v>0</v>
      </c>
      <c r="W93" s="49">
        <f>'資源化量内訳'!M93</f>
        <v>0</v>
      </c>
      <c r="X93" s="49">
        <f>'資源化量内訳'!N93</f>
        <v>0</v>
      </c>
      <c r="Y93" s="49">
        <f>'資源化量内訳'!O93</f>
        <v>0</v>
      </c>
      <c r="Z93" s="49">
        <f>'資源化量内訳'!P93</f>
        <v>0</v>
      </c>
      <c r="AA93" s="49">
        <f>'資源化量内訳'!Q93</f>
        <v>0</v>
      </c>
      <c r="AB93" s="49">
        <f>'資源化量内訳'!R93</f>
        <v>0</v>
      </c>
      <c r="AC93" s="49">
        <f>'資源化量内訳'!S93</f>
        <v>0</v>
      </c>
      <c r="AD93" s="49">
        <f t="shared" si="13"/>
        <v>1168</v>
      </c>
      <c r="AE93" s="50">
        <f t="shared" si="14"/>
        <v>100</v>
      </c>
      <c r="AF93" s="49">
        <f>'資源化量内訳'!AB93</f>
        <v>0</v>
      </c>
      <c r="AG93" s="49">
        <f>'資源化量内訳'!AJ93</f>
        <v>11</v>
      </c>
      <c r="AH93" s="49">
        <f>'資源化量内訳'!AR93</f>
        <v>330</v>
      </c>
      <c r="AI93" s="49">
        <f>'資源化量内訳'!AZ93</f>
        <v>0</v>
      </c>
      <c r="AJ93" s="49">
        <f>'資源化量内訳'!BH93</f>
        <v>0</v>
      </c>
      <c r="AK93" s="49" t="s">
        <v>11</v>
      </c>
      <c r="AL93" s="49">
        <f t="shared" si="15"/>
        <v>341</v>
      </c>
      <c r="AM93" s="50">
        <f t="shared" si="16"/>
        <v>29.195205479452053</v>
      </c>
      <c r="AN93" s="49">
        <f>'ごみ処理量内訳'!AC93</f>
        <v>0</v>
      </c>
      <c r="AO93" s="49">
        <f>'ごみ処理量内訳'!AD93</f>
        <v>76</v>
      </c>
      <c r="AP93" s="49">
        <f>'ごみ処理量内訳'!AE93</f>
        <v>162</v>
      </c>
      <c r="AQ93" s="49">
        <f t="shared" si="17"/>
        <v>238</v>
      </c>
    </row>
    <row r="94" spans="1:43" ht="13.5" customHeight="1">
      <c r="A94" s="24" t="s">
        <v>25</v>
      </c>
      <c r="B94" s="47" t="s">
        <v>394</v>
      </c>
      <c r="C94" s="48" t="s">
        <v>395</v>
      </c>
      <c r="D94" s="49">
        <v>6597</v>
      </c>
      <c r="E94" s="49">
        <v>6597</v>
      </c>
      <c r="F94" s="49">
        <f>'ごみ搬入量内訳'!H94</f>
        <v>2597</v>
      </c>
      <c r="G94" s="49">
        <f>'ごみ搬入量内訳'!AG94</f>
        <v>101</v>
      </c>
      <c r="H94" s="49">
        <f>'ごみ搬入量内訳'!AH94</f>
        <v>0</v>
      </c>
      <c r="I94" s="49">
        <f t="shared" si="9"/>
        <v>2698</v>
      </c>
      <c r="J94" s="49">
        <f t="shared" si="10"/>
        <v>1120.4760985171758</v>
      </c>
      <c r="K94" s="49">
        <f>('ごみ搬入量内訳'!E94+'ごみ搬入量内訳'!AH94)/'ごみ処理概要'!D94/365*1000000</f>
        <v>904.5207348296548</v>
      </c>
      <c r="L94" s="49">
        <f>'ごみ搬入量内訳'!F94/'ごみ処理概要'!D94/365*1000000</f>
        <v>215.9553636875209</v>
      </c>
      <c r="M94" s="49">
        <f>'資源化量内訳'!BP94</f>
        <v>341</v>
      </c>
      <c r="N94" s="49">
        <f>'ごみ処理量内訳'!E94</f>
        <v>2200</v>
      </c>
      <c r="O94" s="49">
        <f>'ごみ処理量内訳'!L94</f>
        <v>1</v>
      </c>
      <c r="P94" s="49">
        <f t="shared" si="11"/>
        <v>64</v>
      </c>
      <c r="Q94" s="49">
        <f>'ごみ処理量内訳'!G94</f>
        <v>15</v>
      </c>
      <c r="R94" s="49">
        <f>'ごみ処理量内訳'!H94</f>
        <v>49</v>
      </c>
      <c r="S94" s="49">
        <f>'ごみ処理量内訳'!I94</f>
        <v>0</v>
      </c>
      <c r="T94" s="49">
        <f>'ごみ処理量内訳'!J94</f>
        <v>0</v>
      </c>
      <c r="U94" s="49">
        <f>'ごみ処理量内訳'!K94</f>
        <v>0</v>
      </c>
      <c r="V94" s="49">
        <f t="shared" si="12"/>
        <v>433</v>
      </c>
      <c r="W94" s="49">
        <f>'資源化量内訳'!M94</f>
        <v>133</v>
      </c>
      <c r="X94" s="49">
        <f>'資源化量内訳'!N94</f>
        <v>149</v>
      </c>
      <c r="Y94" s="49">
        <f>'資源化量内訳'!O94</f>
        <v>118</v>
      </c>
      <c r="Z94" s="49">
        <f>'資源化量内訳'!P94</f>
        <v>19</v>
      </c>
      <c r="AA94" s="49">
        <f>'資源化量内訳'!Q94</f>
        <v>14</v>
      </c>
      <c r="AB94" s="49">
        <f>'資源化量内訳'!R94</f>
        <v>0</v>
      </c>
      <c r="AC94" s="49">
        <f>'資源化量内訳'!S94</f>
        <v>0</v>
      </c>
      <c r="AD94" s="49">
        <f t="shared" si="13"/>
        <v>2698</v>
      </c>
      <c r="AE94" s="50">
        <f t="shared" si="14"/>
        <v>99.96293550778354</v>
      </c>
      <c r="AF94" s="49">
        <f>'資源化量内訳'!AB94</f>
        <v>0</v>
      </c>
      <c r="AG94" s="49">
        <f>'資源化量内訳'!AJ94</f>
        <v>15</v>
      </c>
      <c r="AH94" s="49">
        <f>'資源化量内訳'!AR94</f>
        <v>27</v>
      </c>
      <c r="AI94" s="49">
        <f>'資源化量内訳'!AZ94</f>
        <v>0</v>
      </c>
      <c r="AJ94" s="49">
        <f>'資源化量内訳'!BH94</f>
        <v>0</v>
      </c>
      <c r="AK94" s="49" t="s">
        <v>11</v>
      </c>
      <c r="AL94" s="49">
        <f t="shared" si="15"/>
        <v>42</v>
      </c>
      <c r="AM94" s="50">
        <f t="shared" si="16"/>
        <v>26.850937808489633</v>
      </c>
      <c r="AN94" s="49">
        <f>'ごみ処理量内訳'!AC94</f>
        <v>1</v>
      </c>
      <c r="AO94" s="49">
        <f>'ごみ処理量内訳'!AD94</f>
        <v>210</v>
      </c>
      <c r="AP94" s="49">
        <f>'ごみ処理量内訳'!AE94</f>
        <v>22</v>
      </c>
      <c r="AQ94" s="49">
        <f t="shared" si="17"/>
        <v>233</v>
      </c>
    </row>
    <row r="95" spans="1:43" ht="13.5" customHeight="1">
      <c r="A95" s="24" t="s">
        <v>25</v>
      </c>
      <c r="B95" s="47" t="s">
        <v>396</v>
      </c>
      <c r="C95" s="48" t="s">
        <v>397</v>
      </c>
      <c r="D95" s="49">
        <v>5187</v>
      </c>
      <c r="E95" s="49">
        <v>5187</v>
      </c>
      <c r="F95" s="49">
        <f>'ごみ搬入量内訳'!H95</f>
        <v>1551</v>
      </c>
      <c r="G95" s="49">
        <f>'ごみ搬入量内訳'!AG95</f>
        <v>163</v>
      </c>
      <c r="H95" s="49">
        <f>'ごみ搬入量内訳'!AH95</f>
        <v>9</v>
      </c>
      <c r="I95" s="49">
        <f t="shared" si="9"/>
        <v>1723</v>
      </c>
      <c r="J95" s="49">
        <f t="shared" si="10"/>
        <v>910.0728639301097</v>
      </c>
      <c r="K95" s="49">
        <f>('ごみ搬入量内訳'!E95+'ごみ搬入量内訳'!AH95)/'ごみ処理概要'!D95/365*1000000</f>
        <v>682.9507910978712</v>
      </c>
      <c r="L95" s="49">
        <f>'ごみ搬入量内訳'!F95/'ごみ処理概要'!D95/365*1000000</f>
        <v>227.12207283223864</v>
      </c>
      <c r="M95" s="49">
        <f>'資源化量内訳'!BP95</f>
        <v>0</v>
      </c>
      <c r="N95" s="49">
        <f>'ごみ処理量内訳'!E95</f>
        <v>1155</v>
      </c>
      <c r="O95" s="49">
        <f>'ごみ処理量内訳'!L95</f>
        <v>28</v>
      </c>
      <c r="P95" s="49">
        <f t="shared" si="11"/>
        <v>531</v>
      </c>
      <c r="Q95" s="49">
        <f>'ごみ処理量内訳'!G95</f>
        <v>0</v>
      </c>
      <c r="R95" s="49">
        <f>'ごみ処理量内訳'!H95</f>
        <v>304</v>
      </c>
      <c r="S95" s="49">
        <f>'ごみ処理量内訳'!I95</f>
        <v>0</v>
      </c>
      <c r="T95" s="49">
        <f>'ごみ処理量内訳'!J95</f>
        <v>0</v>
      </c>
      <c r="U95" s="49">
        <f>'ごみ処理量内訳'!K95</f>
        <v>227</v>
      </c>
      <c r="V95" s="49">
        <f t="shared" si="12"/>
        <v>0</v>
      </c>
      <c r="W95" s="49">
        <f>'資源化量内訳'!M95</f>
        <v>0</v>
      </c>
      <c r="X95" s="49">
        <f>'資源化量内訳'!N95</f>
        <v>0</v>
      </c>
      <c r="Y95" s="49">
        <f>'資源化量内訳'!O95</f>
        <v>0</v>
      </c>
      <c r="Z95" s="49">
        <f>'資源化量内訳'!P95</f>
        <v>0</v>
      </c>
      <c r="AA95" s="49">
        <f>'資源化量内訳'!Q95</f>
        <v>0</v>
      </c>
      <c r="AB95" s="49">
        <f>'資源化量内訳'!R95</f>
        <v>0</v>
      </c>
      <c r="AC95" s="49">
        <f>'資源化量内訳'!S95</f>
        <v>0</v>
      </c>
      <c r="AD95" s="49">
        <f t="shared" si="13"/>
        <v>1714</v>
      </c>
      <c r="AE95" s="50">
        <f t="shared" si="14"/>
        <v>98.36639439906651</v>
      </c>
      <c r="AF95" s="49">
        <f>'資源化量内訳'!AB95</f>
        <v>0</v>
      </c>
      <c r="AG95" s="49">
        <f>'資源化量内訳'!AJ95</f>
        <v>0</v>
      </c>
      <c r="AH95" s="49">
        <f>'資源化量内訳'!AR95</f>
        <v>304</v>
      </c>
      <c r="AI95" s="49">
        <f>'資源化量内訳'!AZ95</f>
        <v>0</v>
      </c>
      <c r="AJ95" s="49">
        <f>'資源化量内訳'!BH95</f>
        <v>0</v>
      </c>
      <c r="AK95" s="49" t="s">
        <v>11</v>
      </c>
      <c r="AL95" s="49">
        <f t="shared" si="15"/>
        <v>304</v>
      </c>
      <c r="AM95" s="50">
        <f t="shared" si="16"/>
        <v>17.736289381563594</v>
      </c>
      <c r="AN95" s="49">
        <f>'ごみ処理量内訳'!AC95</f>
        <v>28</v>
      </c>
      <c r="AO95" s="49">
        <f>'ごみ処理量内訳'!AD95</f>
        <v>77</v>
      </c>
      <c r="AP95" s="49">
        <f>'ごみ処理量内訳'!AE95</f>
        <v>139</v>
      </c>
      <c r="AQ95" s="49">
        <f t="shared" si="17"/>
        <v>244</v>
      </c>
    </row>
    <row r="96" spans="1:43" ht="13.5" customHeight="1">
      <c r="A96" s="24" t="s">
        <v>25</v>
      </c>
      <c r="B96" s="47" t="s">
        <v>398</v>
      </c>
      <c r="C96" s="48" t="s">
        <v>399</v>
      </c>
      <c r="D96" s="49">
        <v>5077</v>
      </c>
      <c r="E96" s="49">
        <v>5077</v>
      </c>
      <c r="F96" s="49">
        <f>'ごみ搬入量内訳'!H96</f>
        <v>1364</v>
      </c>
      <c r="G96" s="49">
        <f>'ごみ搬入量内訳'!AG96</f>
        <v>3</v>
      </c>
      <c r="H96" s="49">
        <f>'ごみ搬入量内訳'!AH96</f>
        <v>0</v>
      </c>
      <c r="I96" s="49">
        <f t="shared" si="9"/>
        <v>1367</v>
      </c>
      <c r="J96" s="49">
        <f t="shared" si="10"/>
        <v>737.6808113949292</v>
      </c>
      <c r="K96" s="49">
        <f>('ごみ搬入量内訳'!E96+'ごみ搬入量内訳'!AH96)/'ごみ処理概要'!D96/365*1000000</f>
        <v>340.5095771691296</v>
      </c>
      <c r="L96" s="49">
        <f>'ごみ搬入量内訳'!F96/'ごみ処理概要'!D96/365*1000000</f>
        <v>397.17123422579937</v>
      </c>
      <c r="M96" s="49">
        <f>'資源化量内訳'!BP96</f>
        <v>140</v>
      </c>
      <c r="N96" s="49">
        <f>'ごみ処理量内訳'!E96</f>
        <v>1188</v>
      </c>
      <c r="O96" s="49">
        <f>'ごみ処理量内訳'!L96</f>
        <v>0</v>
      </c>
      <c r="P96" s="49">
        <f t="shared" si="11"/>
        <v>9</v>
      </c>
      <c r="Q96" s="49">
        <f>'ごみ処理量内訳'!G96</f>
        <v>9</v>
      </c>
      <c r="R96" s="49">
        <f>'ごみ処理量内訳'!H96</f>
        <v>0</v>
      </c>
      <c r="S96" s="49">
        <f>'ごみ処理量内訳'!I96</f>
        <v>0</v>
      </c>
      <c r="T96" s="49">
        <f>'ごみ処理量内訳'!J96</f>
        <v>0</v>
      </c>
      <c r="U96" s="49">
        <f>'ごみ処理量内訳'!K96</f>
        <v>0</v>
      </c>
      <c r="V96" s="49">
        <f t="shared" si="12"/>
        <v>170</v>
      </c>
      <c r="W96" s="49">
        <f>'資源化量内訳'!M96</f>
        <v>10</v>
      </c>
      <c r="X96" s="49">
        <f>'資源化量内訳'!N96</f>
        <v>51</v>
      </c>
      <c r="Y96" s="49">
        <f>'資源化量内訳'!O96</f>
        <v>65</v>
      </c>
      <c r="Z96" s="49">
        <f>'資源化量内訳'!P96</f>
        <v>5</v>
      </c>
      <c r="AA96" s="49">
        <f>'資源化量内訳'!Q96</f>
        <v>22</v>
      </c>
      <c r="AB96" s="49">
        <f>'資源化量内訳'!R96</f>
        <v>0</v>
      </c>
      <c r="AC96" s="49">
        <f>'資源化量内訳'!S96</f>
        <v>17</v>
      </c>
      <c r="AD96" s="49">
        <f t="shared" si="13"/>
        <v>1367</v>
      </c>
      <c r="AE96" s="50">
        <f t="shared" si="14"/>
        <v>100</v>
      </c>
      <c r="AF96" s="49">
        <f>'資源化量内訳'!AB96</f>
        <v>0</v>
      </c>
      <c r="AG96" s="49">
        <f>'資源化量内訳'!AJ96</f>
        <v>9</v>
      </c>
      <c r="AH96" s="49">
        <f>'資源化量内訳'!AR96</f>
        <v>0</v>
      </c>
      <c r="AI96" s="49">
        <f>'資源化量内訳'!AZ96</f>
        <v>0</v>
      </c>
      <c r="AJ96" s="49">
        <f>'資源化量内訳'!BH96</f>
        <v>0</v>
      </c>
      <c r="AK96" s="49" t="s">
        <v>11</v>
      </c>
      <c r="AL96" s="49">
        <f t="shared" si="15"/>
        <v>9</v>
      </c>
      <c r="AM96" s="50">
        <f t="shared" si="16"/>
        <v>21.16788321167883</v>
      </c>
      <c r="AN96" s="49">
        <f>'ごみ処理量内訳'!AC96</f>
        <v>0</v>
      </c>
      <c r="AO96" s="49">
        <f>'ごみ処理量内訳'!AD96</f>
        <v>115</v>
      </c>
      <c r="AP96" s="49">
        <f>'ごみ処理量内訳'!AE96</f>
        <v>0</v>
      </c>
      <c r="AQ96" s="49">
        <f t="shared" si="17"/>
        <v>115</v>
      </c>
    </row>
    <row r="97" spans="1:43" ht="13.5" customHeight="1">
      <c r="A97" s="24" t="s">
        <v>25</v>
      </c>
      <c r="B97" s="47" t="s">
        <v>400</v>
      </c>
      <c r="C97" s="48" t="s">
        <v>273</v>
      </c>
      <c r="D97" s="49">
        <v>7684</v>
      </c>
      <c r="E97" s="49">
        <v>7684</v>
      </c>
      <c r="F97" s="49">
        <f>'ごみ搬入量内訳'!H97</f>
        <v>1565</v>
      </c>
      <c r="G97" s="49">
        <f>'ごみ搬入量内訳'!AG97</f>
        <v>200</v>
      </c>
      <c r="H97" s="49">
        <f>'ごみ搬入量内訳'!AH97</f>
        <v>0</v>
      </c>
      <c r="I97" s="49">
        <f t="shared" si="9"/>
        <v>1765</v>
      </c>
      <c r="J97" s="49">
        <f t="shared" si="10"/>
        <v>629.3097915611875</v>
      </c>
      <c r="K97" s="49">
        <f>('ごみ搬入量内訳'!E97+'ごみ搬入量内訳'!AH97)/'ごみ処理概要'!D97/365*1000000</f>
        <v>551.9385593975741</v>
      </c>
      <c r="L97" s="49">
        <f>'ごみ搬入量内訳'!F97/'ごみ処理概要'!D97/365*1000000</f>
        <v>77.37123216361341</v>
      </c>
      <c r="M97" s="49">
        <f>'資源化量内訳'!BP97</f>
        <v>0</v>
      </c>
      <c r="N97" s="49">
        <f>'ごみ処理量内訳'!E97</f>
        <v>1261</v>
      </c>
      <c r="O97" s="49">
        <f>'ごみ処理量内訳'!L97</f>
        <v>0</v>
      </c>
      <c r="P97" s="49">
        <f t="shared" si="11"/>
        <v>152</v>
      </c>
      <c r="Q97" s="49">
        <f>'ごみ処理量内訳'!G97</f>
        <v>0</v>
      </c>
      <c r="R97" s="49">
        <f>'ごみ処理量内訳'!H97</f>
        <v>152</v>
      </c>
      <c r="S97" s="49">
        <f>'ごみ処理量内訳'!I97</f>
        <v>0</v>
      </c>
      <c r="T97" s="49">
        <f>'ごみ処理量内訳'!J97</f>
        <v>0</v>
      </c>
      <c r="U97" s="49">
        <f>'ごみ処理量内訳'!K97</f>
        <v>0</v>
      </c>
      <c r="V97" s="49">
        <f t="shared" si="12"/>
        <v>352</v>
      </c>
      <c r="W97" s="49">
        <f>'資源化量内訳'!M97</f>
        <v>232</v>
      </c>
      <c r="X97" s="49">
        <f>'資源化量内訳'!N97</f>
        <v>30</v>
      </c>
      <c r="Y97" s="49">
        <f>'資源化量内訳'!O97</f>
        <v>53</v>
      </c>
      <c r="Z97" s="49">
        <f>'資源化量内訳'!P97</f>
        <v>7</v>
      </c>
      <c r="AA97" s="49">
        <f>'資源化量内訳'!Q97</f>
        <v>23</v>
      </c>
      <c r="AB97" s="49">
        <f>'資源化量内訳'!R97</f>
        <v>0</v>
      </c>
      <c r="AC97" s="49">
        <f>'資源化量内訳'!S97</f>
        <v>7</v>
      </c>
      <c r="AD97" s="49">
        <f t="shared" si="13"/>
        <v>1765</v>
      </c>
      <c r="AE97" s="50">
        <f t="shared" si="14"/>
        <v>100</v>
      </c>
      <c r="AF97" s="49">
        <f>'資源化量内訳'!AB97</f>
        <v>0</v>
      </c>
      <c r="AG97" s="49">
        <f>'資源化量内訳'!AJ97</f>
        <v>0</v>
      </c>
      <c r="AH97" s="49">
        <f>'資源化量内訳'!AR97</f>
        <v>80</v>
      </c>
      <c r="AI97" s="49">
        <f>'資源化量内訳'!AZ97</f>
        <v>0</v>
      </c>
      <c r="AJ97" s="49">
        <f>'資源化量内訳'!BH97</f>
        <v>0</v>
      </c>
      <c r="AK97" s="49" t="s">
        <v>11</v>
      </c>
      <c r="AL97" s="49">
        <f t="shared" si="15"/>
        <v>80</v>
      </c>
      <c r="AM97" s="50">
        <f t="shared" si="16"/>
        <v>24.475920679886688</v>
      </c>
      <c r="AN97" s="49">
        <f>'ごみ処理量内訳'!AC97</f>
        <v>0</v>
      </c>
      <c r="AO97" s="49">
        <f>'ごみ処理量内訳'!AD97</f>
        <v>120</v>
      </c>
      <c r="AP97" s="49">
        <f>'ごみ処理量内訳'!AE97</f>
        <v>72</v>
      </c>
      <c r="AQ97" s="49">
        <f t="shared" si="17"/>
        <v>192</v>
      </c>
    </row>
    <row r="98" spans="1:43" ht="13.5" customHeight="1">
      <c r="A98" s="24" t="s">
        <v>25</v>
      </c>
      <c r="B98" s="47" t="s">
        <v>401</v>
      </c>
      <c r="C98" s="48" t="s">
        <v>402</v>
      </c>
      <c r="D98" s="49">
        <v>3273</v>
      </c>
      <c r="E98" s="49">
        <v>3273</v>
      </c>
      <c r="F98" s="49">
        <f>'ごみ搬入量内訳'!H98</f>
        <v>603</v>
      </c>
      <c r="G98" s="49">
        <f>'ごみ搬入量内訳'!AG98</f>
        <v>5</v>
      </c>
      <c r="H98" s="49">
        <f>'ごみ搬入量内訳'!AH98</f>
        <v>0</v>
      </c>
      <c r="I98" s="49">
        <f t="shared" si="9"/>
        <v>608</v>
      </c>
      <c r="J98" s="49">
        <f t="shared" si="10"/>
        <v>508.9378016063349</v>
      </c>
      <c r="K98" s="49">
        <f>('ごみ搬入量内訳'!E98+'ごみ搬入量内訳'!AH98)/'ごみ処理概要'!D98/365*1000000</f>
        <v>504.7524578431249</v>
      </c>
      <c r="L98" s="49">
        <f>'ごみ搬入量内訳'!F98/'ごみ処理概要'!D98/365*1000000</f>
        <v>4.185343763209992</v>
      </c>
      <c r="M98" s="49">
        <f>'資源化量内訳'!BP98</f>
        <v>0</v>
      </c>
      <c r="N98" s="49">
        <f>'ごみ処理量内訳'!E98</f>
        <v>152</v>
      </c>
      <c r="O98" s="49">
        <f>'ごみ処理量内訳'!L98</f>
        <v>0</v>
      </c>
      <c r="P98" s="49">
        <f t="shared" si="11"/>
        <v>304</v>
      </c>
      <c r="Q98" s="49">
        <f>'ごみ処理量内訳'!G98</f>
        <v>95</v>
      </c>
      <c r="R98" s="49">
        <f>'ごみ処理量内訳'!H98</f>
        <v>209</v>
      </c>
      <c r="S98" s="49">
        <f>'ごみ処理量内訳'!I98</f>
        <v>0</v>
      </c>
      <c r="T98" s="49">
        <f>'ごみ処理量内訳'!J98</f>
        <v>0</v>
      </c>
      <c r="U98" s="49">
        <f>'ごみ処理量内訳'!K98</f>
        <v>0</v>
      </c>
      <c r="V98" s="49">
        <f t="shared" si="12"/>
        <v>152</v>
      </c>
      <c r="W98" s="49">
        <f>'資源化量内訳'!M98</f>
        <v>120</v>
      </c>
      <c r="X98" s="49">
        <f>'資源化量内訳'!N98</f>
        <v>7</v>
      </c>
      <c r="Y98" s="49">
        <f>'資源化量内訳'!O98</f>
        <v>15</v>
      </c>
      <c r="Z98" s="49">
        <f>'資源化量内訳'!P98</f>
        <v>2</v>
      </c>
      <c r="AA98" s="49">
        <f>'資源化量内訳'!Q98</f>
        <v>6</v>
      </c>
      <c r="AB98" s="49">
        <f>'資源化量内訳'!R98</f>
        <v>0</v>
      </c>
      <c r="AC98" s="49">
        <f>'資源化量内訳'!S98</f>
        <v>2</v>
      </c>
      <c r="AD98" s="49">
        <f t="shared" si="13"/>
        <v>608</v>
      </c>
      <c r="AE98" s="50">
        <f t="shared" si="14"/>
        <v>100</v>
      </c>
      <c r="AF98" s="49">
        <f>'資源化量内訳'!AB98</f>
        <v>0</v>
      </c>
      <c r="AG98" s="49">
        <f>'資源化量内訳'!AJ98</f>
        <v>17</v>
      </c>
      <c r="AH98" s="49">
        <f>'資源化量内訳'!AR98</f>
        <v>209</v>
      </c>
      <c r="AI98" s="49">
        <f>'資源化量内訳'!AZ98</f>
        <v>0</v>
      </c>
      <c r="AJ98" s="49">
        <f>'資源化量内訳'!BH98</f>
        <v>0</v>
      </c>
      <c r="AK98" s="49" t="s">
        <v>11</v>
      </c>
      <c r="AL98" s="49">
        <f t="shared" si="15"/>
        <v>226</v>
      </c>
      <c r="AM98" s="50">
        <f t="shared" si="16"/>
        <v>62.17105263157895</v>
      </c>
      <c r="AN98" s="49">
        <f>'ごみ処理量内訳'!AC98</f>
        <v>0</v>
      </c>
      <c r="AO98" s="49">
        <f>'ごみ処理量内訳'!AD98</f>
        <v>4</v>
      </c>
      <c r="AP98" s="49">
        <f>'ごみ処理量内訳'!AE98</f>
        <v>78</v>
      </c>
      <c r="AQ98" s="49">
        <f t="shared" si="17"/>
        <v>82</v>
      </c>
    </row>
    <row r="99" spans="1:43" ht="13.5" customHeight="1">
      <c r="A99" s="24" t="s">
        <v>25</v>
      </c>
      <c r="B99" s="47" t="s">
        <v>403</v>
      </c>
      <c r="C99" s="48" t="s">
        <v>404</v>
      </c>
      <c r="D99" s="49">
        <v>6393</v>
      </c>
      <c r="E99" s="49">
        <v>6393</v>
      </c>
      <c r="F99" s="49">
        <f>'ごみ搬入量内訳'!H99</f>
        <v>1208</v>
      </c>
      <c r="G99" s="49">
        <f>'ごみ搬入量内訳'!AG99</f>
        <v>47</v>
      </c>
      <c r="H99" s="49">
        <f>'ごみ搬入量内訳'!AH99</f>
        <v>0</v>
      </c>
      <c r="I99" s="49">
        <f t="shared" si="9"/>
        <v>1255</v>
      </c>
      <c r="J99" s="49">
        <f t="shared" si="10"/>
        <v>537.8314037828189</v>
      </c>
      <c r="K99" s="49">
        <f>('ごみ搬入量内訳'!E99+'ごみ搬入量内訳'!AH99)/'ごみ処理概要'!D99/365*1000000</f>
        <v>517.6895105734225</v>
      </c>
      <c r="L99" s="49">
        <f>'ごみ搬入量内訳'!F99/'ごみ処理概要'!D99/365*1000000</f>
        <v>20.141893209396407</v>
      </c>
      <c r="M99" s="49">
        <f>'資源化量内訳'!BP99</f>
        <v>0</v>
      </c>
      <c r="N99" s="49">
        <f>'ごみ処理量内訳'!E99</f>
        <v>496</v>
      </c>
      <c r="O99" s="49">
        <f>'ごみ処理量内訳'!L99</f>
        <v>0</v>
      </c>
      <c r="P99" s="49">
        <f t="shared" si="11"/>
        <v>759</v>
      </c>
      <c r="Q99" s="49">
        <f>'ごみ処理量内訳'!G99</f>
        <v>315</v>
      </c>
      <c r="R99" s="49">
        <f>'ごみ処理量内訳'!H99</f>
        <v>444</v>
      </c>
      <c r="S99" s="49">
        <f>'ごみ処理量内訳'!I99</f>
        <v>0</v>
      </c>
      <c r="T99" s="49">
        <f>'ごみ処理量内訳'!J99</f>
        <v>0</v>
      </c>
      <c r="U99" s="49">
        <f>'ごみ処理量内訳'!K99</f>
        <v>0</v>
      </c>
      <c r="V99" s="49">
        <f t="shared" si="12"/>
        <v>0</v>
      </c>
      <c r="W99" s="49">
        <f>'資源化量内訳'!M99</f>
        <v>0</v>
      </c>
      <c r="X99" s="49">
        <f>'資源化量内訳'!N99</f>
        <v>0</v>
      </c>
      <c r="Y99" s="49">
        <f>'資源化量内訳'!O99</f>
        <v>0</v>
      </c>
      <c r="Z99" s="49">
        <f>'資源化量内訳'!P99</f>
        <v>0</v>
      </c>
      <c r="AA99" s="49">
        <f>'資源化量内訳'!Q99</f>
        <v>0</v>
      </c>
      <c r="AB99" s="49">
        <f>'資源化量内訳'!R99</f>
        <v>0</v>
      </c>
      <c r="AC99" s="49">
        <f>'資源化量内訳'!S99</f>
        <v>0</v>
      </c>
      <c r="AD99" s="49">
        <f t="shared" si="13"/>
        <v>1255</v>
      </c>
      <c r="AE99" s="50">
        <f t="shared" si="14"/>
        <v>100</v>
      </c>
      <c r="AF99" s="49">
        <f>'資源化量内訳'!AB99</f>
        <v>0</v>
      </c>
      <c r="AG99" s="49">
        <f>'資源化量内訳'!AJ99</f>
        <v>28</v>
      </c>
      <c r="AH99" s="49">
        <f>'資源化量内訳'!AR99</f>
        <v>439</v>
      </c>
      <c r="AI99" s="49">
        <f>'資源化量内訳'!AZ99</f>
        <v>0</v>
      </c>
      <c r="AJ99" s="49">
        <f>'資源化量内訳'!BH99</f>
        <v>0</v>
      </c>
      <c r="AK99" s="49" t="s">
        <v>11</v>
      </c>
      <c r="AL99" s="49">
        <f t="shared" si="15"/>
        <v>467</v>
      </c>
      <c r="AM99" s="50">
        <f t="shared" si="16"/>
        <v>37.211155378486055</v>
      </c>
      <c r="AN99" s="49">
        <f>'ごみ処理量内訳'!AC99</f>
        <v>0</v>
      </c>
      <c r="AO99" s="49">
        <f>'ごみ処理量内訳'!AD99</f>
        <v>56</v>
      </c>
      <c r="AP99" s="49">
        <f>'ごみ処理量内訳'!AE99</f>
        <v>292</v>
      </c>
      <c r="AQ99" s="49">
        <f t="shared" si="17"/>
        <v>348</v>
      </c>
    </row>
    <row r="100" spans="1:43" ht="13.5" customHeight="1">
      <c r="A100" s="24" t="s">
        <v>25</v>
      </c>
      <c r="B100" s="47" t="s">
        <v>405</v>
      </c>
      <c r="C100" s="48" t="s">
        <v>406</v>
      </c>
      <c r="D100" s="49">
        <v>3383</v>
      </c>
      <c r="E100" s="49">
        <v>3383</v>
      </c>
      <c r="F100" s="49">
        <f>'ごみ搬入量内訳'!H100</f>
        <v>778</v>
      </c>
      <c r="G100" s="49">
        <f>'ごみ搬入量内訳'!AG100</f>
        <v>68</v>
      </c>
      <c r="H100" s="49">
        <f>'ごみ搬入量内訳'!AH100</f>
        <v>0</v>
      </c>
      <c r="I100" s="49">
        <f t="shared" si="9"/>
        <v>846</v>
      </c>
      <c r="J100" s="49">
        <f t="shared" si="10"/>
        <v>685.1339696062909</v>
      </c>
      <c r="K100" s="49">
        <f>('ごみ搬入量内訳'!E100+'ごみ搬入量内訳'!AH100)/'ごみ処理概要'!D100/365*1000000</f>
        <v>630.0640997088585</v>
      </c>
      <c r="L100" s="49">
        <f>'ごみ搬入量内訳'!F100/'ごみ処理概要'!D100/365*1000000</f>
        <v>55.06986989743237</v>
      </c>
      <c r="M100" s="49">
        <f>'資源化量内訳'!BP100</f>
        <v>128</v>
      </c>
      <c r="N100" s="49">
        <f>'ごみ処理量内訳'!E100</f>
        <v>445</v>
      </c>
      <c r="O100" s="49">
        <f>'ごみ処理量内訳'!L100</f>
        <v>2</v>
      </c>
      <c r="P100" s="49">
        <f t="shared" si="11"/>
        <v>392</v>
      </c>
      <c r="Q100" s="49">
        <f>'ごみ処理量内訳'!G100</f>
        <v>18</v>
      </c>
      <c r="R100" s="49">
        <f>'ごみ処理量内訳'!H100</f>
        <v>275</v>
      </c>
      <c r="S100" s="49">
        <f>'ごみ処理量内訳'!I100</f>
        <v>0</v>
      </c>
      <c r="T100" s="49">
        <f>'ごみ処理量内訳'!J100</f>
        <v>0</v>
      </c>
      <c r="U100" s="49">
        <f>'ごみ処理量内訳'!K100</f>
        <v>99</v>
      </c>
      <c r="V100" s="49">
        <f t="shared" si="12"/>
        <v>7</v>
      </c>
      <c r="W100" s="49">
        <f>'資源化量内訳'!M100</f>
        <v>1</v>
      </c>
      <c r="X100" s="49">
        <f>'資源化量内訳'!N100</f>
        <v>1</v>
      </c>
      <c r="Y100" s="49">
        <f>'資源化量内訳'!O100</f>
        <v>1</v>
      </c>
      <c r="Z100" s="49">
        <f>'資源化量内訳'!P100</f>
        <v>2</v>
      </c>
      <c r="AA100" s="49">
        <f>'資源化量内訳'!Q100</f>
        <v>2</v>
      </c>
      <c r="AB100" s="49">
        <f>'資源化量内訳'!R100</f>
        <v>0</v>
      </c>
      <c r="AC100" s="49">
        <f>'資源化量内訳'!S100</f>
        <v>0</v>
      </c>
      <c r="AD100" s="49">
        <f t="shared" si="13"/>
        <v>846</v>
      </c>
      <c r="AE100" s="50">
        <f t="shared" si="14"/>
        <v>99.76359338061465</v>
      </c>
      <c r="AF100" s="49">
        <f>'資源化量内訳'!AB100</f>
        <v>0</v>
      </c>
      <c r="AG100" s="49">
        <f>'資源化量内訳'!AJ100</f>
        <v>2</v>
      </c>
      <c r="AH100" s="49">
        <f>'資源化量内訳'!AR100</f>
        <v>273</v>
      </c>
      <c r="AI100" s="49">
        <f>'資源化量内訳'!AZ100</f>
        <v>0</v>
      </c>
      <c r="AJ100" s="49">
        <f>'資源化量内訳'!BH100</f>
        <v>0</v>
      </c>
      <c r="AK100" s="49" t="s">
        <v>11</v>
      </c>
      <c r="AL100" s="49">
        <f t="shared" si="15"/>
        <v>275</v>
      </c>
      <c r="AM100" s="50">
        <f t="shared" si="16"/>
        <v>42.09445585215606</v>
      </c>
      <c r="AN100" s="49">
        <f>'ごみ処理量内訳'!AC100</f>
        <v>2</v>
      </c>
      <c r="AO100" s="49">
        <f>'ごみ処理量内訳'!AD100</f>
        <v>51</v>
      </c>
      <c r="AP100" s="49">
        <f>'ごみ処理量内訳'!AE100</f>
        <v>107</v>
      </c>
      <c r="AQ100" s="49">
        <f t="shared" si="17"/>
        <v>160</v>
      </c>
    </row>
    <row r="101" spans="1:43" ht="13.5" customHeight="1">
      <c r="A101" s="24" t="s">
        <v>25</v>
      </c>
      <c r="B101" s="47" t="s">
        <v>407</v>
      </c>
      <c r="C101" s="48" t="s">
        <v>408</v>
      </c>
      <c r="D101" s="49">
        <v>10916</v>
      </c>
      <c r="E101" s="49">
        <v>10916</v>
      </c>
      <c r="F101" s="49">
        <f>'ごみ搬入量内訳'!H101</f>
        <v>2851</v>
      </c>
      <c r="G101" s="49">
        <f>'ごみ搬入量内訳'!AG101</f>
        <v>1027</v>
      </c>
      <c r="H101" s="49">
        <f>'ごみ搬入量内訳'!AH101</f>
        <v>0</v>
      </c>
      <c r="I101" s="49">
        <f t="shared" si="9"/>
        <v>3878</v>
      </c>
      <c r="J101" s="49">
        <f t="shared" si="10"/>
        <v>973.3105106491915</v>
      </c>
      <c r="K101" s="49">
        <f>('ごみ搬入量内訳'!E101+'ごみ搬入量内訳'!AH101)/'ごみ処理概要'!D101/365*1000000</f>
        <v>718.8141574263241</v>
      </c>
      <c r="L101" s="49">
        <f>'ごみ搬入量内訳'!F101/'ごみ処理概要'!D101/365*1000000</f>
        <v>254.4963532228675</v>
      </c>
      <c r="M101" s="49">
        <f>'資源化量内訳'!BP101</f>
        <v>179</v>
      </c>
      <c r="N101" s="49">
        <f>'ごみ処理量内訳'!E101</f>
        <v>3156</v>
      </c>
      <c r="O101" s="49">
        <f>'ごみ処理量内訳'!L101</f>
        <v>199</v>
      </c>
      <c r="P101" s="49">
        <f t="shared" si="11"/>
        <v>523</v>
      </c>
      <c r="Q101" s="49">
        <f>'ごみ処理量内訳'!G101</f>
        <v>0</v>
      </c>
      <c r="R101" s="49">
        <f>'ごみ処理量内訳'!H101</f>
        <v>523</v>
      </c>
      <c r="S101" s="49">
        <f>'ごみ処理量内訳'!I101</f>
        <v>0</v>
      </c>
      <c r="T101" s="49">
        <f>'ごみ処理量内訳'!J101</f>
        <v>0</v>
      </c>
      <c r="U101" s="49">
        <f>'ごみ処理量内訳'!K101</f>
        <v>0</v>
      </c>
      <c r="V101" s="49">
        <f t="shared" si="12"/>
        <v>0</v>
      </c>
      <c r="W101" s="49">
        <f>'資源化量内訳'!M101</f>
        <v>0</v>
      </c>
      <c r="X101" s="49">
        <f>'資源化量内訳'!N101</f>
        <v>0</v>
      </c>
      <c r="Y101" s="49">
        <f>'資源化量内訳'!O101</f>
        <v>0</v>
      </c>
      <c r="Z101" s="49">
        <f>'資源化量内訳'!P101</f>
        <v>0</v>
      </c>
      <c r="AA101" s="49">
        <f>'資源化量内訳'!Q101</f>
        <v>0</v>
      </c>
      <c r="AB101" s="49">
        <f>'資源化量内訳'!R101</f>
        <v>0</v>
      </c>
      <c r="AC101" s="49">
        <f>'資源化量内訳'!S101</f>
        <v>0</v>
      </c>
      <c r="AD101" s="49">
        <f t="shared" si="13"/>
        <v>3878</v>
      </c>
      <c r="AE101" s="50">
        <f t="shared" si="14"/>
        <v>94.86848891181022</v>
      </c>
      <c r="AF101" s="49">
        <f>'資源化量内訳'!AB101</f>
        <v>2</v>
      </c>
      <c r="AG101" s="49">
        <f>'資源化量内訳'!AJ101</f>
        <v>0</v>
      </c>
      <c r="AH101" s="49">
        <f>'資源化量内訳'!AR101</f>
        <v>523</v>
      </c>
      <c r="AI101" s="49">
        <f>'資源化量内訳'!AZ101</f>
        <v>0</v>
      </c>
      <c r="AJ101" s="49">
        <f>'資源化量内訳'!BH101</f>
        <v>0</v>
      </c>
      <c r="AK101" s="49" t="s">
        <v>11</v>
      </c>
      <c r="AL101" s="49">
        <f t="shared" si="15"/>
        <v>525</v>
      </c>
      <c r="AM101" s="50">
        <f t="shared" si="16"/>
        <v>17.352723687453782</v>
      </c>
      <c r="AN101" s="49">
        <f>'ごみ処理量内訳'!AC101</f>
        <v>199</v>
      </c>
      <c r="AO101" s="49">
        <f>'ごみ処理量内訳'!AD101</f>
        <v>168</v>
      </c>
      <c r="AP101" s="49">
        <f>'ごみ処理量内訳'!AE101</f>
        <v>0</v>
      </c>
      <c r="AQ101" s="49">
        <f t="shared" si="17"/>
        <v>367</v>
      </c>
    </row>
    <row r="102" spans="1:43" ht="13.5" customHeight="1">
      <c r="A102" s="24" t="s">
        <v>25</v>
      </c>
      <c r="B102" s="47" t="s">
        <v>409</v>
      </c>
      <c r="C102" s="48" t="s">
        <v>410</v>
      </c>
      <c r="D102" s="49">
        <v>10058</v>
      </c>
      <c r="E102" s="49">
        <v>10058</v>
      </c>
      <c r="F102" s="49">
        <f>'ごみ搬入量内訳'!H102</f>
        <v>2931</v>
      </c>
      <c r="G102" s="49">
        <f>'ごみ搬入量内訳'!AG102</f>
        <v>727</v>
      </c>
      <c r="H102" s="49">
        <f>'ごみ搬入量内訳'!AH102</f>
        <v>0</v>
      </c>
      <c r="I102" s="49">
        <f t="shared" si="9"/>
        <v>3658</v>
      </c>
      <c r="J102" s="49">
        <f t="shared" si="10"/>
        <v>996.4125878126047</v>
      </c>
      <c r="K102" s="49">
        <f>('ごみ搬入量内訳'!E102+'ごみ搬入量内訳'!AH102)/'ごみ処理概要'!D102/365*1000000</f>
        <v>798.3830767847853</v>
      </c>
      <c r="L102" s="49">
        <f>'ごみ搬入量内訳'!F102/'ごみ処理概要'!D102/365*1000000</f>
        <v>198.02951102781947</v>
      </c>
      <c r="M102" s="49">
        <f>'資源化量内訳'!BP102</f>
        <v>382</v>
      </c>
      <c r="N102" s="49">
        <f>'ごみ処理量内訳'!E102</f>
        <v>2969</v>
      </c>
      <c r="O102" s="49">
        <f>'ごみ処理量内訳'!L102</f>
        <v>217</v>
      </c>
      <c r="P102" s="49">
        <f t="shared" si="11"/>
        <v>0</v>
      </c>
      <c r="Q102" s="49">
        <f>'ごみ処理量内訳'!G102</f>
        <v>0</v>
      </c>
      <c r="R102" s="49">
        <f>'ごみ処理量内訳'!H102</f>
        <v>0</v>
      </c>
      <c r="S102" s="49">
        <f>'ごみ処理量内訳'!I102</f>
        <v>0</v>
      </c>
      <c r="T102" s="49">
        <f>'ごみ処理量内訳'!J102</f>
        <v>0</v>
      </c>
      <c r="U102" s="49">
        <f>'ごみ処理量内訳'!K102</f>
        <v>0</v>
      </c>
      <c r="V102" s="49">
        <f t="shared" si="12"/>
        <v>472</v>
      </c>
      <c r="W102" s="49">
        <f>'資源化量内訳'!M102</f>
        <v>208</v>
      </c>
      <c r="X102" s="49">
        <f>'資源化量内訳'!N102</f>
        <v>145</v>
      </c>
      <c r="Y102" s="49">
        <f>'資源化量内訳'!O102</f>
        <v>91</v>
      </c>
      <c r="Z102" s="49">
        <f>'資源化量内訳'!P102</f>
        <v>28</v>
      </c>
      <c r="AA102" s="49">
        <f>'資源化量内訳'!Q102</f>
        <v>0</v>
      </c>
      <c r="AB102" s="49">
        <f>'資源化量内訳'!R102</f>
        <v>0</v>
      </c>
      <c r="AC102" s="49">
        <f>'資源化量内訳'!S102</f>
        <v>0</v>
      </c>
      <c r="AD102" s="49">
        <f t="shared" si="13"/>
        <v>3658</v>
      </c>
      <c r="AE102" s="50">
        <f t="shared" si="14"/>
        <v>94.0677966101695</v>
      </c>
      <c r="AF102" s="49">
        <f>'資源化量内訳'!AB102</f>
        <v>2</v>
      </c>
      <c r="AG102" s="49">
        <f>'資源化量内訳'!AJ102</f>
        <v>0</v>
      </c>
      <c r="AH102" s="49">
        <f>'資源化量内訳'!AR102</f>
        <v>0</v>
      </c>
      <c r="AI102" s="49">
        <f>'資源化量内訳'!AZ102</f>
        <v>0</v>
      </c>
      <c r="AJ102" s="49">
        <f>'資源化量内訳'!BH102</f>
        <v>0</v>
      </c>
      <c r="AK102" s="49" t="s">
        <v>11</v>
      </c>
      <c r="AL102" s="49">
        <f t="shared" si="15"/>
        <v>2</v>
      </c>
      <c r="AM102" s="50">
        <f t="shared" si="16"/>
        <v>21.18811881188119</v>
      </c>
      <c r="AN102" s="49">
        <f>'ごみ処理量内訳'!AC102</f>
        <v>217</v>
      </c>
      <c r="AO102" s="49">
        <f>'ごみ処理量内訳'!AD102</f>
        <v>159</v>
      </c>
      <c r="AP102" s="49">
        <f>'ごみ処理量内訳'!AE102</f>
        <v>0</v>
      </c>
      <c r="AQ102" s="49">
        <f t="shared" si="17"/>
        <v>376</v>
      </c>
    </row>
    <row r="103" spans="1:43" ht="13.5" customHeight="1">
      <c r="A103" s="24" t="s">
        <v>25</v>
      </c>
      <c r="B103" s="47" t="s">
        <v>411</v>
      </c>
      <c r="C103" s="48" t="s">
        <v>412</v>
      </c>
      <c r="D103" s="49">
        <v>7605</v>
      </c>
      <c r="E103" s="49">
        <v>7605</v>
      </c>
      <c r="F103" s="49">
        <f>'ごみ搬入量内訳'!H103</f>
        <v>2780</v>
      </c>
      <c r="G103" s="49">
        <f>'ごみ搬入量内訳'!AG103</f>
        <v>276</v>
      </c>
      <c r="H103" s="49">
        <f>'ごみ搬入量内訳'!AH103</f>
        <v>0</v>
      </c>
      <c r="I103" s="49">
        <f t="shared" si="9"/>
        <v>3056</v>
      </c>
      <c r="J103" s="49">
        <f t="shared" si="10"/>
        <v>1100.9339565714697</v>
      </c>
      <c r="K103" s="49">
        <f>('ごみ搬入量内訳'!E103+'ごみ搬入量内訳'!AH103)/'ごみ処理概要'!D103/365*1000000</f>
        <v>1026.0012788990662</v>
      </c>
      <c r="L103" s="49">
        <f>'ごみ搬入量内訳'!F103/'ごみ処理概要'!D103/365*1000000</f>
        <v>74.9326776724037</v>
      </c>
      <c r="M103" s="49">
        <f>'資源化量内訳'!BP103</f>
        <v>0</v>
      </c>
      <c r="N103" s="49">
        <f>'ごみ処理量内訳'!E103</f>
        <v>2251</v>
      </c>
      <c r="O103" s="49">
        <f>'ごみ処理量内訳'!L103</f>
        <v>0</v>
      </c>
      <c r="P103" s="49">
        <f t="shared" si="11"/>
        <v>271</v>
      </c>
      <c r="Q103" s="49">
        <f>'ごみ処理量内訳'!G103</f>
        <v>247</v>
      </c>
      <c r="R103" s="49">
        <f>'ごみ処理量内訳'!H103</f>
        <v>24</v>
      </c>
      <c r="S103" s="49">
        <f>'ごみ処理量内訳'!I103</f>
        <v>0</v>
      </c>
      <c r="T103" s="49">
        <f>'ごみ処理量内訳'!J103</f>
        <v>0</v>
      </c>
      <c r="U103" s="49">
        <f>'ごみ処理量内訳'!K103</f>
        <v>0</v>
      </c>
      <c r="V103" s="49">
        <f t="shared" si="12"/>
        <v>534</v>
      </c>
      <c r="W103" s="49">
        <f>'資源化量内訳'!M103</f>
        <v>212</v>
      </c>
      <c r="X103" s="49">
        <f>'資源化量内訳'!N103</f>
        <v>171</v>
      </c>
      <c r="Y103" s="49">
        <f>'資源化量内訳'!O103</f>
        <v>131</v>
      </c>
      <c r="Z103" s="49">
        <f>'資源化量内訳'!P103</f>
        <v>13</v>
      </c>
      <c r="AA103" s="49">
        <f>'資源化量内訳'!Q103</f>
        <v>7</v>
      </c>
      <c r="AB103" s="49">
        <f>'資源化量内訳'!R103</f>
        <v>0</v>
      </c>
      <c r="AC103" s="49">
        <f>'資源化量内訳'!S103</f>
        <v>0</v>
      </c>
      <c r="AD103" s="49">
        <f t="shared" si="13"/>
        <v>3056</v>
      </c>
      <c r="AE103" s="50">
        <f t="shared" si="14"/>
        <v>100</v>
      </c>
      <c r="AF103" s="49">
        <f>'資源化量内訳'!AB103</f>
        <v>0</v>
      </c>
      <c r="AG103" s="49">
        <f>'資源化量内訳'!AJ103</f>
        <v>173</v>
      </c>
      <c r="AH103" s="49">
        <f>'資源化量内訳'!AR103</f>
        <v>24</v>
      </c>
      <c r="AI103" s="49">
        <f>'資源化量内訳'!AZ103</f>
        <v>0</v>
      </c>
      <c r="AJ103" s="49">
        <f>'資源化量内訳'!BH103</f>
        <v>0</v>
      </c>
      <c r="AK103" s="49" t="s">
        <v>11</v>
      </c>
      <c r="AL103" s="49">
        <f t="shared" si="15"/>
        <v>197</v>
      </c>
      <c r="AM103" s="50">
        <f t="shared" si="16"/>
        <v>23.920157068062828</v>
      </c>
      <c r="AN103" s="49">
        <f>'ごみ処理量内訳'!AC103</f>
        <v>0</v>
      </c>
      <c r="AO103" s="49">
        <f>'ごみ処理量内訳'!AD103</f>
        <v>216</v>
      </c>
      <c r="AP103" s="49">
        <f>'ごみ処理量内訳'!AE103</f>
        <v>13</v>
      </c>
      <c r="AQ103" s="49">
        <f t="shared" si="17"/>
        <v>229</v>
      </c>
    </row>
    <row r="104" spans="1:43" ht="13.5" customHeight="1">
      <c r="A104" s="24" t="s">
        <v>25</v>
      </c>
      <c r="B104" s="47" t="s">
        <v>413</v>
      </c>
      <c r="C104" s="48" t="s">
        <v>414</v>
      </c>
      <c r="D104" s="49">
        <v>11713</v>
      </c>
      <c r="E104" s="49">
        <v>11713</v>
      </c>
      <c r="F104" s="49">
        <f>'ごみ搬入量内訳'!H104</f>
        <v>5211</v>
      </c>
      <c r="G104" s="49">
        <f>'ごみ搬入量内訳'!AG104</f>
        <v>489</v>
      </c>
      <c r="H104" s="49">
        <f>'ごみ搬入量内訳'!AH104</f>
        <v>0</v>
      </c>
      <c r="I104" s="49">
        <f t="shared" si="9"/>
        <v>5700</v>
      </c>
      <c r="J104" s="49">
        <f t="shared" si="10"/>
        <v>1333.2569244569609</v>
      </c>
      <c r="K104" s="49">
        <f>('ごみ搬入量内訳'!E104+'ごみ搬入量内訳'!AH104)/'ごみ処理概要'!D104/365*1000000</f>
        <v>1267.0618876812907</v>
      </c>
      <c r="L104" s="49">
        <f>'ごみ搬入量内訳'!F104/'ごみ処理概要'!D104/365*1000000</f>
        <v>66.19503677567018</v>
      </c>
      <c r="M104" s="49">
        <f>'資源化量内訳'!BP104</f>
        <v>0</v>
      </c>
      <c r="N104" s="49">
        <f>'ごみ処理量内訳'!E104</f>
        <v>4658</v>
      </c>
      <c r="O104" s="49">
        <f>'ごみ処理量内訳'!L104</f>
        <v>0</v>
      </c>
      <c r="P104" s="49">
        <f t="shared" si="11"/>
        <v>409</v>
      </c>
      <c r="Q104" s="49">
        <f>'ごみ処理量内訳'!G104</f>
        <v>204</v>
      </c>
      <c r="R104" s="49">
        <f>'ごみ処理量内訳'!H104</f>
        <v>205</v>
      </c>
      <c r="S104" s="49">
        <f>'ごみ処理量内訳'!I104</f>
        <v>0</v>
      </c>
      <c r="T104" s="49">
        <f>'ごみ処理量内訳'!J104</f>
        <v>0</v>
      </c>
      <c r="U104" s="49">
        <f>'ごみ処理量内訳'!K104</f>
        <v>0</v>
      </c>
      <c r="V104" s="49">
        <f t="shared" si="12"/>
        <v>633</v>
      </c>
      <c r="W104" s="49">
        <f>'資源化量内訳'!M104</f>
        <v>311</v>
      </c>
      <c r="X104" s="49">
        <f>'資源化量内訳'!N104</f>
        <v>165</v>
      </c>
      <c r="Y104" s="49">
        <f>'資源化量内訳'!O104</f>
        <v>136</v>
      </c>
      <c r="Z104" s="49">
        <f>'資源化量内訳'!P104</f>
        <v>16</v>
      </c>
      <c r="AA104" s="49">
        <f>'資源化量内訳'!Q104</f>
        <v>5</v>
      </c>
      <c r="AB104" s="49">
        <f>'資源化量内訳'!R104</f>
        <v>0</v>
      </c>
      <c r="AC104" s="49">
        <f>'資源化量内訳'!S104</f>
        <v>0</v>
      </c>
      <c r="AD104" s="49">
        <f t="shared" si="13"/>
        <v>5700</v>
      </c>
      <c r="AE104" s="50">
        <f t="shared" si="14"/>
        <v>100</v>
      </c>
      <c r="AF104" s="49">
        <f>'資源化量内訳'!AB104</f>
        <v>0</v>
      </c>
      <c r="AG104" s="49">
        <f>'資源化量内訳'!AJ104</f>
        <v>70</v>
      </c>
      <c r="AH104" s="49">
        <f>'資源化量内訳'!AR104</f>
        <v>205</v>
      </c>
      <c r="AI104" s="49">
        <f>'資源化量内訳'!AZ104</f>
        <v>0</v>
      </c>
      <c r="AJ104" s="49">
        <f>'資源化量内訳'!BH104</f>
        <v>0</v>
      </c>
      <c r="AK104" s="49" t="s">
        <v>11</v>
      </c>
      <c r="AL104" s="49">
        <f t="shared" si="15"/>
        <v>275</v>
      </c>
      <c r="AM104" s="50">
        <f t="shared" si="16"/>
        <v>15.929824561403509</v>
      </c>
      <c r="AN104" s="49">
        <f>'ごみ処理量内訳'!AC104</f>
        <v>0</v>
      </c>
      <c r="AO104" s="49">
        <f>'ごみ処理量内訳'!AD104</f>
        <v>431</v>
      </c>
      <c r="AP104" s="49">
        <f>'ごみ処理量内訳'!AE104</f>
        <v>101</v>
      </c>
      <c r="AQ104" s="49">
        <f t="shared" si="17"/>
        <v>532</v>
      </c>
    </row>
    <row r="105" spans="1:43" ht="13.5" customHeight="1">
      <c r="A105" s="24" t="s">
        <v>25</v>
      </c>
      <c r="B105" s="47" t="s">
        <v>415</v>
      </c>
      <c r="C105" s="48" t="s">
        <v>416</v>
      </c>
      <c r="D105" s="49">
        <v>10832</v>
      </c>
      <c r="E105" s="49">
        <v>10832</v>
      </c>
      <c r="F105" s="49">
        <f>'ごみ搬入量内訳'!H105</f>
        <v>2656</v>
      </c>
      <c r="G105" s="49">
        <f>'ごみ搬入量内訳'!AG105</f>
        <v>1014</v>
      </c>
      <c r="H105" s="49">
        <f>'ごみ搬入量内訳'!AH105</f>
        <v>0</v>
      </c>
      <c r="I105" s="49">
        <f t="shared" si="9"/>
        <v>3670</v>
      </c>
      <c r="J105" s="49">
        <f t="shared" si="10"/>
        <v>928.2491248659477</v>
      </c>
      <c r="K105" s="49">
        <f>('ごみ搬入量内訳'!E105+'ごみ搬入量内訳'!AH105)/'ごみ処理概要'!D105/365*1000000</f>
        <v>671.7792031727403</v>
      </c>
      <c r="L105" s="49">
        <f>'ごみ搬入量内訳'!F105/'ごみ処理概要'!D105/365*1000000</f>
        <v>256.4699216932073</v>
      </c>
      <c r="M105" s="49">
        <f>'資源化量内訳'!BP105</f>
        <v>0</v>
      </c>
      <c r="N105" s="49">
        <f>'ごみ処理量内訳'!E105</f>
        <v>2894</v>
      </c>
      <c r="O105" s="49">
        <f>'ごみ処理量内訳'!L105</f>
        <v>0</v>
      </c>
      <c r="P105" s="49">
        <f t="shared" si="11"/>
        <v>275</v>
      </c>
      <c r="Q105" s="49">
        <f>'ごみ処理量内訳'!G105</f>
        <v>275</v>
      </c>
      <c r="R105" s="49">
        <f>'ごみ処理量内訳'!H105</f>
        <v>0</v>
      </c>
      <c r="S105" s="49">
        <f>'ごみ処理量内訳'!I105</f>
        <v>0</v>
      </c>
      <c r="T105" s="49">
        <f>'ごみ処理量内訳'!J105</f>
        <v>0</v>
      </c>
      <c r="U105" s="49">
        <f>'ごみ処理量内訳'!K105</f>
        <v>0</v>
      </c>
      <c r="V105" s="49">
        <f t="shared" si="12"/>
        <v>501</v>
      </c>
      <c r="W105" s="49">
        <f>'資源化量内訳'!M105</f>
        <v>330</v>
      </c>
      <c r="X105" s="49">
        <f>'資源化量内訳'!N105</f>
        <v>48</v>
      </c>
      <c r="Y105" s="49">
        <f>'資源化量内訳'!O105</f>
        <v>104</v>
      </c>
      <c r="Z105" s="49">
        <f>'資源化量内訳'!P105</f>
        <v>15</v>
      </c>
      <c r="AA105" s="49">
        <f>'資源化量内訳'!Q105</f>
        <v>4</v>
      </c>
      <c r="AB105" s="49">
        <f>'資源化量内訳'!R105</f>
        <v>0</v>
      </c>
      <c r="AC105" s="49">
        <f>'資源化量内訳'!S105</f>
        <v>0</v>
      </c>
      <c r="AD105" s="49">
        <f t="shared" si="13"/>
        <v>3670</v>
      </c>
      <c r="AE105" s="50">
        <f t="shared" si="14"/>
        <v>100</v>
      </c>
      <c r="AF105" s="49">
        <f>'資源化量内訳'!AB105</f>
        <v>0</v>
      </c>
      <c r="AG105" s="49">
        <f>'資源化量内訳'!AJ105</f>
        <v>115</v>
      </c>
      <c r="AH105" s="49">
        <f>'資源化量内訳'!AR105</f>
        <v>0</v>
      </c>
      <c r="AI105" s="49">
        <f>'資源化量内訳'!AZ105</f>
        <v>0</v>
      </c>
      <c r="AJ105" s="49">
        <f>'資源化量内訳'!BH105</f>
        <v>0</v>
      </c>
      <c r="AK105" s="49" t="s">
        <v>11</v>
      </c>
      <c r="AL105" s="49">
        <f t="shared" si="15"/>
        <v>115</v>
      </c>
      <c r="AM105" s="50">
        <f t="shared" si="16"/>
        <v>16.78474114441417</v>
      </c>
      <c r="AN105" s="49">
        <f>'ごみ処理量内訳'!AC105</f>
        <v>0</v>
      </c>
      <c r="AO105" s="49">
        <f>'ごみ処理量内訳'!AD105</f>
        <v>234</v>
      </c>
      <c r="AP105" s="49">
        <f>'ごみ処理量内訳'!AE105</f>
        <v>88</v>
      </c>
      <c r="AQ105" s="49">
        <f t="shared" si="17"/>
        <v>322</v>
      </c>
    </row>
    <row r="106" spans="1:43" ht="13.5" customHeight="1">
      <c r="A106" s="24" t="s">
        <v>25</v>
      </c>
      <c r="B106" s="47" t="s">
        <v>417</v>
      </c>
      <c r="C106" s="48" t="s">
        <v>451</v>
      </c>
      <c r="D106" s="49">
        <v>12415</v>
      </c>
      <c r="E106" s="49">
        <v>12415</v>
      </c>
      <c r="F106" s="49">
        <f>'ごみ搬入量内訳'!H106</f>
        <v>2995</v>
      </c>
      <c r="G106" s="49">
        <f>'ごみ搬入量内訳'!AG106</f>
        <v>300</v>
      </c>
      <c r="H106" s="49">
        <f>'ごみ搬入量内訳'!AH106</f>
        <v>0</v>
      </c>
      <c r="I106" s="49">
        <f t="shared" si="9"/>
        <v>3295</v>
      </c>
      <c r="J106" s="49">
        <f t="shared" si="10"/>
        <v>727.1363077143756</v>
      </c>
      <c r="K106" s="49">
        <f>('ごみ搬入量内訳'!E106+'ごみ搬入量内訳'!AH106)/'ごみ処理概要'!D106/365*1000000</f>
        <v>660.9326985142807</v>
      </c>
      <c r="L106" s="49">
        <f>'ごみ搬入量内訳'!F106/'ごみ処理概要'!D106/365*1000000</f>
        <v>66.20360920009489</v>
      </c>
      <c r="M106" s="49">
        <f>'資源化量内訳'!BP106</f>
        <v>0</v>
      </c>
      <c r="N106" s="49">
        <f>'ごみ処理量内訳'!E106</f>
        <v>2655</v>
      </c>
      <c r="O106" s="49">
        <f>'ごみ処理量内訳'!L106</f>
        <v>0</v>
      </c>
      <c r="P106" s="49">
        <f t="shared" si="11"/>
        <v>217</v>
      </c>
      <c r="Q106" s="49">
        <f>'ごみ処理量内訳'!G106</f>
        <v>217</v>
      </c>
      <c r="R106" s="49">
        <f>'ごみ処理量内訳'!H106</f>
        <v>0</v>
      </c>
      <c r="S106" s="49">
        <f>'ごみ処理量内訳'!I106</f>
        <v>0</v>
      </c>
      <c r="T106" s="49">
        <f>'ごみ処理量内訳'!J106</f>
        <v>0</v>
      </c>
      <c r="U106" s="49">
        <f>'ごみ処理量内訳'!K106</f>
        <v>0</v>
      </c>
      <c r="V106" s="49">
        <f t="shared" si="12"/>
        <v>423</v>
      </c>
      <c r="W106" s="49">
        <f>'資源化量内訳'!M106</f>
        <v>258</v>
      </c>
      <c r="X106" s="49">
        <f>'資源化量内訳'!N106</f>
        <v>39</v>
      </c>
      <c r="Y106" s="49">
        <f>'資源化量内訳'!O106</f>
        <v>110</v>
      </c>
      <c r="Z106" s="49">
        <f>'資源化量内訳'!P106</f>
        <v>13</v>
      </c>
      <c r="AA106" s="49">
        <f>'資源化量内訳'!Q106</f>
        <v>3</v>
      </c>
      <c r="AB106" s="49">
        <f>'資源化量内訳'!R106</f>
        <v>0</v>
      </c>
      <c r="AC106" s="49">
        <f>'資源化量内訳'!S106</f>
        <v>0</v>
      </c>
      <c r="AD106" s="49">
        <f t="shared" si="13"/>
        <v>3295</v>
      </c>
      <c r="AE106" s="50">
        <f t="shared" si="14"/>
        <v>100</v>
      </c>
      <c r="AF106" s="49">
        <f>'資源化量内訳'!AB106</f>
        <v>0</v>
      </c>
      <c r="AG106" s="49">
        <f>'資源化量内訳'!AJ106</f>
        <v>118</v>
      </c>
      <c r="AH106" s="49">
        <f>'資源化量内訳'!AR106</f>
        <v>0</v>
      </c>
      <c r="AI106" s="49">
        <f>'資源化量内訳'!AZ106</f>
        <v>0</v>
      </c>
      <c r="AJ106" s="49">
        <f>'資源化量内訳'!BH106</f>
        <v>0</v>
      </c>
      <c r="AK106" s="49" t="s">
        <v>11</v>
      </c>
      <c r="AL106" s="49">
        <f t="shared" si="15"/>
        <v>118</v>
      </c>
      <c r="AM106" s="50">
        <f t="shared" si="16"/>
        <v>16.418816388467373</v>
      </c>
      <c r="AN106" s="49">
        <f>'ごみ処理量内訳'!AC106</f>
        <v>0</v>
      </c>
      <c r="AO106" s="49">
        <f>'ごみ処理量内訳'!AD106</f>
        <v>221</v>
      </c>
      <c r="AP106" s="49">
        <f>'ごみ処理量内訳'!AE106</f>
        <v>99</v>
      </c>
      <c r="AQ106" s="49">
        <f t="shared" si="17"/>
        <v>320</v>
      </c>
    </row>
    <row r="107" spans="1:43" ht="13.5" customHeight="1">
      <c r="A107" s="24" t="s">
        <v>25</v>
      </c>
      <c r="B107" s="47" t="s">
        <v>418</v>
      </c>
      <c r="C107" s="48" t="s">
        <v>24</v>
      </c>
      <c r="D107" s="49">
        <v>8117</v>
      </c>
      <c r="E107" s="49">
        <v>8117</v>
      </c>
      <c r="F107" s="49">
        <f>'ごみ搬入量内訳'!H107</f>
        <v>3032</v>
      </c>
      <c r="G107" s="49">
        <f>'ごみ搬入量内訳'!AG107</f>
        <v>59</v>
      </c>
      <c r="H107" s="49">
        <f>'ごみ搬入量内訳'!AH107</f>
        <v>0</v>
      </c>
      <c r="I107" s="49">
        <f t="shared" si="9"/>
        <v>3091</v>
      </c>
      <c r="J107" s="49">
        <f t="shared" si="10"/>
        <v>1043.3033325963943</v>
      </c>
      <c r="K107" s="49">
        <f>('ごみ搬入量内訳'!E107+'ごみ搬入量内訳'!AH107)/'ごみ処理概要'!D107/365*1000000</f>
        <v>899.1782847094125</v>
      </c>
      <c r="L107" s="49">
        <f>'ごみ搬入量内訳'!F107/'ごみ処理概要'!D107/365*1000000</f>
        <v>144.12504788698166</v>
      </c>
      <c r="M107" s="49">
        <f>'資源化量内訳'!BP107</f>
        <v>0</v>
      </c>
      <c r="N107" s="49">
        <f>'ごみ処理量内訳'!E107</f>
        <v>2450</v>
      </c>
      <c r="O107" s="49">
        <f>'ごみ処理量内訳'!L107</f>
        <v>0</v>
      </c>
      <c r="P107" s="49">
        <f t="shared" si="11"/>
        <v>178</v>
      </c>
      <c r="Q107" s="49">
        <f>'ごみ処理量内訳'!G107</f>
        <v>178</v>
      </c>
      <c r="R107" s="49">
        <f>'ごみ処理量内訳'!H107</f>
        <v>0</v>
      </c>
      <c r="S107" s="49">
        <f>'ごみ処理量内訳'!I107</f>
        <v>0</v>
      </c>
      <c r="T107" s="49">
        <f>'ごみ処理量内訳'!J107</f>
        <v>0</v>
      </c>
      <c r="U107" s="49">
        <f>'ごみ処理量内訳'!K107</f>
        <v>0</v>
      </c>
      <c r="V107" s="49">
        <f t="shared" si="12"/>
        <v>463</v>
      </c>
      <c r="W107" s="49">
        <f>'資源化量内訳'!M107</f>
        <v>278</v>
      </c>
      <c r="X107" s="49">
        <f>'資源化量内訳'!N107</f>
        <v>48</v>
      </c>
      <c r="Y107" s="49">
        <f>'資源化量内訳'!O107</f>
        <v>102</v>
      </c>
      <c r="Z107" s="49">
        <f>'資源化量内訳'!P107</f>
        <v>13</v>
      </c>
      <c r="AA107" s="49">
        <f>'資源化量内訳'!Q107</f>
        <v>22</v>
      </c>
      <c r="AB107" s="49">
        <f>'資源化量内訳'!R107</f>
        <v>0</v>
      </c>
      <c r="AC107" s="49">
        <f>'資源化量内訳'!S107</f>
        <v>0</v>
      </c>
      <c r="AD107" s="49">
        <f t="shared" si="13"/>
        <v>3091</v>
      </c>
      <c r="AE107" s="50">
        <f t="shared" si="14"/>
        <v>100</v>
      </c>
      <c r="AF107" s="49">
        <f>'資源化量内訳'!AB107</f>
        <v>0</v>
      </c>
      <c r="AG107" s="49">
        <f>'資源化量内訳'!AJ107</f>
        <v>87</v>
      </c>
      <c r="AH107" s="49">
        <f>'資源化量内訳'!AR107</f>
        <v>0</v>
      </c>
      <c r="AI107" s="49">
        <f>'資源化量内訳'!AZ107</f>
        <v>0</v>
      </c>
      <c r="AJ107" s="49">
        <f>'資源化量内訳'!BH107</f>
        <v>0</v>
      </c>
      <c r="AK107" s="49" t="s">
        <v>11</v>
      </c>
      <c r="AL107" s="49">
        <f t="shared" si="15"/>
        <v>87</v>
      </c>
      <c r="AM107" s="50">
        <f t="shared" si="16"/>
        <v>17.793594306049823</v>
      </c>
      <c r="AN107" s="49">
        <f>'ごみ処理量内訳'!AC107</f>
        <v>0</v>
      </c>
      <c r="AO107" s="49">
        <f>'ごみ処理量内訳'!AD107</f>
        <v>202</v>
      </c>
      <c r="AP107" s="49">
        <f>'ごみ処理量内訳'!AE107</f>
        <v>76</v>
      </c>
      <c r="AQ107" s="49">
        <f t="shared" si="17"/>
        <v>278</v>
      </c>
    </row>
    <row r="108" spans="1:43" ht="13.5" customHeight="1">
      <c r="A108" s="24" t="s">
        <v>25</v>
      </c>
      <c r="B108" s="47" t="s">
        <v>419</v>
      </c>
      <c r="C108" s="48" t="s">
        <v>420</v>
      </c>
      <c r="D108" s="49">
        <v>406</v>
      </c>
      <c r="E108" s="49">
        <v>406</v>
      </c>
      <c r="F108" s="49">
        <f>'ごみ搬入量内訳'!H108</f>
        <v>219</v>
      </c>
      <c r="G108" s="49">
        <f>'ごみ搬入量内訳'!AG108</f>
        <v>2</v>
      </c>
      <c r="H108" s="49">
        <f>'ごみ搬入量内訳'!AH108</f>
        <v>0</v>
      </c>
      <c r="I108" s="49">
        <f t="shared" si="9"/>
        <v>221</v>
      </c>
      <c r="J108" s="49">
        <f t="shared" si="10"/>
        <v>1491.3286996423508</v>
      </c>
      <c r="K108" s="49">
        <f>('ごみ搬入量内訳'!E108+'ごみ搬入量内訳'!AH108)/'ごみ処理概要'!D108/365*1000000</f>
        <v>1491.3286996423508</v>
      </c>
      <c r="L108" s="49">
        <f>'ごみ搬入量内訳'!F108/'ごみ処理概要'!D108/365*1000000</f>
        <v>0</v>
      </c>
      <c r="M108" s="49">
        <f>'資源化量内訳'!BP108</f>
        <v>0</v>
      </c>
      <c r="N108" s="49">
        <f>'ごみ処理量内訳'!E108</f>
        <v>198</v>
      </c>
      <c r="O108" s="49">
        <f>'ごみ処理量内訳'!L108</f>
        <v>0</v>
      </c>
      <c r="P108" s="49">
        <f t="shared" si="11"/>
        <v>15</v>
      </c>
      <c r="Q108" s="49">
        <f>'ごみ処理量内訳'!G108</f>
        <v>0</v>
      </c>
      <c r="R108" s="49">
        <f>'ごみ処理量内訳'!H108</f>
        <v>15</v>
      </c>
      <c r="S108" s="49">
        <f>'ごみ処理量内訳'!I108</f>
        <v>0</v>
      </c>
      <c r="T108" s="49">
        <f>'ごみ処理量内訳'!J108</f>
        <v>0</v>
      </c>
      <c r="U108" s="49">
        <f>'ごみ処理量内訳'!K108</f>
        <v>0</v>
      </c>
      <c r="V108" s="49">
        <f t="shared" si="12"/>
        <v>8</v>
      </c>
      <c r="W108" s="49">
        <f>'資源化量内訳'!M108</f>
        <v>0</v>
      </c>
      <c r="X108" s="49">
        <f>'資源化量内訳'!N108</f>
        <v>6</v>
      </c>
      <c r="Y108" s="49">
        <f>'資源化量内訳'!O108</f>
        <v>2</v>
      </c>
      <c r="Z108" s="49">
        <f>'資源化量内訳'!P108</f>
        <v>0</v>
      </c>
      <c r="AA108" s="49">
        <f>'資源化量内訳'!Q108</f>
        <v>0</v>
      </c>
      <c r="AB108" s="49">
        <f>'資源化量内訳'!R108</f>
        <v>0</v>
      </c>
      <c r="AC108" s="49">
        <f>'資源化量内訳'!S108</f>
        <v>0</v>
      </c>
      <c r="AD108" s="49">
        <f t="shared" si="13"/>
        <v>221</v>
      </c>
      <c r="AE108" s="50">
        <f t="shared" si="14"/>
        <v>100</v>
      </c>
      <c r="AF108" s="49">
        <f>'資源化量内訳'!AB108</f>
        <v>0</v>
      </c>
      <c r="AG108" s="49">
        <f>'資源化量内訳'!AJ108</f>
        <v>0</v>
      </c>
      <c r="AH108" s="49">
        <f>'資源化量内訳'!AR108</f>
        <v>15</v>
      </c>
      <c r="AI108" s="49">
        <f>'資源化量内訳'!AZ108</f>
        <v>0</v>
      </c>
      <c r="AJ108" s="49">
        <f>'資源化量内訳'!BH108</f>
        <v>0</v>
      </c>
      <c r="AK108" s="49" t="s">
        <v>11</v>
      </c>
      <c r="AL108" s="49">
        <f t="shared" si="15"/>
        <v>15</v>
      </c>
      <c r="AM108" s="50">
        <f t="shared" si="16"/>
        <v>10.407239819004525</v>
      </c>
      <c r="AN108" s="49">
        <f>'ごみ処理量内訳'!AC108</f>
        <v>0</v>
      </c>
      <c r="AO108" s="49">
        <f>'ごみ処理量内訳'!AD108</f>
        <v>12</v>
      </c>
      <c r="AP108" s="49">
        <f>'ごみ処理量内訳'!AE108</f>
        <v>0</v>
      </c>
      <c r="AQ108" s="49">
        <f t="shared" si="17"/>
        <v>12</v>
      </c>
    </row>
    <row r="109" spans="1:43" ht="13.5" customHeight="1">
      <c r="A109" s="24" t="s">
        <v>25</v>
      </c>
      <c r="B109" s="47" t="s">
        <v>421</v>
      </c>
      <c r="C109" s="48" t="s">
        <v>422</v>
      </c>
      <c r="D109" s="49">
        <v>9410</v>
      </c>
      <c r="E109" s="49">
        <v>9410</v>
      </c>
      <c r="F109" s="49">
        <f>'ごみ搬入量内訳'!H109</f>
        <v>2898</v>
      </c>
      <c r="G109" s="49">
        <f>'ごみ搬入量内訳'!AG109</f>
        <v>786</v>
      </c>
      <c r="H109" s="49">
        <f>'ごみ搬入量内訳'!AH109</f>
        <v>0</v>
      </c>
      <c r="I109" s="49">
        <f t="shared" si="9"/>
        <v>3684</v>
      </c>
      <c r="J109" s="49">
        <f t="shared" si="10"/>
        <v>1072.5983724688106</v>
      </c>
      <c r="K109" s="49">
        <f>('ごみ搬入量内訳'!E109+'ごみ搬入量内訳'!AH109)/'ごみ処理概要'!D109/365*1000000</f>
        <v>831.2346236152155</v>
      </c>
      <c r="L109" s="49">
        <f>'ごみ搬入量内訳'!F109/'ごみ処理概要'!D109/365*1000000</f>
        <v>241.36374885359498</v>
      </c>
      <c r="M109" s="49">
        <f>'資源化量内訳'!BP109</f>
        <v>0</v>
      </c>
      <c r="N109" s="49">
        <f>'ごみ処理量内訳'!E109</f>
        <v>3197</v>
      </c>
      <c r="O109" s="49">
        <f>'ごみ処理量内訳'!L109</f>
        <v>13</v>
      </c>
      <c r="P109" s="49">
        <f t="shared" si="11"/>
        <v>360</v>
      </c>
      <c r="Q109" s="49">
        <f>'ごみ処理量内訳'!G109</f>
        <v>360</v>
      </c>
      <c r="R109" s="49">
        <f>'ごみ処理量内訳'!H109</f>
        <v>0</v>
      </c>
      <c r="S109" s="49">
        <f>'ごみ処理量内訳'!I109</f>
        <v>0</v>
      </c>
      <c r="T109" s="49">
        <f>'ごみ処理量内訳'!J109</f>
        <v>0</v>
      </c>
      <c r="U109" s="49">
        <f>'ごみ処理量内訳'!K109</f>
        <v>0</v>
      </c>
      <c r="V109" s="49">
        <f t="shared" si="12"/>
        <v>114</v>
      </c>
      <c r="W109" s="49">
        <f>'資源化量内訳'!M109</f>
        <v>114</v>
      </c>
      <c r="X109" s="49">
        <f>'資源化量内訳'!N109</f>
        <v>0</v>
      </c>
      <c r="Y109" s="49">
        <f>'資源化量内訳'!O109</f>
        <v>0</v>
      </c>
      <c r="Z109" s="49">
        <f>'資源化量内訳'!P109</f>
        <v>0</v>
      </c>
      <c r="AA109" s="49">
        <f>'資源化量内訳'!Q109</f>
        <v>0</v>
      </c>
      <c r="AB109" s="49">
        <f>'資源化量内訳'!R109</f>
        <v>0</v>
      </c>
      <c r="AC109" s="49">
        <f>'資源化量内訳'!S109</f>
        <v>0</v>
      </c>
      <c r="AD109" s="49">
        <f t="shared" si="13"/>
        <v>3684</v>
      </c>
      <c r="AE109" s="50">
        <f t="shared" si="14"/>
        <v>99.6471226927253</v>
      </c>
      <c r="AF109" s="49">
        <f>'資源化量内訳'!AB109</f>
        <v>194</v>
      </c>
      <c r="AG109" s="49">
        <f>'資源化量内訳'!AJ109</f>
        <v>224</v>
      </c>
      <c r="AH109" s="49">
        <f>'資源化量内訳'!AR109</f>
        <v>0</v>
      </c>
      <c r="AI109" s="49">
        <f>'資源化量内訳'!AZ109</f>
        <v>0</v>
      </c>
      <c r="AJ109" s="49">
        <f>'資源化量内訳'!BH109</f>
        <v>0</v>
      </c>
      <c r="AK109" s="49" t="s">
        <v>11</v>
      </c>
      <c r="AL109" s="49">
        <f t="shared" si="15"/>
        <v>418</v>
      </c>
      <c r="AM109" s="50">
        <f t="shared" si="16"/>
        <v>14.440825190010859</v>
      </c>
      <c r="AN109" s="49">
        <f>'ごみ処理量内訳'!AC109</f>
        <v>13</v>
      </c>
      <c r="AO109" s="49">
        <f>'ごみ処理量内訳'!AD109</f>
        <v>271</v>
      </c>
      <c r="AP109" s="49">
        <f>'ごみ処理量内訳'!AE109</f>
        <v>84</v>
      </c>
      <c r="AQ109" s="49">
        <f t="shared" si="17"/>
        <v>368</v>
      </c>
    </row>
    <row r="110" spans="1:43" ht="13.5" customHeight="1">
      <c r="A110" s="24" t="s">
        <v>25</v>
      </c>
      <c r="B110" s="47" t="s">
        <v>423</v>
      </c>
      <c r="C110" s="48" t="s">
        <v>424</v>
      </c>
      <c r="D110" s="49">
        <v>10027</v>
      </c>
      <c r="E110" s="49">
        <v>10027</v>
      </c>
      <c r="F110" s="49">
        <f>'ごみ搬入量内訳'!H110</f>
        <v>4139</v>
      </c>
      <c r="G110" s="49">
        <f>'ごみ搬入量内訳'!AG110</f>
        <v>1382</v>
      </c>
      <c r="H110" s="49">
        <f>'ごみ搬入量内訳'!AH110</f>
        <v>0</v>
      </c>
      <c r="I110" s="49">
        <f t="shared" si="9"/>
        <v>5521</v>
      </c>
      <c r="J110" s="49">
        <f t="shared" si="10"/>
        <v>1508.5297095103494</v>
      </c>
      <c r="K110" s="49">
        <f>('ごみ搬入量内訳'!E110+'ごみ搬入量内訳'!AH110)/'ごみ処理概要'!D110/365*1000000</f>
        <v>924.6267953238585</v>
      </c>
      <c r="L110" s="49">
        <f>'ごみ搬入量内訳'!F110/'ごみ処理概要'!D110/365*1000000</f>
        <v>583.902914186491</v>
      </c>
      <c r="M110" s="49">
        <f>'資源化量内訳'!BP110</f>
        <v>0</v>
      </c>
      <c r="N110" s="49">
        <f>'ごみ処理量内訳'!E110</f>
        <v>4759</v>
      </c>
      <c r="O110" s="49">
        <f>'ごみ処理量内訳'!L110</f>
        <v>17</v>
      </c>
      <c r="P110" s="49">
        <f t="shared" si="11"/>
        <v>494</v>
      </c>
      <c r="Q110" s="49">
        <f>'ごみ処理量内訳'!G110</f>
        <v>494</v>
      </c>
      <c r="R110" s="49">
        <f>'ごみ処理量内訳'!H110</f>
        <v>0</v>
      </c>
      <c r="S110" s="49">
        <f>'ごみ処理量内訳'!I110</f>
        <v>0</v>
      </c>
      <c r="T110" s="49">
        <f>'ごみ処理量内訳'!J110</f>
        <v>0</v>
      </c>
      <c r="U110" s="49">
        <f>'ごみ処理量内訳'!K110</f>
        <v>0</v>
      </c>
      <c r="V110" s="49">
        <f t="shared" si="12"/>
        <v>251</v>
      </c>
      <c r="W110" s="49">
        <f>'資源化量内訳'!M110</f>
        <v>251</v>
      </c>
      <c r="X110" s="49">
        <f>'資源化量内訳'!N110</f>
        <v>0</v>
      </c>
      <c r="Y110" s="49">
        <f>'資源化量内訳'!O110</f>
        <v>0</v>
      </c>
      <c r="Z110" s="49">
        <f>'資源化量内訳'!P110</f>
        <v>0</v>
      </c>
      <c r="AA110" s="49">
        <f>'資源化量内訳'!Q110</f>
        <v>0</v>
      </c>
      <c r="AB110" s="49">
        <f>'資源化量内訳'!R110</f>
        <v>0</v>
      </c>
      <c r="AC110" s="49">
        <f>'資源化量内訳'!S110</f>
        <v>0</v>
      </c>
      <c r="AD110" s="49">
        <f t="shared" si="13"/>
        <v>5521</v>
      </c>
      <c r="AE110" s="50">
        <f t="shared" si="14"/>
        <v>99.69208476725231</v>
      </c>
      <c r="AF110" s="49">
        <f>'資源化量内訳'!AB110</f>
        <v>288</v>
      </c>
      <c r="AG110" s="49">
        <f>'資源化量内訳'!AJ110</f>
        <v>316</v>
      </c>
      <c r="AH110" s="49">
        <f>'資源化量内訳'!AR110</f>
        <v>0</v>
      </c>
      <c r="AI110" s="49">
        <f>'資源化量内訳'!AZ110</f>
        <v>0</v>
      </c>
      <c r="AJ110" s="49">
        <f>'資源化量内訳'!BH110</f>
        <v>0</v>
      </c>
      <c r="AK110" s="49" t="s">
        <v>11</v>
      </c>
      <c r="AL110" s="49">
        <f t="shared" si="15"/>
        <v>604</v>
      </c>
      <c r="AM110" s="50">
        <f t="shared" si="16"/>
        <v>15.486324941133853</v>
      </c>
      <c r="AN110" s="49">
        <f>'ごみ処理量内訳'!AC110</f>
        <v>17</v>
      </c>
      <c r="AO110" s="49">
        <f>'ごみ処理量内訳'!AD110</f>
        <v>403</v>
      </c>
      <c r="AP110" s="49">
        <f>'ごみ処理量内訳'!AE110</f>
        <v>110</v>
      </c>
      <c r="AQ110" s="49">
        <f t="shared" si="17"/>
        <v>530</v>
      </c>
    </row>
    <row r="111" spans="1:43" ht="13.5" customHeight="1">
      <c r="A111" s="24" t="s">
        <v>25</v>
      </c>
      <c r="B111" s="47" t="s">
        <v>425</v>
      </c>
      <c r="C111" s="48" t="s">
        <v>426</v>
      </c>
      <c r="D111" s="49">
        <v>7188</v>
      </c>
      <c r="E111" s="49">
        <v>7188</v>
      </c>
      <c r="F111" s="49">
        <f>'ごみ搬入量内訳'!H111</f>
        <v>1784</v>
      </c>
      <c r="G111" s="49">
        <f>'ごみ搬入量内訳'!AG111</f>
        <v>761</v>
      </c>
      <c r="H111" s="49">
        <f>'ごみ搬入量内訳'!AH111</f>
        <v>0</v>
      </c>
      <c r="I111" s="49">
        <f t="shared" si="9"/>
        <v>2545</v>
      </c>
      <c r="J111" s="49">
        <f t="shared" si="10"/>
        <v>970.0337701343944</v>
      </c>
      <c r="K111" s="49">
        <f>('ごみ搬入量内訳'!E111+'ごみ搬入量内訳'!AH111)/'ごみ処理概要'!D111/365*1000000</f>
        <v>645.6727727338563</v>
      </c>
      <c r="L111" s="49">
        <f>'ごみ搬入量内訳'!F111/'ごみ処理概要'!D111/365*1000000</f>
        <v>324.36099740053817</v>
      </c>
      <c r="M111" s="49">
        <f>'資源化量内訳'!BP111</f>
        <v>0</v>
      </c>
      <c r="N111" s="49">
        <f>'ごみ処理量内訳'!E111</f>
        <v>2111</v>
      </c>
      <c r="O111" s="49">
        <f>'ごみ処理量内訳'!L111</f>
        <v>9</v>
      </c>
      <c r="P111" s="49">
        <f t="shared" si="11"/>
        <v>255</v>
      </c>
      <c r="Q111" s="49">
        <f>'ごみ処理量内訳'!G111</f>
        <v>255</v>
      </c>
      <c r="R111" s="49">
        <f>'ごみ処理量内訳'!H111</f>
        <v>0</v>
      </c>
      <c r="S111" s="49">
        <f>'ごみ処理量内訳'!I111</f>
        <v>0</v>
      </c>
      <c r="T111" s="49">
        <f>'ごみ処理量内訳'!J111</f>
        <v>0</v>
      </c>
      <c r="U111" s="49">
        <f>'ごみ処理量内訳'!K111</f>
        <v>0</v>
      </c>
      <c r="V111" s="49">
        <f t="shared" si="12"/>
        <v>170</v>
      </c>
      <c r="W111" s="49">
        <f>'資源化量内訳'!M111</f>
        <v>170</v>
      </c>
      <c r="X111" s="49">
        <f>'資源化量内訳'!N111</f>
        <v>0</v>
      </c>
      <c r="Y111" s="49">
        <f>'資源化量内訳'!O111</f>
        <v>0</v>
      </c>
      <c r="Z111" s="49">
        <f>'資源化量内訳'!P111</f>
        <v>0</v>
      </c>
      <c r="AA111" s="49">
        <f>'資源化量内訳'!Q111</f>
        <v>0</v>
      </c>
      <c r="AB111" s="49">
        <f>'資源化量内訳'!R111</f>
        <v>0</v>
      </c>
      <c r="AC111" s="49">
        <f>'資源化量内訳'!S111</f>
        <v>0</v>
      </c>
      <c r="AD111" s="49">
        <f t="shared" si="13"/>
        <v>2545</v>
      </c>
      <c r="AE111" s="50">
        <f t="shared" si="14"/>
        <v>99.64636542239685</v>
      </c>
      <c r="AF111" s="49">
        <f>'資源化量内訳'!AB111</f>
        <v>128</v>
      </c>
      <c r="AG111" s="49">
        <f>'資源化量内訳'!AJ111</f>
        <v>148</v>
      </c>
      <c r="AH111" s="49">
        <f>'資源化量内訳'!AR111</f>
        <v>0</v>
      </c>
      <c r="AI111" s="49">
        <f>'資源化量内訳'!AZ111</f>
        <v>0</v>
      </c>
      <c r="AJ111" s="49">
        <f>'資源化量内訳'!BH111</f>
        <v>0</v>
      </c>
      <c r="AK111" s="49" t="s">
        <v>11</v>
      </c>
      <c r="AL111" s="49">
        <f t="shared" si="15"/>
        <v>276</v>
      </c>
      <c r="AM111" s="50">
        <f t="shared" si="16"/>
        <v>17.524557956777997</v>
      </c>
      <c r="AN111" s="49">
        <f>'ごみ処理量内訳'!AC111</f>
        <v>9</v>
      </c>
      <c r="AO111" s="49">
        <f>'ごみ処理量内訳'!AD111</f>
        <v>179</v>
      </c>
      <c r="AP111" s="49">
        <f>'ごみ処理量内訳'!AE111</f>
        <v>65</v>
      </c>
      <c r="AQ111" s="49">
        <f t="shared" si="17"/>
        <v>253</v>
      </c>
    </row>
    <row r="112" spans="1:43" ht="13.5" customHeight="1">
      <c r="A112" s="24" t="s">
        <v>25</v>
      </c>
      <c r="B112" s="47" t="s">
        <v>427</v>
      </c>
      <c r="C112" s="48" t="s">
        <v>428</v>
      </c>
      <c r="D112" s="49">
        <v>4594</v>
      </c>
      <c r="E112" s="49">
        <v>4594</v>
      </c>
      <c r="F112" s="49">
        <f>'ごみ搬入量内訳'!H112</f>
        <v>1083</v>
      </c>
      <c r="G112" s="49">
        <f>'ごみ搬入量内訳'!AG112</f>
        <v>207</v>
      </c>
      <c r="H112" s="49">
        <f>'ごみ搬入量内訳'!AH112</f>
        <v>0</v>
      </c>
      <c r="I112" s="49">
        <f t="shared" si="9"/>
        <v>1290</v>
      </c>
      <c r="J112" s="49">
        <f t="shared" si="10"/>
        <v>769.3179310714988</v>
      </c>
      <c r="K112" s="49">
        <f>('ごみ搬入量内訳'!E112+'ごみ搬入量内訳'!AH112)/'ごみ処理概要'!D112/365*1000000</f>
        <v>645.8692398065374</v>
      </c>
      <c r="L112" s="49">
        <f>'ごみ搬入量内訳'!F112/'ごみ処理概要'!D112/365*1000000</f>
        <v>123.44869126496144</v>
      </c>
      <c r="M112" s="49">
        <f>'資源化量内訳'!BP112</f>
        <v>0</v>
      </c>
      <c r="N112" s="49">
        <f>'ごみ処理量内訳'!E112</f>
        <v>977</v>
      </c>
      <c r="O112" s="49">
        <f>'ごみ処理量内訳'!L112</f>
        <v>8</v>
      </c>
      <c r="P112" s="49">
        <f t="shared" si="11"/>
        <v>181</v>
      </c>
      <c r="Q112" s="49">
        <f>'ごみ処理量内訳'!G112</f>
        <v>181</v>
      </c>
      <c r="R112" s="49">
        <f>'ごみ処理量内訳'!H112</f>
        <v>0</v>
      </c>
      <c r="S112" s="49">
        <f>'ごみ処理量内訳'!I112</f>
        <v>0</v>
      </c>
      <c r="T112" s="49">
        <f>'ごみ処理量内訳'!J112</f>
        <v>0</v>
      </c>
      <c r="U112" s="49">
        <f>'ごみ処理量内訳'!K112</f>
        <v>0</v>
      </c>
      <c r="V112" s="49">
        <f t="shared" si="12"/>
        <v>124</v>
      </c>
      <c r="W112" s="49">
        <f>'資源化量内訳'!M112</f>
        <v>124</v>
      </c>
      <c r="X112" s="49">
        <f>'資源化量内訳'!N112</f>
        <v>0</v>
      </c>
      <c r="Y112" s="49">
        <f>'資源化量内訳'!O112</f>
        <v>0</v>
      </c>
      <c r="Z112" s="49">
        <f>'資源化量内訳'!P112</f>
        <v>0</v>
      </c>
      <c r="AA112" s="49">
        <f>'資源化量内訳'!Q112</f>
        <v>0</v>
      </c>
      <c r="AB112" s="49">
        <f>'資源化量内訳'!R112</f>
        <v>0</v>
      </c>
      <c r="AC112" s="49">
        <f>'資源化量内訳'!S112</f>
        <v>0</v>
      </c>
      <c r="AD112" s="49">
        <f t="shared" si="13"/>
        <v>1290</v>
      </c>
      <c r="AE112" s="50">
        <f t="shared" si="14"/>
        <v>99.37984496124031</v>
      </c>
      <c r="AF112" s="49">
        <f>'資源化量内訳'!AB112</f>
        <v>0</v>
      </c>
      <c r="AG112" s="49">
        <f>'資源化量内訳'!AJ112</f>
        <v>81</v>
      </c>
      <c r="AH112" s="49">
        <f>'資源化量内訳'!AR112</f>
        <v>0</v>
      </c>
      <c r="AI112" s="49">
        <f>'資源化量内訳'!AZ112</f>
        <v>0</v>
      </c>
      <c r="AJ112" s="49">
        <f>'資源化量内訳'!BH112</f>
        <v>0</v>
      </c>
      <c r="AK112" s="49" t="s">
        <v>11</v>
      </c>
      <c r="AL112" s="49">
        <f t="shared" si="15"/>
        <v>81</v>
      </c>
      <c r="AM112" s="50">
        <f t="shared" si="16"/>
        <v>15.891472868217054</v>
      </c>
      <c r="AN112" s="49">
        <f>'ごみ処理量内訳'!AC112</f>
        <v>8</v>
      </c>
      <c r="AO112" s="49">
        <f>'ごみ処理量内訳'!AD112</f>
        <v>169</v>
      </c>
      <c r="AP112" s="49">
        <f>'ごみ処理量内訳'!AE112</f>
        <v>48</v>
      </c>
      <c r="AQ112" s="49">
        <f t="shared" si="17"/>
        <v>225</v>
      </c>
    </row>
    <row r="113" spans="1:43" ht="13.5" customHeight="1">
      <c r="A113" s="24" t="s">
        <v>25</v>
      </c>
      <c r="B113" s="47" t="s">
        <v>429</v>
      </c>
      <c r="C113" s="48" t="s">
        <v>430</v>
      </c>
      <c r="D113" s="49">
        <v>5352</v>
      </c>
      <c r="E113" s="49">
        <v>5352</v>
      </c>
      <c r="F113" s="49">
        <f>'ごみ搬入量内訳'!H113</f>
        <v>1297</v>
      </c>
      <c r="G113" s="49">
        <f>'ごみ搬入量内訳'!AG113</f>
        <v>168</v>
      </c>
      <c r="H113" s="49">
        <f>'ごみ搬入量内訳'!AH113</f>
        <v>0</v>
      </c>
      <c r="I113" s="49">
        <f t="shared" si="9"/>
        <v>1465</v>
      </c>
      <c r="J113" s="49">
        <f t="shared" si="10"/>
        <v>749.943690234863</v>
      </c>
      <c r="K113" s="49">
        <f>('ごみ搬入量内訳'!E113+'ごみ搬入量内訳'!AH113)/'ごみ処理概要'!D113/365*1000000</f>
        <v>647.0503921207281</v>
      </c>
      <c r="L113" s="49">
        <f>'ごみ搬入量内訳'!F113/'ごみ処理概要'!D113/365*1000000</f>
        <v>102.89329811413477</v>
      </c>
      <c r="M113" s="49">
        <f>'資源化量内訳'!BP113</f>
        <v>0</v>
      </c>
      <c r="N113" s="49">
        <f>'ごみ処理量内訳'!E113</f>
        <v>1155</v>
      </c>
      <c r="O113" s="49">
        <f>'ごみ処理量内訳'!L113</f>
        <v>6</v>
      </c>
      <c r="P113" s="49">
        <f t="shared" si="11"/>
        <v>181</v>
      </c>
      <c r="Q113" s="49">
        <f>'ごみ処理量内訳'!G113</f>
        <v>181</v>
      </c>
      <c r="R113" s="49">
        <f>'ごみ処理量内訳'!H113</f>
        <v>0</v>
      </c>
      <c r="S113" s="49">
        <f>'ごみ処理量内訳'!I113</f>
        <v>0</v>
      </c>
      <c r="T113" s="49">
        <f>'ごみ処理量内訳'!J113</f>
        <v>0</v>
      </c>
      <c r="U113" s="49">
        <f>'ごみ処理量内訳'!K113</f>
        <v>0</v>
      </c>
      <c r="V113" s="49">
        <f t="shared" si="12"/>
        <v>123</v>
      </c>
      <c r="W113" s="49">
        <f>'資源化量内訳'!M113</f>
        <v>123</v>
      </c>
      <c r="X113" s="49">
        <f>'資源化量内訳'!N113</f>
        <v>0</v>
      </c>
      <c r="Y113" s="49">
        <f>'資源化量内訳'!O113</f>
        <v>0</v>
      </c>
      <c r="Z113" s="49">
        <f>'資源化量内訳'!P113</f>
        <v>0</v>
      </c>
      <c r="AA113" s="49">
        <f>'資源化量内訳'!Q113</f>
        <v>0</v>
      </c>
      <c r="AB113" s="49">
        <f>'資源化量内訳'!R113</f>
        <v>0</v>
      </c>
      <c r="AC113" s="49">
        <f>'資源化量内訳'!S113</f>
        <v>0</v>
      </c>
      <c r="AD113" s="49">
        <f t="shared" si="13"/>
        <v>1465</v>
      </c>
      <c r="AE113" s="50">
        <f t="shared" si="14"/>
        <v>99.59044368600682</v>
      </c>
      <c r="AF113" s="49">
        <f>'資源化量内訳'!AB113</f>
        <v>70</v>
      </c>
      <c r="AG113" s="49">
        <f>'資源化量内訳'!AJ113</f>
        <v>105</v>
      </c>
      <c r="AH113" s="49">
        <f>'資源化量内訳'!AR113</f>
        <v>0</v>
      </c>
      <c r="AI113" s="49">
        <f>'資源化量内訳'!AZ113</f>
        <v>0</v>
      </c>
      <c r="AJ113" s="49">
        <f>'資源化量内訳'!BH113</f>
        <v>0</v>
      </c>
      <c r="AK113" s="49" t="s">
        <v>11</v>
      </c>
      <c r="AL113" s="49">
        <f t="shared" si="15"/>
        <v>175</v>
      </c>
      <c r="AM113" s="50">
        <f t="shared" si="16"/>
        <v>20.341296928327644</v>
      </c>
      <c r="AN113" s="49">
        <f>'ごみ処理量内訳'!AC113</f>
        <v>6</v>
      </c>
      <c r="AO113" s="49">
        <f>'ごみ処理量内訳'!AD113</f>
        <v>98</v>
      </c>
      <c r="AP113" s="49">
        <f>'ごみ処理量内訳'!AE113</f>
        <v>45</v>
      </c>
      <c r="AQ113" s="49">
        <f t="shared" si="17"/>
        <v>149</v>
      </c>
    </row>
    <row r="114" spans="1:43" ht="13.5" customHeight="1">
      <c r="A114" s="24" t="s">
        <v>25</v>
      </c>
      <c r="B114" s="47" t="s">
        <v>431</v>
      </c>
      <c r="C114" s="48" t="s">
        <v>432</v>
      </c>
      <c r="D114" s="49">
        <v>6207</v>
      </c>
      <c r="E114" s="49">
        <v>6207</v>
      </c>
      <c r="F114" s="49">
        <f>'ごみ搬入量内訳'!H114</f>
        <v>1568</v>
      </c>
      <c r="G114" s="49">
        <f>'ごみ搬入量内訳'!AG114</f>
        <v>390</v>
      </c>
      <c r="H114" s="49">
        <f>'ごみ搬入量内訳'!AH114</f>
        <v>0</v>
      </c>
      <c r="I114" s="49">
        <f t="shared" si="9"/>
        <v>1958</v>
      </c>
      <c r="J114" s="49">
        <f t="shared" si="10"/>
        <v>864.2473919194193</v>
      </c>
      <c r="K114" s="49">
        <f>('ごみ搬入量内訳'!E114+'ごみ搬入量内訳'!AH114)/'ごみ処理概要'!D114/365*1000000</f>
        <v>658.9996711622539</v>
      </c>
      <c r="L114" s="49">
        <f>'ごみ搬入量内訳'!F114/'ごみ処理概要'!D114/365*1000000</f>
        <v>205.24772075716547</v>
      </c>
      <c r="M114" s="49">
        <f>'資源化量内訳'!BP114</f>
        <v>0</v>
      </c>
      <c r="N114" s="49">
        <f>'ごみ処理量内訳'!E114</f>
        <v>1576</v>
      </c>
      <c r="O114" s="49">
        <f>'ごみ処理量内訳'!L114</f>
        <v>8</v>
      </c>
      <c r="P114" s="49">
        <f t="shared" si="11"/>
        <v>232</v>
      </c>
      <c r="Q114" s="49">
        <f>'ごみ処理量内訳'!G114</f>
        <v>232</v>
      </c>
      <c r="R114" s="49">
        <f>'ごみ処理量内訳'!H114</f>
        <v>0</v>
      </c>
      <c r="S114" s="49">
        <f>'ごみ処理量内訳'!I114</f>
        <v>0</v>
      </c>
      <c r="T114" s="49">
        <f>'ごみ処理量内訳'!J114</f>
        <v>0</v>
      </c>
      <c r="U114" s="49">
        <f>'ごみ処理量内訳'!K114</f>
        <v>0</v>
      </c>
      <c r="V114" s="49">
        <f t="shared" si="12"/>
        <v>142</v>
      </c>
      <c r="W114" s="49">
        <f>'資源化量内訳'!M114</f>
        <v>142</v>
      </c>
      <c r="X114" s="49">
        <f>'資源化量内訳'!N114</f>
        <v>0</v>
      </c>
      <c r="Y114" s="49">
        <f>'資源化量内訳'!O114</f>
        <v>0</v>
      </c>
      <c r="Z114" s="49">
        <f>'資源化量内訳'!P114</f>
        <v>0</v>
      </c>
      <c r="AA114" s="49">
        <f>'資源化量内訳'!Q114</f>
        <v>0</v>
      </c>
      <c r="AB114" s="49">
        <f>'資源化量内訳'!R114</f>
        <v>0</v>
      </c>
      <c r="AC114" s="49">
        <f>'資源化量内訳'!S114</f>
        <v>0</v>
      </c>
      <c r="AD114" s="49">
        <f t="shared" si="13"/>
        <v>1958</v>
      </c>
      <c r="AE114" s="50">
        <f t="shared" si="14"/>
        <v>99.59141981613891</v>
      </c>
      <c r="AF114" s="49">
        <f>'資源化量内訳'!AB114</f>
        <v>95</v>
      </c>
      <c r="AG114" s="49">
        <f>'資源化量内訳'!AJ114</f>
        <v>131</v>
      </c>
      <c r="AH114" s="49">
        <f>'資源化量内訳'!AR114</f>
        <v>0</v>
      </c>
      <c r="AI114" s="49">
        <f>'資源化量内訳'!AZ114</f>
        <v>0</v>
      </c>
      <c r="AJ114" s="49">
        <f>'資源化量内訳'!BH114</f>
        <v>0</v>
      </c>
      <c r="AK114" s="49" t="s">
        <v>11</v>
      </c>
      <c r="AL114" s="49">
        <f t="shared" si="15"/>
        <v>226</v>
      </c>
      <c r="AM114" s="50">
        <f t="shared" si="16"/>
        <v>18.794688457609805</v>
      </c>
      <c r="AN114" s="49">
        <f>'ごみ処理量内訳'!AC114</f>
        <v>8</v>
      </c>
      <c r="AO114" s="49">
        <f>'ごみ処理量内訳'!AD114</f>
        <v>133</v>
      </c>
      <c r="AP114" s="49">
        <f>'ごみ処理量内訳'!AE114</f>
        <v>61</v>
      </c>
      <c r="AQ114" s="49">
        <f t="shared" si="17"/>
        <v>202</v>
      </c>
    </row>
    <row r="115" spans="1:43" ht="13.5" customHeight="1">
      <c r="A115" s="24" t="s">
        <v>25</v>
      </c>
      <c r="B115" s="47" t="s">
        <v>433</v>
      </c>
      <c r="C115" s="48" t="s">
        <v>434</v>
      </c>
      <c r="D115" s="49">
        <v>3850</v>
      </c>
      <c r="E115" s="49">
        <v>3850</v>
      </c>
      <c r="F115" s="49">
        <f>'ごみ搬入量内訳'!H115</f>
        <v>1278</v>
      </c>
      <c r="G115" s="49">
        <f>'ごみ搬入量内訳'!AG115</f>
        <v>350</v>
      </c>
      <c r="H115" s="49">
        <f>'ごみ搬入量内訳'!AH115</f>
        <v>0</v>
      </c>
      <c r="I115" s="49">
        <f t="shared" si="9"/>
        <v>1628</v>
      </c>
      <c r="J115" s="49">
        <f t="shared" si="10"/>
        <v>1158.5127201565558</v>
      </c>
      <c r="K115" s="49">
        <f>('ごみ搬入量内訳'!E115+'ごみ搬入量内訳'!AH115)/'ごみ処理概要'!D115/365*1000000</f>
        <v>909.4467176658958</v>
      </c>
      <c r="L115" s="49">
        <f>'ごみ搬入量内訳'!F115/'ごみ処理概要'!D115/365*1000000</f>
        <v>249.06600249066003</v>
      </c>
      <c r="M115" s="49">
        <f>'資源化量内訳'!BP115</f>
        <v>9</v>
      </c>
      <c r="N115" s="49">
        <f>'ごみ処理量内訳'!E115</f>
        <v>1476</v>
      </c>
      <c r="O115" s="49">
        <f>'ごみ処理量内訳'!L115</f>
        <v>34</v>
      </c>
      <c r="P115" s="49">
        <f t="shared" si="11"/>
        <v>118</v>
      </c>
      <c r="Q115" s="49">
        <f>'ごみ処理量内訳'!G115</f>
        <v>0</v>
      </c>
      <c r="R115" s="49">
        <f>'ごみ処理量内訳'!H115</f>
        <v>118</v>
      </c>
      <c r="S115" s="49">
        <f>'ごみ処理量内訳'!I115</f>
        <v>0</v>
      </c>
      <c r="T115" s="49">
        <f>'ごみ処理量内訳'!J115</f>
        <v>0</v>
      </c>
      <c r="U115" s="49">
        <f>'ごみ処理量内訳'!K115</f>
        <v>0</v>
      </c>
      <c r="V115" s="49">
        <f t="shared" si="12"/>
        <v>0</v>
      </c>
      <c r="W115" s="49">
        <f>'資源化量内訳'!M115</f>
        <v>0</v>
      </c>
      <c r="X115" s="49">
        <f>'資源化量内訳'!N115</f>
        <v>0</v>
      </c>
      <c r="Y115" s="49">
        <f>'資源化量内訳'!O115</f>
        <v>0</v>
      </c>
      <c r="Z115" s="49">
        <f>'資源化量内訳'!P115</f>
        <v>0</v>
      </c>
      <c r="AA115" s="49">
        <f>'資源化量内訳'!Q115</f>
        <v>0</v>
      </c>
      <c r="AB115" s="49">
        <f>'資源化量内訳'!R115</f>
        <v>0</v>
      </c>
      <c r="AC115" s="49">
        <f>'資源化量内訳'!S115</f>
        <v>0</v>
      </c>
      <c r="AD115" s="49">
        <f t="shared" si="13"/>
        <v>1628</v>
      </c>
      <c r="AE115" s="50">
        <f t="shared" si="14"/>
        <v>97.91154791154791</v>
      </c>
      <c r="AF115" s="49">
        <f>'資源化量内訳'!AB115</f>
        <v>0</v>
      </c>
      <c r="AG115" s="49">
        <f>'資源化量内訳'!AJ115</f>
        <v>0</v>
      </c>
      <c r="AH115" s="49">
        <f>'資源化量内訳'!AR115</f>
        <v>118</v>
      </c>
      <c r="AI115" s="49">
        <f>'資源化量内訳'!AZ115</f>
        <v>0</v>
      </c>
      <c r="AJ115" s="49">
        <f>'資源化量内訳'!BH115</f>
        <v>0</v>
      </c>
      <c r="AK115" s="49" t="s">
        <v>11</v>
      </c>
      <c r="AL115" s="49">
        <f t="shared" si="15"/>
        <v>118</v>
      </c>
      <c r="AM115" s="50">
        <f t="shared" si="16"/>
        <v>7.758094074526572</v>
      </c>
      <c r="AN115" s="49">
        <f>'ごみ処理量内訳'!AC115</f>
        <v>34</v>
      </c>
      <c r="AO115" s="49">
        <f>'ごみ処理量内訳'!AD115</f>
        <v>127</v>
      </c>
      <c r="AP115" s="49">
        <f>'ごみ処理量内訳'!AE115</f>
        <v>0</v>
      </c>
      <c r="AQ115" s="49">
        <f t="shared" si="17"/>
        <v>161</v>
      </c>
    </row>
    <row r="116" spans="1:43" ht="13.5" customHeight="1">
      <c r="A116" s="24" t="s">
        <v>25</v>
      </c>
      <c r="B116" s="47" t="s">
        <v>435</v>
      </c>
      <c r="C116" s="48" t="s">
        <v>436</v>
      </c>
      <c r="D116" s="49">
        <v>4412</v>
      </c>
      <c r="E116" s="49">
        <v>4412</v>
      </c>
      <c r="F116" s="49">
        <f>'ごみ搬入量内訳'!H116</f>
        <v>1239</v>
      </c>
      <c r="G116" s="49">
        <f>'ごみ搬入量内訳'!AG116</f>
        <v>286</v>
      </c>
      <c r="H116" s="49">
        <f>'ごみ搬入量内訳'!AH116</f>
        <v>0</v>
      </c>
      <c r="I116" s="49">
        <f t="shared" si="9"/>
        <v>1525</v>
      </c>
      <c r="J116" s="49">
        <f t="shared" si="10"/>
        <v>946.9814577925707</v>
      </c>
      <c r="K116" s="49">
        <f>('ごみ搬入量内訳'!E116+'ごみ搬入量内訳'!AH116)/'ごみ処理概要'!D116/365*1000000</f>
        <v>709.1493933108956</v>
      </c>
      <c r="L116" s="49">
        <f>'ごみ搬入量内訳'!F116/'ごみ処理概要'!D116/365*1000000</f>
        <v>237.83206448167513</v>
      </c>
      <c r="M116" s="49">
        <f>'資源化量内訳'!BP116</f>
        <v>2</v>
      </c>
      <c r="N116" s="49">
        <f>'ごみ処理量内訳'!E116</f>
        <v>1302</v>
      </c>
      <c r="O116" s="49">
        <f>'ごみ処理量内訳'!L116</f>
        <v>127</v>
      </c>
      <c r="P116" s="49">
        <f t="shared" si="11"/>
        <v>96</v>
      </c>
      <c r="Q116" s="49">
        <f>'ごみ処理量内訳'!G116</f>
        <v>0</v>
      </c>
      <c r="R116" s="49">
        <f>'ごみ処理量内訳'!H116</f>
        <v>96</v>
      </c>
      <c r="S116" s="49">
        <f>'ごみ処理量内訳'!I116</f>
        <v>0</v>
      </c>
      <c r="T116" s="49">
        <f>'ごみ処理量内訳'!J116</f>
        <v>0</v>
      </c>
      <c r="U116" s="49">
        <f>'ごみ処理量内訳'!K116</f>
        <v>0</v>
      </c>
      <c r="V116" s="49">
        <f t="shared" si="12"/>
        <v>0</v>
      </c>
      <c r="W116" s="49">
        <f>'資源化量内訳'!M116</f>
        <v>0</v>
      </c>
      <c r="X116" s="49">
        <f>'資源化量内訳'!N116</f>
        <v>0</v>
      </c>
      <c r="Y116" s="49">
        <f>'資源化量内訳'!O116</f>
        <v>0</v>
      </c>
      <c r="Z116" s="49">
        <f>'資源化量内訳'!P116</f>
        <v>0</v>
      </c>
      <c r="AA116" s="49">
        <f>'資源化量内訳'!Q116</f>
        <v>0</v>
      </c>
      <c r="AB116" s="49">
        <f>'資源化量内訳'!R116</f>
        <v>0</v>
      </c>
      <c r="AC116" s="49">
        <f>'資源化量内訳'!S116</f>
        <v>0</v>
      </c>
      <c r="AD116" s="49">
        <f t="shared" si="13"/>
        <v>1525</v>
      </c>
      <c r="AE116" s="50">
        <f t="shared" si="14"/>
        <v>91.67213114754098</v>
      </c>
      <c r="AF116" s="49">
        <f>'資源化量内訳'!AB116</f>
        <v>0</v>
      </c>
      <c r="AG116" s="49">
        <f>'資源化量内訳'!AJ116</f>
        <v>0</v>
      </c>
      <c r="AH116" s="49">
        <f>'資源化量内訳'!AR116</f>
        <v>96</v>
      </c>
      <c r="AI116" s="49">
        <f>'資源化量内訳'!AZ116</f>
        <v>0</v>
      </c>
      <c r="AJ116" s="49">
        <f>'資源化量内訳'!BH116</f>
        <v>0</v>
      </c>
      <c r="AK116" s="49" t="s">
        <v>11</v>
      </c>
      <c r="AL116" s="49">
        <f t="shared" si="15"/>
        <v>96</v>
      </c>
      <c r="AM116" s="50">
        <f t="shared" si="16"/>
        <v>6.41781270464964</v>
      </c>
      <c r="AN116" s="49">
        <f>'ごみ処理量内訳'!AC116</f>
        <v>127</v>
      </c>
      <c r="AO116" s="49">
        <f>'ごみ処理量内訳'!AD116</f>
        <v>34</v>
      </c>
      <c r="AP116" s="49">
        <f>'ごみ処理量内訳'!AE116</f>
        <v>0</v>
      </c>
      <c r="AQ116" s="49">
        <f t="shared" si="17"/>
        <v>161</v>
      </c>
    </row>
    <row r="117" spans="1:43" ht="13.5" customHeight="1">
      <c r="A117" s="24" t="s">
        <v>25</v>
      </c>
      <c r="B117" s="47" t="s">
        <v>437</v>
      </c>
      <c r="C117" s="48" t="s">
        <v>438</v>
      </c>
      <c r="D117" s="49">
        <v>3180</v>
      </c>
      <c r="E117" s="49">
        <v>3180</v>
      </c>
      <c r="F117" s="49">
        <f>'ごみ搬入量内訳'!H117</f>
        <v>600</v>
      </c>
      <c r="G117" s="49">
        <f>'ごみ搬入量内訳'!AG117</f>
        <v>97</v>
      </c>
      <c r="H117" s="49">
        <f>'ごみ搬入量内訳'!AH117</f>
        <v>0</v>
      </c>
      <c r="I117" s="49">
        <f t="shared" si="9"/>
        <v>697</v>
      </c>
      <c r="J117" s="49">
        <f t="shared" si="10"/>
        <v>600.4996984578272</v>
      </c>
      <c r="K117" s="49">
        <f>('ごみ搬入量内訳'!E117+'ごみ搬入量内訳'!AH117)/'ごみ処理概要'!D117/365*1000000</f>
        <v>516.9294391315585</v>
      </c>
      <c r="L117" s="49">
        <f>'ごみ搬入量内訳'!F117/'ごみ処理概要'!D117/365*1000000</f>
        <v>83.57025932626863</v>
      </c>
      <c r="M117" s="49">
        <f>'資源化量内訳'!BP117</f>
        <v>2</v>
      </c>
      <c r="N117" s="49">
        <f>'ごみ処理量内訳'!E117</f>
        <v>569</v>
      </c>
      <c r="O117" s="49">
        <f>'ごみ処理量内訳'!L117</f>
        <v>56</v>
      </c>
      <c r="P117" s="49">
        <f t="shared" si="11"/>
        <v>72</v>
      </c>
      <c r="Q117" s="49">
        <f>'ごみ処理量内訳'!G117</f>
        <v>0</v>
      </c>
      <c r="R117" s="49">
        <f>'ごみ処理量内訳'!H117</f>
        <v>72</v>
      </c>
      <c r="S117" s="49">
        <f>'ごみ処理量内訳'!I117</f>
        <v>0</v>
      </c>
      <c r="T117" s="49">
        <f>'ごみ処理量内訳'!J117</f>
        <v>0</v>
      </c>
      <c r="U117" s="49">
        <f>'ごみ処理量内訳'!K117</f>
        <v>0</v>
      </c>
      <c r="V117" s="49">
        <f t="shared" si="12"/>
        <v>0</v>
      </c>
      <c r="W117" s="49">
        <f>'資源化量内訳'!M117</f>
        <v>0</v>
      </c>
      <c r="X117" s="49">
        <f>'資源化量内訳'!N117</f>
        <v>0</v>
      </c>
      <c r="Y117" s="49">
        <f>'資源化量内訳'!O117</f>
        <v>0</v>
      </c>
      <c r="Z117" s="49">
        <f>'資源化量内訳'!P117</f>
        <v>0</v>
      </c>
      <c r="AA117" s="49">
        <f>'資源化量内訳'!Q117</f>
        <v>0</v>
      </c>
      <c r="AB117" s="49">
        <f>'資源化量内訳'!R117</f>
        <v>0</v>
      </c>
      <c r="AC117" s="49">
        <f>'資源化量内訳'!S117</f>
        <v>0</v>
      </c>
      <c r="AD117" s="49">
        <f t="shared" si="13"/>
        <v>697</v>
      </c>
      <c r="AE117" s="50">
        <f t="shared" si="14"/>
        <v>91.96556671449068</v>
      </c>
      <c r="AF117" s="49">
        <f>'資源化量内訳'!AB117</f>
        <v>0</v>
      </c>
      <c r="AG117" s="49">
        <f>'資源化量内訳'!AJ117</f>
        <v>0</v>
      </c>
      <c r="AH117" s="49">
        <f>'資源化量内訳'!AR117</f>
        <v>72</v>
      </c>
      <c r="AI117" s="49">
        <f>'資源化量内訳'!AZ117</f>
        <v>0</v>
      </c>
      <c r="AJ117" s="49">
        <f>'資源化量内訳'!BH117</f>
        <v>0</v>
      </c>
      <c r="AK117" s="49" t="s">
        <v>11</v>
      </c>
      <c r="AL117" s="49">
        <f t="shared" si="15"/>
        <v>72</v>
      </c>
      <c r="AM117" s="50">
        <f t="shared" si="16"/>
        <v>10.586552217453505</v>
      </c>
      <c r="AN117" s="49">
        <f>'ごみ処理量内訳'!AC117</f>
        <v>56</v>
      </c>
      <c r="AO117" s="49">
        <f>'ごみ処理量内訳'!AD117</f>
        <v>31</v>
      </c>
      <c r="AP117" s="49">
        <f>'ごみ処理量内訳'!AE117</f>
        <v>0</v>
      </c>
      <c r="AQ117" s="49">
        <f t="shared" si="17"/>
        <v>87</v>
      </c>
    </row>
    <row r="118" spans="1:43" ht="13.5">
      <c r="A118" s="193" t="s">
        <v>275</v>
      </c>
      <c r="B118" s="188"/>
      <c r="C118" s="189"/>
      <c r="D118" s="49">
        <f>SUM(D7:D117)</f>
        <v>2475385</v>
      </c>
      <c r="E118" s="49">
        <f>SUM(E7:E117)</f>
        <v>2475230</v>
      </c>
      <c r="F118" s="49">
        <f>'ごみ搬入量内訳'!H118</f>
        <v>951360</v>
      </c>
      <c r="G118" s="49">
        <f>'ごみ搬入量内訳'!AG118</f>
        <v>94349</v>
      </c>
      <c r="H118" s="49">
        <f>'ごみ搬入量内訳'!AH118</f>
        <v>80</v>
      </c>
      <c r="I118" s="49">
        <f>SUM(F118:H118)</f>
        <v>1045789</v>
      </c>
      <c r="J118" s="49">
        <f>I118/D118/365*1000000</f>
        <v>1157.4665526638294</v>
      </c>
      <c r="K118" s="49">
        <f>('ごみ搬入量内訳'!E118+'ごみ搬入量内訳'!AH118)/'ごみ処理概要'!D118/365*1000000</f>
        <v>788.713619503107</v>
      </c>
      <c r="L118" s="49">
        <f>'ごみ搬入量内訳'!F118/'ごみ処理概要'!D118/365*1000000</f>
        <v>368.75293316072236</v>
      </c>
      <c r="M118" s="49">
        <f>'資源化量内訳'!BP118</f>
        <v>30101</v>
      </c>
      <c r="N118" s="49">
        <f>'ごみ処理量内訳'!E118</f>
        <v>839220</v>
      </c>
      <c r="O118" s="49">
        <f>'ごみ処理量内訳'!L118</f>
        <v>22706</v>
      </c>
      <c r="P118" s="49">
        <f>SUM(Q118:U118)</f>
        <v>125998</v>
      </c>
      <c r="Q118" s="49">
        <f>'ごみ処理量内訳'!G118</f>
        <v>46627</v>
      </c>
      <c r="R118" s="49">
        <f>'ごみ処理量内訳'!H118</f>
        <v>75608</v>
      </c>
      <c r="S118" s="49">
        <f>'ごみ処理量内訳'!I118</f>
        <v>1823</v>
      </c>
      <c r="T118" s="49">
        <f>'ごみ処理量内訳'!J118</f>
        <v>8</v>
      </c>
      <c r="U118" s="49">
        <f>'ごみ処理量内訳'!K118</f>
        <v>1932</v>
      </c>
      <c r="V118" s="49">
        <f>SUM(W118:AC118)</f>
        <v>57785</v>
      </c>
      <c r="W118" s="49">
        <f>'資源化量内訳'!M118</f>
        <v>40157</v>
      </c>
      <c r="X118" s="49">
        <f>'資源化量内訳'!N118</f>
        <v>5884</v>
      </c>
      <c r="Y118" s="49">
        <f>'資源化量内訳'!O118</f>
        <v>7587</v>
      </c>
      <c r="Z118" s="49">
        <f>'資源化量内訳'!P118</f>
        <v>1573</v>
      </c>
      <c r="AA118" s="49">
        <f>'資源化量内訳'!Q118</f>
        <v>1682</v>
      </c>
      <c r="AB118" s="49">
        <f>'資源化量内訳'!R118</f>
        <v>343</v>
      </c>
      <c r="AC118" s="49">
        <f>'資源化量内訳'!S118</f>
        <v>559</v>
      </c>
      <c r="AD118" s="49">
        <f>N118+O118+P118+V118</f>
        <v>1045709</v>
      </c>
      <c r="AE118" s="50">
        <f t="shared" si="14"/>
        <v>97.82865022678394</v>
      </c>
      <c r="AF118" s="49">
        <f>'資源化量内訳'!AB118</f>
        <v>8519</v>
      </c>
      <c r="AG118" s="49">
        <f>'資源化量内訳'!AJ118</f>
        <v>16682</v>
      </c>
      <c r="AH118" s="49">
        <f>'資源化量内訳'!AR118</f>
        <v>52632</v>
      </c>
      <c r="AI118" s="49">
        <f>'資源化量内訳'!AZ118</f>
        <v>1823</v>
      </c>
      <c r="AJ118" s="49">
        <f>'資源化量内訳'!BH118</f>
        <v>8</v>
      </c>
      <c r="AK118" s="49" t="s">
        <v>11</v>
      </c>
      <c r="AL118" s="49">
        <f>SUM(AF118:AJ118)</f>
        <v>79664</v>
      </c>
      <c r="AM118" s="50">
        <f>(V118+AL118+M118)/(M118+AD118)*100</f>
        <v>15.574311449047695</v>
      </c>
      <c r="AN118" s="49">
        <f>'ごみ処理量内訳'!AC118</f>
        <v>22706</v>
      </c>
      <c r="AO118" s="49">
        <f>'ごみ処理量内訳'!AD118</f>
        <v>84492</v>
      </c>
      <c r="AP118" s="49">
        <f>'ごみ処理量内訳'!AE118</f>
        <v>31551</v>
      </c>
      <c r="AQ118" s="49">
        <f>SUM(AN118:AP118)</f>
        <v>138749</v>
      </c>
    </row>
  </sheetData>
  <mergeCells count="31">
    <mergeCell ref="A118:C118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212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180</v>
      </c>
      <c r="B2" s="196" t="s">
        <v>233</v>
      </c>
      <c r="C2" s="201" t="s">
        <v>236</v>
      </c>
      <c r="D2" s="204" t="s">
        <v>9</v>
      </c>
      <c r="E2" s="191"/>
      <c r="F2" s="220"/>
      <c r="G2" s="27" t="s">
        <v>232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181</v>
      </c>
    </row>
    <row r="3" spans="1:34" s="28" customFormat="1" ht="22.5" customHeight="1">
      <c r="A3" s="197"/>
      <c r="B3" s="197"/>
      <c r="C3" s="218"/>
      <c r="D3" s="36"/>
      <c r="E3" s="45"/>
      <c r="F3" s="46" t="s">
        <v>182</v>
      </c>
      <c r="G3" s="10" t="s">
        <v>195</v>
      </c>
      <c r="H3" s="14" t="s">
        <v>243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244</v>
      </c>
      <c r="AH3" s="218"/>
    </row>
    <row r="4" spans="1:34" s="28" customFormat="1" ht="22.5" customHeight="1">
      <c r="A4" s="197"/>
      <c r="B4" s="197"/>
      <c r="C4" s="218"/>
      <c r="D4" s="10" t="s">
        <v>195</v>
      </c>
      <c r="E4" s="201" t="s">
        <v>245</v>
      </c>
      <c r="F4" s="201" t="s">
        <v>246</v>
      </c>
      <c r="G4" s="13"/>
      <c r="H4" s="10" t="s">
        <v>195</v>
      </c>
      <c r="I4" s="194" t="s">
        <v>247</v>
      </c>
      <c r="J4" s="222"/>
      <c r="K4" s="222"/>
      <c r="L4" s="223"/>
      <c r="M4" s="194" t="s">
        <v>183</v>
      </c>
      <c r="N4" s="222"/>
      <c r="O4" s="222"/>
      <c r="P4" s="223"/>
      <c r="Q4" s="194" t="s">
        <v>184</v>
      </c>
      <c r="R4" s="222"/>
      <c r="S4" s="222"/>
      <c r="T4" s="223"/>
      <c r="U4" s="194" t="s">
        <v>185</v>
      </c>
      <c r="V4" s="222"/>
      <c r="W4" s="222"/>
      <c r="X4" s="223"/>
      <c r="Y4" s="194" t="s">
        <v>186</v>
      </c>
      <c r="Z4" s="222"/>
      <c r="AA4" s="222"/>
      <c r="AB4" s="223"/>
      <c r="AC4" s="194" t="s">
        <v>187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195</v>
      </c>
      <c r="J5" s="6" t="s">
        <v>248</v>
      </c>
      <c r="K5" s="6" t="s">
        <v>249</v>
      </c>
      <c r="L5" s="6" t="s">
        <v>250</v>
      </c>
      <c r="M5" s="10" t="s">
        <v>195</v>
      </c>
      <c r="N5" s="6" t="s">
        <v>248</v>
      </c>
      <c r="O5" s="6" t="s">
        <v>249</v>
      </c>
      <c r="P5" s="6" t="s">
        <v>250</v>
      </c>
      <c r="Q5" s="10" t="s">
        <v>195</v>
      </c>
      <c r="R5" s="6" t="s">
        <v>248</v>
      </c>
      <c r="S5" s="6" t="s">
        <v>249</v>
      </c>
      <c r="T5" s="6" t="s">
        <v>250</v>
      </c>
      <c r="U5" s="10" t="s">
        <v>195</v>
      </c>
      <c r="V5" s="6" t="s">
        <v>248</v>
      </c>
      <c r="W5" s="6" t="s">
        <v>249</v>
      </c>
      <c r="X5" s="6" t="s">
        <v>250</v>
      </c>
      <c r="Y5" s="10" t="s">
        <v>195</v>
      </c>
      <c r="Z5" s="6" t="s">
        <v>248</v>
      </c>
      <c r="AA5" s="6" t="s">
        <v>249</v>
      </c>
      <c r="AB5" s="6" t="s">
        <v>250</v>
      </c>
      <c r="AC5" s="10" t="s">
        <v>195</v>
      </c>
      <c r="AD5" s="6" t="s">
        <v>248</v>
      </c>
      <c r="AE5" s="6" t="s">
        <v>249</v>
      </c>
      <c r="AF5" s="6" t="s">
        <v>250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242</v>
      </c>
      <c r="E6" s="22" t="s">
        <v>188</v>
      </c>
      <c r="F6" s="22" t="s">
        <v>188</v>
      </c>
      <c r="G6" s="22" t="s">
        <v>188</v>
      </c>
      <c r="H6" s="21" t="s">
        <v>188</v>
      </c>
      <c r="I6" s="21" t="s">
        <v>188</v>
      </c>
      <c r="J6" s="23" t="s">
        <v>188</v>
      </c>
      <c r="K6" s="23" t="s">
        <v>188</v>
      </c>
      <c r="L6" s="23" t="s">
        <v>188</v>
      </c>
      <c r="M6" s="21" t="s">
        <v>188</v>
      </c>
      <c r="N6" s="23" t="s">
        <v>188</v>
      </c>
      <c r="O6" s="23" t="s">
        <v>188</v>
      </c>
      <c r="P6" s="23" t="s">
        <v>188</v>
      </c>
      <c r="Q6" s="21" t="s">
        <v>188</v>
      </c>
      <c r="R6" s="23" t="s">
        <v>188</v>
      </c>
      <c r="S6" s="23" t="s">
        <v>188</v>
      </c>
      <c r="T6" s="23" t="s">
        <v>188</v>
      </c>
      <c r="U6" s="21" t="s">
        <v>188</v>
      </c>
      <c r="V6" s="23" t="s">
        <v>188</v>
      </c>
      <c r="W6" s="23" t="s">
        <v>188</v>
      </c>
      <c r="X6" s="23" t="s">
        <v>188</v>
      </c>
      <c r="Y6" s="21" t="s">
        <v>188</v>
      </c>
      <c r="Z6" s="23" t="s">
        <v>188</v>
      </c>
      <c r="AA6" s="23" t="s">
        <v>188</v>
      </c>
      <c r="AB6" s="23" t="s">
        <v>188</v>
      </c>
      <c r="AC6" s="21" t="s">
        <v>188</v>
      </c>
      <c r="AD6" s="23" t="s">
        <v>188</v>
      </c>
      <c r="AE6" s="23" t="s">
        <v>188</v>
      </c>
      <c r="AF6" s="23" t="s">
        <v>188</v>
      </c>
      <c r="AG6" s="22" t="s">
        <v>188</v>
      </c>
      <c r="AH6" s="22" t="s">
        <v>188</v>
      </c>
    </row>
    <row r="7" spans="1:34" ht="13.5">
      <c r="A7" s="24" t="s">
        <v>25</v>
      </c>
      <c r="B7" s="47" t="s">
        <v>26</v>
      </c>
      <c r="C7" s="48" t="s">
        <v>27</v>
      </c>
      <c r="D7" s="49">
        <f aca="true" t="shared" si="0" ref="D7:D38">E7+F7</f>
        <v>254726</v>
      </c>
      <c r="E7" s="49">
        <v>166435</v>
      </c>
      <c r="F7" s="49">
        <v>88291</v>
      </c>
      <c r="G7" s="49">
        <f aca="true" t="shared" si="1" ref="G7:G61">H7+AG7</f>
        <v>254726</v>
      </c>
      <c r="H7" s="49">
        <f aca="true" t="shared" si="2" ref="H7:H61">I7+M7+Q7+U7+Y7+AC7</f>
        <v>247215</v>
      </c>
      <c r="I7" s="49">
        <f aca="true" t="shared" si="3" ref="I7:I61">SUM(J7:L7)</f>
        <v>0</v>
      </c>
      <c r="J7" s="49">
        <v>0</v>
      </c>
      <c r="K7" s="49">
        <v>0</v>
      </c>
      <c r="L7" s="49">
        <v>0</v>
      </c>
      <c r="M7" s="49">
        <f aca="true" t="shared" si="4" ref="M7:M61">SUM(N7:P7)</f>
        <v>197639</v>
      </c>
      <c r="N7" s="49">
        <v>52654</v>
      </c>
      <c r="O7" s="49">
        <v>82187</v>
      </c>
      <c r="P7" s="49">
        <v>62798</v>
      </c>
      <c r="Q7" s="49">
        <f aca="true" t="shared" si="5" ref="Q7:Q61">SUM(R7:T7)</f>
        <v>24426</v>
      </c>
      <c r="R7" s="49">
        <v>119</v>
      </c>
      <c r="S7" s="49">
        <v>13889</v>
      </c>
      <c r="T7" s="49">
        <v>10418</v>
      </c>
      <c r="U7" s="49">
        <f aca="true" t="shared" si="6" ref="U7:U61">SUM(V7:X7)</f>
        <v>21314</v>
      </c>
      <c r="V7" s="49">
        <v>123</v>
      </c>
      <c r="W7" s="49">
        <v>21191</v>
      </c>
      <c r="X7" s="49">
        <v>0</v>
      </c>
      <c r="Y7" s="49">
        <f aca="true" t="shared" si="7" ref="Y7:Y61">SUM(Z7:AB7)</f>
        <v>0</v>
      </c>
      <c r="Z7" s="49">
        <v>0</v>
      </c>
      <c r="AA7" s="49">
        <v>0</v>
      </c>
      <c r="AB7" s="49">
        <v>0</v>
      </c>
      <c r="AC7" s="49">
        <f aca="true" t="shared" si="8" ref="AC7:AC61">SUM(AD7:AF7)</f>
        <v>3836</v>
      </c>
      <c r="AD7" s="49">
        <v>0</v>
      </c>
      <c r="AE7" s="49">
        <v>3836</v>
      </c>
      <c r="AF7" s="49">
        <v>0</v>
      </c>
      <c r="AG7" s="49">
        <v>7511</v>
      </c>
      <c r="AH7" s="49">
        <v>0</v>
      </c>
    </row>
    <row r="8" spans="1:34" ht="13.5">
      <c r="A8" s="24" t="s">
        <v>25</v>
      </c>
      <c r="B8" s="47" t="s">
        <v>28</v>
      </c>
      <c r="C8" s="48" t="s">
        <v>29</v>
      </c>
      <c r="D8" s="49">
        <f t="shared" si="0"/>
        <v>84122</v>
      </c>
      <c r="E8" s="49">
        <v>52634</v>
      </c>
      <c r="F8" s="49">
        <v>31488</v>
      </c>
      <c r="G8" s="49">
        <f t="shared" si="1"/>
        <v>84122</v>
      </c>
      <c r="H8" s="49">
        <f t="shared" si="2"/>
        <v>81817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68205</v>
      </c>
      <c r="N8" s="49">
        <v>13980</v>
      </c>
      <c r="O8" s="49">
        <v>25818</v>
      </c>
      <c r="P8" s="49">
        <v>28407</v>
      </c>
      <c r="Q8" s="49">
        <f t="shared" si="5"/>
        <v>8629</v>
      </c>
      <c r="R8" s="49">
        <v>2980</v>
      </c>
      <c r="S8" s="49">
        <v>5649</v>
      </c>
      <c r="T8" s="49">
        <v>0</v>
      </c>
      <c r="U8" s="49">
        <f t="shared" si="6"/>
        <v>4983</v>
      </c>
      <c r="V8" s="49">
        <v>931</v>
      </c>
      <c r="W8" s="49">
        <v>4052</v>
      </c>
      <c r="X8" s="49">
        <v>0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0</v>
      </c>
      <c r="AD8" s="49">
        <v>0</v>
      </c>
      <c r="AE8" s="49">
        <v>0</v>
      </c>
      <c r="AF8" s="49">
        <v>0</v>
      </c>
      <c r="AG8" s="49">
        <v>2305</v>
      </c>
      <c r="AH8" s="49">
        <v>0</v>
      </c>
    </row>
    <row r="9" spans="1:34" ht="13.5">
      <c r="A9" s="24" t="s">
        <v>25</v>
      </c>
      <c r="B9" s="47" t="s">
        <v>30</v>
      </c>
      <c r="C9" s="48" t="s">
        <v>31</v>
      </c>
      <c r="D9" s="49">
        <f t="shared" si="0"/>
        <v>46894</v>
      </c>
      <c r="E9" s="49">
        <v>27378</v>
      </c>
      <c r="F9" s="49">
        <v>19516</v>
      </c>
      <c r="G9" s="49">
        <f t="shared" si="1"/>
        <v>46894</v>
      </c>
      <c r="H9" s="49">
        <f t="shared" si="2"/>
        <v>39449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33156</v>
      </c>
      <c r="N9" s="49">
        <v>2055</v>
      </c>
      <c r="O9" s="49">
        <v>18586</v>
      </c>
      <c r="P9" s="49">
        <v>12515</v>
      </c>
      <c r="Q9" s="49">
        <f t="shared" si="5"/>
        <v>1871</v>
      </c>
      <c r="R9" s="49">
        <v>0</v>
      </c>
      <c r="S9" s="49">
        <v>1270</v>
      </c>
      <c r="T9" s="49">
        <v>601</v>
      </c>
      <c r="U9" s="49">
        <f t="shared" si="6"/>
        <v>4393</v>
      </c>
      <c r="V9" s="49">
        <v>0</v>
      </c>
      <c r="W9" s="49">
        <v>4393</v>
      </c>
      <c r="X9" s="49">
        <v>0</v>
      </c>
      <c r="Y9" s="49">
        <f t="shared" si="7"/>
        <v>0</v>
      </c>
      <c r="Z9" s="49">
        <v>0</v>
      </c>
      <c r="AA9" s="49">
        <v>0</v>
      </c>
      <c r="AB9" s="49">
        <v>0</v>
      </c>
      <c r="AC9" s="49">
        <f t="shared" si="8"/>
        <v>29</v>
      </c>
      <c r="AD9" s="49">
        <v>0</v>
      </c>
      <c r="AE9" s="49">
        <v>0</v>
      </c>
      <c r="AF9" s="49">
        <v>29</v>
      </c>
      <c r="AG9" s="49">
        <v>7445</v>
      </c>
      <c r="AH9" s="49">
        <v>0</v>
      </c>
    </row>
    <row r="10" spans="1:34" ht="13.5">
      <c r="A10" s="24" t="s">
        <v>25</v>
      </c>
      <c r="B10" s="47" t="s">
        <v>32</v>
      </c>
      <c r="C10" s="48" t="s">
        <v>33</v>
      </c>
      <c r="D10" s="49">
        <f t="shared" si="0"/>
        <v>37529</v>
      </c>
      <c r="E10" s="49">
        <v>24532</v>
      </c>
      <c r="F10" s="49">
        <v>12997</v>
      </c>
      <c r="G10" s="49">
        <f t="shared" si="1"/>
        <v>37529</v>
      </c>
      <c r="H10" s="49">
        <f t="shared" si="2"/>
        <v>35883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27765</v>
      </c>
      <c r="N10" s="49">
        <v>111</v>
      </c>
      <c r="O10" s="49">
        <v>16478</v>
      </c>
      <c r="P10" s="49">
        <v>11176</v>
      </c>
      <c r="Q10" s="49">
        <f t="shared" si="5"/>
        <v>1601</v>
      </c>
      <c r="R10" s="49">
        <v>8</v>
      </c>
      <c r="S10" s="49">
        <v>831</v>
      </c>
      <c r="T10" s="49">
        <v>762</v>
      </c>
      <c r="U10" s="49">
        <f t="shared" si="6"/>
        <v>5836</v>
      </c>
      <c r="V10" s="49">
        <v>4</v>
      </c>
      <c r="W10" s="49">
        <v>5832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681</v>
      </c>
      <c r="AD10" s="49">
        <v>620</v>
      </c>
      <c r="AE10" s="49">
        <v>0</v>
      </c>
      <c r="AF10" s="49">
        <v>61</v>
      </c>
      <c r="AG10" s="49">
        <v>1646</v>
      </c>
      <c r="AH10" s="49">
        <v>0</v>
      </c>
    </row>
    <row r="11" spans="1:34" ht="13.5">
      <c r="A11" s="24" t="s">
        <v>25</v>
      </c>
      <c r="B11" s="47" t="s">
        <v>276</v>
      </c>
      <c r="C11" s="48" t="s">
        <v>277</v>
      </c>
      <c r="D11" s="49">
        <f t="shared" si="0"/>
        <v>34310</v>
      </c>
      <c r="E11" s="49">
        <v>20672</v>
      </c>
      <c r="F11" s="49">
        <v>13638</v>
      </c>
      <c r="G11" s="49">
        <f t="shared" si="1"/>
        <v>34310</v>
      </c>
      <c r="H11" s="49">
        <f t="shared" si="2"/>
        <v>33651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26656</v>
      </c>
      <c r="N11" s="49">
        <v>0</v>
      </c>
      <c r="O11" s="49">
        <v>14510</v>
      </c>
      <c r="P11" s="49">
        <v>12146</v>
      </c>
      <c r="Q11" s="49">
        <f t="shared" si="5"/>
        <v>1596</v>
      </c>
      <c r="R11" s="49">
        <v>0</v>
      </c>
      <c r="S11" s="49">
        <v>763</v>
      </c>
      <c r="T11" s="49">
        <v>833</v>
      </c>
      <c r="U11" s="49">
        <f t="shared" si="6"/>
        <v>5355</v>
      </c>
      <c r="V11" s="49">
        <v>0</v>
      </c>
      <c r="W11" s="49">
        <v>5355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44</v>
      </c>
      <c r="AD11" s="49">
        <v>0</v>
      </c>
      <c r="AE11" s="49">
        <v>44</v>
      </c>
      <c r="AF11" s="49">
        <v>0</v>
      </c>
      <c r="AG11" s="49">
        <v>659</v>
      </c>
      <c r="AH11" s="49">
        <v>3</v>
      </c>
    </row>
    <row r="12" spans="1:34" ht="13.5">
      <c r="A12" s="24" t="s">
        <v>25</v>
      </c>
      <c r="B12" s="47" t="s">
        <v>278</v>
      </c>
      <c r="C12" s="48" t="s">
        <v>279</v>
      </c>
      <c r="D12" s="49">
        <f t="shared" si="0"/>
        <v>24760</v>
      </c>
      <c r="E12" s="49">
        <v>19950</v>
      </c>
      <c r="F12" s="49">
        <v>4810</v>
      </c>
      <c r="G12" s="49">
        <f t="shared" si="1"/>
        <v>24760</v>
      </c>
      <c r="H12" s="49">
        <f t="shared" si="2"/>
        <v>22560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16726</v>
      </c>
      <c r="N12" s="49">
        <v>0</v>
      </c>
      <c r="O12" s="49">
        <v>13131</v>
      </c>
      <c r="P12" s="49">
        <v>3595</v>
      </c>
      <c r="Q12" s="49">
        <f t="shared" si="5"/>
        <v>538</v>
      </c>
      <c r="R12" s="49">
        <v>0</v>
      </c>
      <c r="S12" s="49">
        <v>484</v>
      </c>
      <c r="T12" s="49">
        <v>54</v>
      </c>
      <c r="U12" s="49">
        <f t="shared" si="6"/>
        <v>4883</v>
      </c>
      <c r="V12" s="49">
        <v>0</v>
      </c>
      <c r="W12" s="49">
        <v>4883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413</v>
      </c>
      <c r="AD12" s="49">
        <v>0</v>
      </c>
      <c r="AE12" s="49">
        <v>130</v>
      </c>
      <c r="AF12" s="49">
        <v>283</v>
      </c>
      <c r="AG12" s="49">
        <v>2200</v>
      </c>
      <c r="AH12" s="49">
        <v>0</v>
      </c>
    </row>
    <row r="13" spans="1:34" ht="13.5">
      <c r="A13" s="24" t="s">
        <v>25</v>
      </c>
      <c r="B13" s="47" t="s">
        <v>280</v>
      </c>
      <c r="C13" s="48" t="s">
        <v>281</v>
      </c>
      <c r="D13" s="49">
        <f t="shared" si="0"/>
        <v>16634</v>
      </c>
      <c r="E13" s="49">
        <v>10208</v>
      </c>
      <c r="F13" s="49">
        <v>6426</v>
      </c>
      <c r="G13" s="49">
        <f t="shared" si="1"/>
        <v>16634</v>
      </c>
      <c r="H13" s="49">
        <f t="shared" si="2"/>
        <v>15753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13188</v>
      </c>
      <c r="N13" s="49">
        <v>0</v>
      </c>
      <c r="O13" s="49">
        <v>8287</v>
      </c>
      <c r="P13" s="49">
        <v>4901</v>
      </c>
      <c r="Q13" s="49">
        <f t="shared" si="5"/>
        <v>791</v>
      </c>
      <c r="R13" s="49">
        <v>0</v>
      </c>
      <c r="S13" s="49">
        <v>675</v>
      </c>
      <c r="T13" s="49">
        <v>116</v>
      </c>
      <c r="U13" s="49">
        <f t="shared" si="6"/>
        <v>1763</v>
      </c>
      <c r="V13" s="49">
        <v>0</v>
      </c>
      <c r="W13" s="49">
        <v>1246</v>
      </c>
      <c r="X13" s="49">
        <v>517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11</v>
      </c>
      <c r="AD13" s="49">
        <v>0</v>
      </c>
      <c r="AE13" s="49">
        <v>0</v>
      </c>
      <c r="AF13" s="49">
        <v>11</v>
      </c>
      <c r="AG13" s="49">
        <v>881</v>
      </c>
      <c r="AH13" s="49">
        <v>0</v>
      </c>
    </row>
    <row r="14" spans="1:34" ht="13.5">
      <c r="A14" s="24" t="s">
        <v>25</v>
      </c>
      <c r="B14" s="47" t="s">
        <v>282</v>
      </c>
      <c r="C14" s="48" t="s">
        <v>283</v>
      </c>
      <c r="D14" s="49">
        <f t="shared" si="0"/>
        <v>13619</v>
      </c>
      <c r="E14" s="49">
        <v>11373</v>
      </c>
      <c r="F14" s="49">
        <v>2246</v>
      </c>
      <c r="G14" s="49">
        <f t="shared" si="1"/>
        <v>13619</v>
      </c>
      <c r="H14" s="49">
        <f t="shared" si="2"/>
        <v>11373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10209</v>
      </c>
      <c r="N14" s="49">
        <v>0</v>
      </c>
      <c r="O14" s="49">
        <v>10209</v>
      </c>
      <c r="P14" s="49">
        <v>0</v>
      </c>
      <c r="Q14" s="49">
        <f t="shared" si="5"/>
        <v>451</v>
      </c>
      <c r="R14" s="49">
        <v>0</v>
      </c>
      <c r="S14" s="49">
        <v>451</v>
      </c>
      <c r="T14" s="49">
        <v>0</v>
      </c>
      <c r="U14" s="49">
        <f t="shared" si="6"/>
        <v>713</v>
      </c>
      <c r="V14" s="49">
        <v>4</v>
      </c>
      <c r="W14" s="49">
        <v>709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2246</v>
      </c>
      <c r="AH14" s="49">
        <v>0</v>
      </c>
    </row>
    <row r="15" spans="1:34" ht="13.5">
      <c r="A15" s="24" t="s">
        <v>25</v>
      </c>
      <c r="B15" s="47" t="s">
        <v>284</v>
      </c>
      <c r="C15" s="48" t="s">
        <v>285</v>
      </c>
      <c r="D15" s="49">
        <f t="shared" si="0"/>
        <v>14971</v>
      </c>
      <c r="E15" s="49">
        <v>10195</v>
      </c>
      <c r="F15" s="49">
        <v>4776</v>
      </c>
      <c r="G15" s="49">
        <f t="shared" si="1"/>
        <v>14971</v>
      </c>
      <c r="H15" s="49">
        <f t="shared" si="2"/>
        <v>13623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10399</v>
      </c>
      <c r="N15" s="49">
        <v>0</v>
      </c>
      <c r="O15" s="49">
        <v>7086</v>
      </c>
      <c r="P15" s="49">
        <v>3313</v>
      </c>
      <c r="Q15" s="49">
        <f t="shared" si="5"/>
        <v>674</v>
      </c>
      <c r="R15" s="49">
        <v>0</v>
      </c>
      <c r="S15" s="49">
        <v>559</v>
      </c>
      <c r="T15" s="49">
        <v>115</v>
      </c>
      <c r="U15" s="49">
        <f t="shared" si="6"/>
        <v>2550</v>
      </c>
      <c r="V15" s="49">
        <v>0</v>
      </c>
      <c r="W15" s="49">
        <v>2550</v>
      </c>
      <c r="X15" s="49">
        <v>0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0</v>
      </c>
      <c r="AD15" s="49">
        <v>0</v>
      </c>
      <c r="AE15" s="49">
        <v>0</v>
      </c>
      <c r="AF15" s="49">
        <v>0</v>
      </c>
      <c r="AG15" s="49">
        <v>1348</v>
      </c>
      <c r="AH15" s="49">
        <v>0</v>
      </c>
    </row>
    <row r="16" spans="1:34" ht="13.5">
      <c r="A16" s="24" t="s">
        <v>25</v>
      </c>
      <c r="B16" s="47" t="s">
        <v>286</v>
      </c>
      <c r="C16" s="48" t="s">
        <v>287</v>
      </c>
      <c r="D16" s="49">
        <f t="shared" si="0"/>
        <v>16732</v>
      </c>
      <c r="E16" s="49">
        <v>11664</v>
      </c>
      <c r="F16" s="49">
        <v>5068</v>
      </c>
      <c r="G16" s="49">
        <f t="shared" si="1"/>
        <v>16732</v>
      </c>
      <c r="H16" s="49">
        <f t="shared" si="2"/>
        <v>13670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12345</v>
      </c>
      <c r="N16" s="49">
        <v>0</v>
      </c>
      <c r="O16" s="49">
        <v>8630</v>
      </c>
      <c r="P16" s="49">
        <v>3715</v>
      </c>
      <c r="Q16" s="49">
        <f t="shared" si="5"/>
        <v>369</v>
      </c>
      <c r="R16" s="49">
        <v>0</v>
      </c>
      <c r="S16" s="49">
        <v>308</v>
      </c>
      <c r="T16" s="49">
        <v>61</v>
      </c>
      <c r="U16" s="49">
        <f t="shared" si="6"/>
        <v>510</v>
      </c>
      <c r="V16" s="49">
        <v>0</v>
      </c>
      <c r="W16" s="49">
        <v>510</v>
      </c>
      <c r="X16" s="49">
        <v>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446</v>
      </c>
      <c r="AD16" s="49">
        <v>0</v>
      </c>
      <c r="AE16" s="49">
        <v>446</v>
      </c>
      <c r="AF16" s="49">
        <v>0</v>
      </c>
      <c r="AG16" s="49">
        <v>3062</v>
      </c>
      <c r="AH16" s="49">
        <v>0</v>
      </c>
    </row>
    <row r="17" spans="1:34" ht="13.5">
      <c r="A17" s="24" t="s">
        <v>25</v>
      </c>
      <c r="B17" s="47" t="s">
        <v>288</v>
      </c>
      <c r="C17" s="48" t="s">
        <v>289</v>
      </c>
      <c r="D17" s="49">
        <f t="shared" si="0"/>
        <v>17166</v>
      </c>
      <c r="E17" s="49">
        <v>11587</v>
      </c>
      <c r="F17" s="49">
        <v>5579</v>
      </c>
      <c r="G17" s="49">
        <f t="shared" si="1"/>
        <v>17166</v>
      </c>
      <c r="H17" s="49">
        <f t="shared" si="2"/>
        <v>11328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8599</v>
      </c>
      <c r="N17" s="49">
        <v>0</v>
      </c>
      <c r="O17" s="49">
        <v>8599</v>
      </c>
      <c r="P17" s="49">
        <v>0</v>
      </c>
      <c r="Q17" s="49">
        <f t="shared" si="5"/>
        <v>476</v>
      </c>
      <c r="R17" s="49">
        <v>0</v>
      </c>
      <c r="S17" s="49">
        <v>476</v>
      </c>
      <c r="T17" s="49">
        <v>0</v>
      </c>
      <c r="U17" s="49">
        <f t="shared" si="6"/>
        <v>2253</v>
      </c>
      <c r="V17" s="49">
        <v>0</v>
      </c>
      <c r="W17" s="49">
        <v>2253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0</v>
      </c>
      <c r="AD17" s="49">
        <v>0</v>
      </c>
      <c r="AE17" s="49">
        <v>0</v>
      </c>
      <c r="AF17" s="49">
        <v>0</v>
      </c>
      <c r="AG17" s="49">
        <v>5838</v>
      </c>
      <c r="AH17" s="49">
        <v>0</v>
      </c>
    </row>
    <row r="18" spans="1:34" ht="13.5">
      <c r="A18" s="24" t="s">
        <v>25</v>
      </c>
      <c r="B18" s="47" t="s">
        <v>290</v>
      </c>
      <c r="C18" s="48" t="s">
        <v>291</v>
      </c>
      <c r="D18" s="49">
        <f t="shared" si="0"/>
        <v>22777</v>
      </c>
      <c r="E18" s="49">
        <v>16423</v>
      </c>
      <c r="F18" s="49">
        <v>6354</v>
      </c>
      <c r="G18" s="49">
        <f t="shared" si="1"/>
        <v>22777</v>
      </c>
      <c r="H18" s="49">
        <f t="shared" si="2"/>
        <v>16423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10639</v>
      </c>
      <c r="N18" s="49">
        <v>0</v>
      </c>
      <c r="O18" s="49">
        <v>10639</v>
      </c>
      <c r="P18" s="49">
        <v>0</v>
      </c>
      <c r="Q18" s="49">
        <f t="shared" si="5"/>
        <v>2073</v>
      </c>
      <c r="R18" s="49">
        <v>0</v>
      </c>
      <c r="S18" s="49">
        <v>2073</v>
      </c>
      <c r="T18" s="49">
        <v>0</v>
      </c>
      <c r="U18" s="49">
        <f t="shared" si="6"/>
        <v>3491</v>
      </c>
      <c r="V18" s="49">
        <v>0</v>
      </c>
      <c r="W18" s="49">
        <v>3491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220</v>
      </c>
      <c r="AD18" s="49">
        <v>0</v>
      </c>
      <c r="AE18" s="49">
        <v>220</v>
      </c>
      <c r="AF18" s="49">
        <v>0</v>
      </c>
      <c r="AG18" s="49">
        <v>6354</v>
      </c>
      <c r="AH18" s="49">
        <v>0</v>
      </c>
    </row>
    <row r="19" spans="1:34" ht="13.5">
      <c r="A19" s="24" t="s">
        <v>25</v>
      </c>
      <c r="B19" s="47" t="s">
        <v>292</v>
      </c>
      <c r="C19" s="48" t="s">
        <v>293</v>
      </c>
      <c r="D19" s="49">
        <f t="shared" si="0"/>
        <v>8306</v>
      </c>
      <c r="E19" s="49">
        <v>6810</v>
      </c>
      <c r="F19" s="49">
        <v>1496</v>
      </c>
      <c r="G19" s="49">
        <f t="shared" si="1"/>
        <v>8306</v>
      </c>
      <c r="H19" s="49">
        <f t="shared" si="2"/>
        <v>6535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4594</v>
      </c>
      <c r="N19" s="49">
        <v>0</v>
      </c>
      <c r="O19" s="49">
        <v>4594</v>
      </c>
      <c r="P19" s="49">
        <v>0</v>
      </c>
      <c r="Q19" s="49">
        <f t="shared" si="5"/>
        <v>133</v>
      </c>
      <c r="R19" s="49">
        <v>0</v>
      </c>
      <c r="S19" s="49">
        <v>133</v>
      </c>
      <c r="T19" s="49">
        <v>0</v>
      </c>
      <c r="U19" s="49">
        <f t="shared" si="6"/>
        <v>1473</v>
      </c>
      <c r="V19" s="49">
        <v>0</v>
      </c>
      <c r="W19" s="49">
        <v>1473</v>
      </c>
      <c r="X19" s="49">
        <v>0</v>
      </c>
      <c r="Y19" s="49">
        <f t="shared" si="7"/>
        <v>90</v>
      </c>
      <c r="Z19" s="49">
        <v>90</v>
      </c>
      <c r="AA19" s="49">
        <v>0</v>
      </c>
      <c r="AB19" s="49">
        <v>0</v>
      </c>
      <c r="AC19" s="49">
        <f t="shared" si="8"/>
        <v>245</v>
      </c>
      <c r="AD19" s="49">
        <v>0</v>
      </c>
      <c r="AE19" s="49">
        <v>245</v>
      </c>
      <c r="AF19" s="49">
        <v>0</v>
      </c>
      <c r="AG19" s="49">
        <v>1771</v>
      </c>
      <c r="AH19" s="49">
        <v>0</v>
      </c>
    </row>
    <row r="20" spans="1:34" ht="13.5">
      <c r="A20" s="24" t="s">
        <v>25</v>
      </c>
      <c r="B20" s="47" t="s">
        <v>294</v>
      </c>
      <c r="C20" s="48" t="s">
        <v>295</v>
      </c>
      <c r="D20" s="49">
        <f t="shared" si="0"/>
        <v>11737</v>
      </c>
      <c r="E20" s="49">
        <v>10337</v>
      </c>
      <c r="F20" s="49">
        <v>1400</v>
      </c>
      <c r="G20" s="49">
        <f t="shared" si="1"/>
        <v>11737</v>
      </c>
      <c r="H20" s="49">
        <f t="shared" si="2"/>
        <v>11601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8666</v>
      </c>
      <c r="N20" s="49">
        <v>0</v>
      </c>
      <c r="O20" s="49">
        <v>7278</v>
      </c>
      <c r="P20" s="49">
        <v>1388</v>
      </c>
      <c r="Q20" s="49">
        <f t="shared" si="5"/>
        <v>725</v>
      </c>
      <c r="R20" s="49">
        <v>0</v>
      </c>
      <c r="S20" s="49">
        <v>718</v>
      </c>
      <c r="T20" s="49">
        <v>7</v>
      </c>
      <c r="U20" s="49">
        <f t="shared" si="6"/>
        <v>2131</v>
      </c>
      <c r="V20" s="49">
        <v>0</v>
      </c>
      <c r="W20" s="49">
        <v>2131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79</v>
      </c>
      <c r="AD20" s="49">
        <v>0</v>
      </c>
      <c r="AE20" s="49">
        <v>79</v>
      </c>
      <c r="AF20" s="49">
        <v>0</v>
      </c>
      <c r="AG20" s="49">
        <v>136</v>
      </c>
      <c r="AH20" s="49">
        <v>13</v>
      </c>
    </row>
    <row r="21" spans="1:34" ht="13.5">
      <c r="A21" s="24" t="s">
        <v>25</v>
      </c>
      <c r="B21" s="47" t="s">
        <v>296</v>
      </c>
      <c r="C21" s="48" t="s">
        <v>297</v>
      </c>
      <c r="D21" s="49">
        <f t="shared" si="0"/>
        <v>9939</v>
      </c>
      <c r="E21" s="49">
        <v>6220</v>
      </c>
      <c r="F21" s="49">
        <v>3719</v>
      </c>
      <c r="G21" s="49">
        <f t="shared" si="1"/>
        <v>9939</v>
      </c>
      <c r="H21" s="49">
        <f t="shared" si="2"/>
        <v>8466</v>
      </c>
      <c r="I21" s="49">
        <f t="shared" si="3"/>
        <v>15</v>
      </c>
      <c r="J21" s="49">
        <v>0</v>
      </c>
      <c r="K21" s="49">
        <v>15</v>
      </c>
      <c r="L21" s="49">
        <v>0</v>
      </c>
      <c r="M21" s="49">
        <f t="shared" si="4"/>
        <v>7480</v>
      </c>
      <c r="N21" s="49">
        <v>0</v>
      </c>
      <c r="O21" s="49">
        <v>5234</v>
      </c>
      <c r="P21" s="49">
        <v>2246</v>
      </c>
      <c r="Q21" s="49">
        <f t="shared" si="5"/>
        <v>212</v>
      </c>
      <c r="R21" s="49">
        <v>0</v>
      </c>
      <c r="S21" s="49">
        <v>212</v>
      </c>
      <c r="T21" s="49">
        <v>0</v>
      </c>
      <c r="U21" s="49">
        <f t="shared" si="6"/>
        <v>759</v>
      </c>
      <c r="V21" s="49">
        <v>0</v>
      </c>
      <c r="W21" s="49">
        <v>759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0</v>
      </c>
      <c r="AD21" s="49">
        <v>0</v>
      </c>
      <c r="AE21" s="49">
        <v>0</v>
      </c>
      <c r="AF21" s="49">
        <v>0</v>
      </c>
      <c r="AG21" s="49">
        <v>1473</v>
      </c>
      <c r="AH21" s="49">
        <v>23</v>
      </c>
    </row>
    <row r="22" spans="1:34" ht="13.5">
      <c r="A22" s="24" t="s">
        <v>25</v>
      </c>
      <c r="B22" s="47" t="s">
        <v>298</v>
      </c>
      <c r="C22" s="48" t="s">
        <v>299</v>
      </c>
      <c r="D22" s="49">
        <f t="shared" si="0"/>
        <v>15937</v>
      </c>
      <c r="E22" s="49">
        <v>11654</v>
      </c>
      <c r="F22" s="49">
        <v>4283</v>
      </c>
      <c r="G22" s="49">
        <f t="shared" si="1"/>
        <v>15937</v>
      </c>
      <c r="H22" s="49">
        <f t="shared" si="2"/>
        <v>15196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12101</v>
      </c>
      <c r="N22" s="49">
        <v>132</v>
      </c>
      <c r="O22" s="49">
        <v>8886</v>
      </c>
      <c r="P22" s="49">
        <v>3083</v>
      </c>
      <c r="Q22" s="49">
        <f t="shared" si="5"/>
        <v>1497</v>
      </c>
      <c r="R22" s="49">
        <v>0</v>
      </c>
      <c r="S22" s="49">
        <v>1125</v>
      </c>
      <c r="T22" s="49">
        <v>372</v>
      </c>
      <c r="U22" s="49">
        <f t="shared" si="6"/>
        <v>1578</v>
      </c>
      <c r="V22" s="49">
        <v>12</v>
      </c>
      <c r="W22" s="49">
        <v>1550</v>
      </c>
      <c r="X22" s="49">
        <v>16</v>
      </c>
      <c r="Y22" s="49">
        <f t="shared" si="7"/>
        <v>20</v>
      </c>
      <c r="Z22" s="49">
        <v>0</v>
      </c>
      <c r="AA22" s="49">
        <v>20</v>
      </c>
      <c r="AB22" s="49">
        <v>0</v>
      </c>
      <c r="AC22" s="49">
        <f t="shared" si="8"/>
        <v>0</v>
      </c>
      <c r="AD22" s="49">
        <v>0</v>
      </c>
      <c r="AE22" s="49">
        <v>0</v>
      </c>
      <c r="AF22" s="49">
        <v>0</v>
      </c>
      <c r="AG22" s="49">
        <v>741</v>
      </c>
      <c r="AH22" s="49">
        <v>0</v>
      </c>
    </row>
    <row r="23" spans="1:34" ht="13.5">
      <c r="A23" s="24" t="s">
        <v>25</v>
      </c>
      <c r="B23" s="47" t="s">
        <v>300</v>
      </c>
      <c r="C23" s="48" t="s">
        <v>301</v>
      </c>
      <c r="D23" s="49">
        <f t="shared" si="0"/>
        <v>8650</v>
      </c>
      <c r="E23" s="49">
        <v>5819</v>
      </c>
      <c r="F23" s="49">
        <v>2831</v>
      </c>
      <c r="G23" s="49">
        <f t="shared" si="1"/>
        <v>8650</v>
      </c>
      <c r="H23" s="49">
        <f t="shared" si="2"/>
        <v>6258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5639</v>
      </c>
      <c r="N23" s="49">
        <v>0</v>
      </c>
      <c r="O23" s="49">
        <v>4957</v>
      </c>
      <c r="P23" s="49">
        <v>682</v>
      </c>
      <c r="Q23" s="49">
        <f t="shared" si="5"/>
        <v>189</v>
      </c>
      <c r="R23" s="49">
        <v>0</v>
      </c>
      <c r="S23" s="49">
        <v>186</v>
      </c>
      <c r="T23" s="49">
        <v>3</v>
      </c>
      <c r="U23" s="49">
        <f t="shared" si="6"/>
        <v>381</v>
      </c>
      <c r="V23" s="49">
        <v>0</v>
      </c>
      <c r="W23" s="49">
        <v>302</v>
      </c>
      <c r="X23" s="49">
        <v>79</v>
      </c>
      <c r="Y23" s="49">
        <f t="shared" si="7"/>
        <v>36</v>
      </c>
      <c r="Z23" s="49">
        <v>0</v>
      </c>
      <c r="AA23" s="49">
        <v>36</v>
      </c>
      <c r="AB23" s="49">
        <v>0</v>
      </c>
      <c r="AC23" s="49">
        <f t="shared" si="8"/>
        <v>13</v>
      </c>
      <c r="AD23" s="49">
        <v>0</v>
      </c>
      <c r="AE23" s="49">
        <v>13</v>
      </c>
      <c r="AF23" s="49">
        <v>0</v>
      </c>
      <c r="AG23" s="49">
        <v>2392</v>
      </c>
      <c r="AH23" s="49">
        <v>0</v>
      </c>
    </row>
    <row r="24" spans="1:34" ht="13.5">
      <c r="A24" s="24" t="s">
        <v>25</v>
      </c>
      <c r="B24" s="47" t="s">
        <v>302</v>
      </c>
      <c r="C24" s="48" t="s">
        <v>303</v>
      </c>
      <c r="D24" s="49">
        <f t="shared" si="0"/>
        <v>14413</v>
      </c>
      <c r="E24" s="49">
        <v>9977</v>
      </c>
      <c r="F24" s="49">
        <v>4436</v>
      </c>
      <c r="G24" s="49">
        <f t="shared" si="1"/>
        <v>14413</v>
      </c>
      <c r="H24" s="49">
        <f t="shared" si="2"/>
        <v>12950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10269</v>
      </c>
      <c r="N24" s="49">
        <v>0</v>
      </c>
      <c r="O24" s="49">
        <v>7507</v>
      </c>
      <c r="P24" s="49">
        <v>2762</v>
      </c>
      <c r="Q24" s="49">
        <f t="shared" si="5"/>
        <v>992</v>
      </c>
      <c r="R24" s="49">
        <v>0</v>
      </c>
      <c r="S24" s="49">
        <v>830</v>
      </c>
      <c r="T24" s="49">
        <v>162</v>
      </c>
      <c r="U24" s="49">
        <f t="shared" si="6"/>
        <v>1590</v>
      </c>
      <c r="V24" s="49">
        <v>0</v>
      </c>
      <c r="W24" s="49">
        <v>1558</v>
      </c>
      <c r="X24" s="49">
        <v>32</v>
      </c>
      <c r="Y24" s="49">
        <f t="shared" si="7"/>
        <v>99</v>
      </c>
      <c r="Z24" s="49">
        <v>0</v>
      </c>
      <c r="AA24" s="49">
        <v>82</v>
      </c>
      <c r="AB24" s="49">
        <v>17</v>
      </c>
      <c r="AC24" s="49">
        <f t="shared" si="8"/>
        <v>0</v>
      </c>
      <c r="AD24" s="49">
        <v>0</v>
      </c>
      <c r="AE24" s="49">
        <v>0</v>
      </c>
      <c r="AF24" s="49">
        <v>0</v>
      </c>
      <c r="AG24" s="49">
        <v>1463</v>
      </c>
      <c r="AH24" s="49">
        <v>0</v>
      </c>
    </row>
    <row r="25" spans="1:34" ht="13.5">
      <c r="A25" s="24" t="s">
        <v>25</v>
      </c>
      <c r="B25" s="47" t="s">
        <v>304</v>
      </c>
      <c r="C25" s="48" t="s">
        <v>305</v>
      </c>
      <c r="D25" s="49">
        <f t="shared" si="0"/>
        <v>17725</v>
      </c>
      <c r="E25" s="49">
        <v>12849</v>
      </c>
      <c r="F25" s="49">
        <v>4876</v>
      </c>
      <c r="G25" s="49">
        <f t="shared" si="1"/>
        <v>17725</v>
      </c>
      <c r="H25" s="49">
        <f t="shared" si="2"/>
        <v>16436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13989</v>
      </c>
      <c r="N25" s="49">
        <v>0</v>
      </c>
      <c r="O25" s="49">
        <v>10481</v>
      </c>
      <c r="P25" s="49">
        <v>3508</v>
      </c>
      <c r="Q25" s="49">
        <f t="shared" si="5"/>
        <v>291</v>
      </c>
      <c r="R25" s="49">
        <v>0</v>
      </c>
      <c r="S25" s="49">
        <v>291</v>
      </c>
      <c r="T25" s="49">
        <v>0</v>
      </c>
      <c r="U25" s="49">
        <f t="shared" si="6"/>
        <v>541</v>
      </c>
      <c r="V25" s="49">
        <v>0</v>
      </c>
      <c r="W25" s="49">
        <v>541</v>
      </c>
      <c r="X25" s="49">
        <v>0</v>
      </c>
      <c r="Y25" s="49">
        <f t="shared" si="7"/>
        <v>731</v>
      </c>
      <c r="Z25" s="49">
        <v>731</v>
      </c>
      <c r="AA25" s="49">
        <v>0</v>
      </c>
      <c r="AB25" s="49">
        <v>0</v>
      </c>
      <c r="AC25" s="49">
        <f t="shared" si="8"/>
        <v>884</v>
      </c>
      <c r="AD25" s="49">
        <v>0</v>
      </c>
      <c r="AE25" s="49">
        <v>805</v>
      </c>
      <c r="AF25" s="49">
        <v>79</v>
      </c>
      <c r="AG25" s="49">
        <v>1289</v>
      </c>
      <c r="AH25" s="49">
        <v>0</v>
      </c>
    </row>
    <row r="26" spans="1:34" ht="13.5">
      <c r="A26" s="24" t="s">
        <v>25</v>
      </c>
      <c r="B26" s="47" t="s">
        <v>306</v>
      </c>
      <c r="C26" s="48" t="s">
        <v>307</v>
      </c>
      <c r="D26" s="49">
        <f t="shared" si="0"/>
        <v>57862</v>
      </c>
      <c r="E26" s="49">
        <v>39105</v>
      </c>
      <c r="F26" s="49">
        <v>18757</v>
      </c>
      <c r="G26" s="49">
        <f t="shared" si="1"/>
        <v>57862</v>
      </c>
      <c r="H26" s="49">
        <f t="shared" si="2"/>
        <v>54826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38429</v>
      </c>
      <c r="N26" s="49">
        <v>0</v>
      </c>
      <c r="O26" s="49">
        <v>22708</v>
      </c>
      <c r="P26" s="49">
        <v>15721</v>
      </c>
      <c r="Q26" s="49">
        <f t="shared" si="5"/>
        <v>3808</v>
      </c>
      <c r="R26" s="49">
        <v>0</v>
      </c>
      <c r="S26" s="49">
        <v>3808</v>
      </c>
      <c r="T26" s="49">
        <v>0</v>
      </c>
      <c r="U26" s="49">
        <f t="shared" si="6"/>
        <v>12589</v>
      </c>
      <c r="V26" s="49">
        <v>0</v>
      </c>
      <c r="W26" s="49">
        <v>12589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0</v>
      </c>
      <c r="AD26" s="49">
        <v>0</v>
      </c>
      <c r="AE26" s="49">
        <v>0</v>
      </c>
      <c r="AF26" s="49">
        <v>0</v>
      </c>
      <c r="AG26" s="49">
        <v>3036</v>
      </c>
      <c r="AH26" s="49">
        <v>0</v>
      </c>
    </row>
    <row r="27" spans="1:34" ht="13.5">
      <c r="A27" s="24" t="s">
        <v>25</v>
      </c>
      <c r="B27" s="47" t="s">
        <v>308</v>
      </c>
      <c r="C27" s="48" t="s">
        <v>309</v>
      </c>
      <c r="D27" s="49">
        <f t="shared" si="0"/>
        <v>3915</v>
      </c>
      <c r="E27" s="49">
        <v>2593</v>
      </c>
      <c r="F27" s="49">
        <v>1322</v>
      </c>
      <c r="G27" s="49">
        <f t="shared" si="1"/>
        <v>3915</v>
      </c>
      <c r="H27" s="49">
        <f t="shared" si="2"/>
        <v>3785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3189</v>
      </c>
      <c r="N27" s="49">
        <v>6</v>
      </c>
      <c r="O27" s="49">
        <v>2070</v>
      </c>
      <c r="P27" s="49">
        <v>1113</v>
      </c>
      <c r="Q27" s="49">
        <f t="shared" si="5"/>
        <v>363</v>
      </c>
      <c r="R27" s="49">
        <v>0</v>
      </c>
      <c r="S27" s="49">
        <v>273</v>
      </c>
      <c r="T27" s="49">
        <v>90</v>
      </c>
      <c r="U27" s="49">
        <f t="shared" si="6"/>
        <v>233</v>
      </c>
      <c r="V27" s="49">
        <v>0</v>
      </c>
      <c r="W27" s="49">
        <v>233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0</v>
      </c>
      <c r="AD27" s="49">
        <v>0</v>
      </c>
      <c r="AE27" s="49">
        <v>0</v>
      </c>
      <c r="AF27" s="49">
        <v>0</v>
      </c>
      <c r="AG27" s="49">
        <v>130</v>
      </c>
      <c r="AH27" s="49">
        <v>0</v>
      </c>
    </row>
    <row r="28" spans="1:34" ht="13.5">
      <c r="A28" s="24" t="s">
        <v>25</v>
      </c>
      <c r="B28" s="47" t="s">
        <v>310</v>
      </c>
      <c r="C28" s="48" t="s">
        <v>311</v>
      </c>
      <c r="D28" s="49">
        <f t="shared" si="0"/>
        <v>2433</v>
      </c>
      <c r="E28" s="49">
        <v>2082</v>
      </c>
      <c r="F28" s="49">
        <v>351</v>
      </c>
      <c r="G28" s="49">
        <f t="shared" si="1"/>
        <v>2433</v>
      </c>
      <c r="H28" s="49">
        <f t="shared" si="2"/>
        <v>2331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1623</v>
      </c>
      <c r="N28" s="49">
        <v>0</v>
      </c>
      <c r="O28" s="49">
        <v>1370</v>
      </c>
      <c r="P28" s="49">
        <v>253</v>
      </c>
      <c r="Q28" s="49">
        <f t="shared" si="5"/>
        <v>29</v>
      </c>
      <c r="R28" s="49">
        <v>0</v>
      </c>
      <c r="S28" s="49">
        <v>29</v>
      </c>
      <c r="T28" s="49">
        <v>0</v>
      </c>
      <c r="U28" s="49">
        <f t="shared" si="6"/>
        <v>583</v>
      </c>
      <c r="V28" s="49">
        <v>0</v>
      </c>
      <c r="W28" s="49">
        <v>583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96</v>
      </c>
      <c r="AD28" s="49">
        <v>0</v>
      </c>
      <c r="AE28" s="49">
        <v>96</v>
      </c>
      <c r="AF28" s="49">
        <v>0</v>
      </c>
      <c r="AG28" s="49">
        <v>102</v>
      </c>
      <c r="AH28" s="49">
        <v>0</v>
      </c>
    </row>
    <row r="29" spans="1:34" ht="13.5">
      <c r="A29" s="24" t="s">
        <v>25</v>
      </c>
      <c r="B29" s="47" t="s">
        <v>312</v>
      </c>
      <c r="C29" s="48" t="s">
        <v>313</v>
      </c>
      <c r="D29" s="49">
        <f t="shared" si="0"/>
        <v>8507</v>
      </c>
      <c r="E29" s="49">
        <v>5941</v>
      </c>
      <c r="F29" s="49">
        <v>2566</v>
      </c>
      <c r="G29" s="49">
        <f t="shared" si="1"/>
        <v>8507</v>
      </c>
      <c r="H29" s="49">
        <f t="shared" si="2"/>
        <v>7902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5837</v>
      </c>
      <c r="N29" s="49">
        <v>0</v>
      </c>
      <c r="O29" s="49">
        <v>3840</v>
      </c>
      <c r="P29" s="49">
        <v>1997</v>
      </c>
      <c r="Q29" s="49">
        <f t="shared" si="5"/>
        <v>76</v>
      </c>
      <c r="R29" s="49">
        <v>0</v>
      </c>
      <c r="S29" s="49">
        <v>76</v>
      </c>
      <c r="T29" s="49">
        <v>0</v>
      </c>
      <c r="U29" s="49">
        <f t="shared" si="6"/>
        <v>1729</v>
      </c>
      <c r="V29" s="49">
        <v>0</v>
      </c>
      <c r="W29" s="49">
        <v>1729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260</v>
      </c>
      <c r="AD29" s="49">
        <v>0</v>
      </c>
      <c r="AE29" s="49">
        <v>260</v>
      </c>
      <c r="AF29" s="49">
        <v>0</v>
      </c>
      <c r="AG29" s="49">
        <v>605</v>
      </c>
      <c r="AH29" s="49">
        <v>0</v>
      </c>
    </row>
    <row r="30" spans="1:34" ht="13.5">
      <c r="A30" s="24" t="s">
        <v>25</v>
      </c>
      <c r="B30" s="47" t="s">
        <v>314</v>
      </c>
      <c r="C30" s="48" t="s">
        <v>315</v>
      </c>
      <c r="D30" s="49">
        <f t="shared" si="0"/>
        <v>2603</v>
      </c>
      <c r="E30" s="49">
        <v>2083</v>
      </c>
      <c r="F30" s="49">
        <v>520</v>
      </c>
      <c r="G30" s="49">
        <f t="shared" si="1"/>
        <v>2603</v>
      </c>
      <c r="H30" s="49">
        <f t="shared" si="2"/>
        <v>2435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1729</v>
      </c>
      <c r="N30" s="49">
        <v>0</v>
      </c>
      <c r="O30" s="49">
        <v>1370</v>
      </c>
      <c r="P30" s="49">
        <v>359</v>
      </c>
      <c r="Q30" s="49">
        <f t="shared" si="5"/>
        <v>31</v>
      </c>
      <c r="R30" s="49">
        <v>0</v>
      </c>
      <c r="S30" s="49">
        <v>31</v>
      </c>
      <c r="T30" s="49">
        <v>0</v>
      </c>
      <c r="U30" s="49">
        <f t="shared" si="6"/>
        <v>562</v>
      </c>
      <c r="V30" s="49">
        <v>0</v>
      </c>
      <c r="W30" s="49">
        <v>562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113</v>
      </c>
      <c r="AD30" s="49">
        <v>0</v>
      </c>
      <c r="AE30" s="49">
        <v>113</v>
      </c>
      <c r="AF30" s="49">
        <v>0</v>
      </c>
      <c r="AG30" s="49">
        <v>168</v>
      </c>
      <c r="AH30" s="49">
        <v>0</v>
      </c>
    </row>
    <row r="31" spans="1:34" ht="13.5">
      <c r="A31" s="24" t="s">
        <v>25</v>
      </c>
      <c r="B31" s="47" t="s">
        <v>316</v>
      </c>
      <c r="C31" s="48" t="s">
        <v>205</v>
      </c>
      <c r="D31" s="49">
        <f t="shared" si="0"/>
        <v>5580</v>
      </c>
      <c r="E31" s="49">
        <v>1891</v>
      </c>
      <c r="F31" s="49">
        <v>3689</v>
      </c>
      <c r="G31" s="49">
        <f t="shared" si="1"/>
        <v>5580</v>
      </c>
      <c r="H31" s="49">
        <f t="shared" si="2"/>
        <v>5484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4857</v>
      </c>
      <c r="N31" s="49">
        <v>0</v>
      </c>
      <c r="O31" s="49">
        <v>1412</v>
      </c>
      <c r="P31" s="49">
        <v>3445</v>
      </c>
      <c r="Q31" s="49">
        <f t="shared" si="5"/>
        <v>250</v>
      </c>
      <c r="R31" s="49">
        <v>0</v>
      </c>
      <c r="S31" s="49">
        <v>102</v>
      </c>
      <c r="T31" s="49">
        <v>148</v>
      </c>
      <c r="U31" s="49">
        <f t="shared" si="6"/>
        <v>366</v>
      </c>
      <c r="V31" s="49">
        <v>0</v>
      </c>
      <c r="W31" s="49">
        <v>366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11</v>
      </c>
      <c r="AD31" s="49">
        <v>0</v>
      </c>
      <c r="AE31" s="49">
        <v>11</v>
      </c>
      <c r="AF31" s="49">
        <v>0</v>
      </c>
      <c r="AG31" s="49">
        <v>96</v>
      </c>
      <c r="AH31" s="49">
        <v>5</v>
      </c>
    </row>
    <row r="32" spans="1:34" ht="13.5">
      <c r="A32" s="24" t="s">
        <v>25</v>
      </c>
      <c r="B32" s="47" t="s">
        <v>317</v>
      </c>
      <c r="C32" s="48" t="s">
        <v>34</v>
      </c>
      <c r="D32" s="49">
        <f t="shared" si="0"/>
        <v>5550</v>
      </c>
      <c r="E32" s="49">
        <v>3215</v>
      </c>
      <c r="F32" s="49">
        <v>2335</v>
      </c>
      <c r="G32" s="49">
        <f t="shared" si="1"/>
        <v>5550</v>
      </c>
      <c r="H32" s="49">
        <f t="shared" si="2"/>
        <v>5310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4347</v>
      </c>
      <c r="N32" s="49">
        <v>0</v>
      </c>
      <c r="O32" s="49">
        <v>2389</v>
      </c>
      <c r="P32" s="49">
        <v>1958</v>
      </c>
      <c r="Q32" s="49">
        <f t="shared" si="5"/>
        <v>0</v>
      </c>
      <c r="R32" s="49">
        <v>0</v>
      </c>
      <c r="S32" s="49">
        <v>0</v>
      </c>
      <c r="T32" s="49">
        <v>0</v>
      </c>
      <c r="U32" s="49">
        <f t="shared" si="6"/>
        <v>395</v>
      </c>
      <c r="V32" s="49">
        <v>0</v>
      </c>
      <c r="W32" s="49">
        <v>395</v>
      </c>
      <c r="X32" s="49">
        <v>0</v>
      </c>
      <c r="Y32" s="49">
        <f t="shared" si="7"/>
        <v>59</v>
      </c>
      <c r="Z32" s="49">
        <v>0</v>
      </c>
      <c r="AA32" s="49">
        <v>59</v>
      </c>
      <c r="AB32" s="49">
        <v>0</v>
      </c>
      <c r="AC32" s="49">
        <f t="shared" si="8"/>
        <v>509</v>
      </c>
      <c r="AD32" s="49">
        <v>0</v>
      </c>
      <c r="AE32" s="49">
        <v>372</v>
      </c>
      <c r="AF32" s="49">
        <v>137</v>
      </c>
      <c r="AG32" s="49">
        <v>240</v>
      </c>
      <c r="AH32" s="49">
        <v>0</v>
      </c>
    </row>
    <row r="33" spans="1:34" ht="13.5">
      <c r="A33" s="24" t="s">
        <v>25</v>
      </c>
      <c r="B33" s="47" t="s">
        <v>318</v>
      </c>
      <c r="C33" s="48" t="s">
        <v>319</v>
      </c>
      <c r="D33" s="49">
        <f t="shared" si="0"/>
        <v>1916</v>
      </c>
      <c r="E33" s="49">
        <v>1891</v>
      </c>
      <c r="F33" s="49">
        <v>25</v>
      </c>
      <c r="G33" s="49">
        <f t="shared" si="1"/>
        <v>1916</v>
      </c>
      <c r="H33" s="49">
        <f t="shared" si="2"/>
        <v>1891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1514</v>
      </c>
      <c r="N33" s="49">
        <v>0</v>
      </c>
      <c r="O33" s="49">
        <v>1079</v>
      </c>
      <c r="P33" s="49">
        <v>435</v>
      </c>
      <c r="Q33" s="49">
        <f t="shared" si="5"/>
        <v>116</v>
      </c>
      <c r="R33" s="49">
        <v>0</v>
      </c>
      <c r="S33" s="49">
        <v>87</v>
      </c>
      <c r="T33" s="49">
        <v>29</v>
      </c>
      <c r="U33" s="49">
        <f t="shared" si="6"/>
        <v>251</v>
      </c>
      <c r="V33" s="49">
        <v>0</v>
      </c>
      <c r="W33" s="49">
        <v>251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10</v>
      </c>
      <c r="AD33" s="49">
        <v>0</v>
      </c>
      <c r="AE33" s="49">
        <v>10</v>
      </c>
      <c r="AF33" s="49">
        <v>0</v>
      </c>
      <c r="AG33" s="49">
        <v>25</v>
      </c>
      <c r="AH33" s="49">
        <v>0</v>
      </c>
    </row>
    <row r="34" spans="1:34" ht="13.5">
      <c r="A34" s="24" t="s">
        <v>25</v>
      </c>
      <c r="B34" s="47" t="s">
        <v>320</v>
      </c>
      <c r="C34" s="48" t="s">
        <v>321</v>
      </c>
      <c r="D34" s="49">
        <f t="shared" si="0"/>
        <v>2500</v>
      </c>
      <c r="E34" s="49">
        <v>1638</v>
      </c>
      <c r="F34" s="49">
        <v>862</v>
      </c>
      <c r="G34" s="49">
        <f t="shared" si="1"/>
        <v>2500</v>
      </c>
      <c r="H34" s="49">
        <f t="shared" si="2"/>
        <v>2459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1939</v>
      </c>
      <c r="N34" s="49">
        <v>0</v>
      </c>
      <c r="O34" s="49">
        <v>1134</v>
      </c>
      <c r="P34" s="49">
        <v>805</v>
      </c>
      <c r="Q34" s="49">
        <f t="shared" si="5"/>
        <v>143</v>
      </c>
      <c r="R34" s="49">
        <v>0</v>
      </c>
      <c r="S34" s="49">
        <v>86</v>
      </c>
      <c r="T34" s="49">
        <v>57</v>
      </c>
      <c r="U34" s="49">
        <f t="shared" si="6"/>
        <v>360</v>
      </c>
      <c r="V34" s="49">
        <v>0</v>
      </c>
      <c r="W34" s="49">
        <v>360</v>
      </c>
      <c r="X34" s="49">
        <v>0</v>
      </c>
      <c r="Y34" s="49">
        <f t="shared" si="7"/>
        <v>0</v>
      </c>
      <c r="Z34" s="49">
        <v>0</v>
      </c>
      <c r="AA34" s="49">
        <v>0</v>
      </c>
      <c r="AB34" s="49">
        <v>0</v>
      </c>
      <c r="AC34" s="49">
        <f t="shared" si="8"/>
        <v>17</v>
      </c>
      <c r="AD34" s="49">
        <v>0</v>
      </c>
      <c r="AE34" s="49">
        <v>17</v>
      </c>
      <c r="AF34" s="49">
        <v>0</v>
      </c>
      <c r="AG34" s="49">
        <v>41</v>
      </c>
      <c r="AH34" s="49">
        <v>0</v>
      </c>
    </row>
    <row r="35" spans="1:34" ht="13.5">
      <c r="A35" s="24" t="s">
        <v>25</v>
      </c>
      <c r="B35" s="47" t="s">
        <v>322</v>
      </c>
      <c r="C35" s="48" t="s">
        <v>323</v>
      </c>
      <c r="D35" s="49">
        <f t="shared" si="0"/>
        <v>11214</v>
      </c>
      <c r="E35" s="49">
        <v>6684</v>
      </c>
      <c r="F35" s="49">
        <v>4530</v>
      </c>
      <c r="G35" s="49">
        <f t="shared" si="1"/>
        <v>11214</v>
      </c>
      <c r="H35" s="49">
        <f t="shared" si="2"/>
        <v>10927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8790</v>
      </c>
      <c r="N35" s="49">
        <v>0</v>
      </c>
      <c r="O35" s="49">
        <v>4815</v>
      </c>
      <c r="P35" s="49">
        <v>3975</v>
      </c>
      <c r="Q35" s="49">
        <f t="shared" si="5"/>
        <v>549</v>
      </c>
      <c r="R35" s="49">
        <v>0</v>
      </c>
      <c r="S35" s="49">
        <v>281</v>
      </c>
      <c r="T35" s="49">
        <v>268</v>
      </c>
      <c r="U35" s="49">
        <f t="shared" si="6"/>
        <v>1537</v>
      </c>
      <c r="V35" s="49">
        <v>0</v>
      </c>
      <c r="W35" s="49">
        <v>1537</v>
      </c>
      <c r="X35" s="49">
        <v>0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51</v>
      </c>
      <c r="AD35" s="49">
        <v>0</v>
      </c>
      <c r="AE35" s="49">
        <v>51</v>
      </c>
      <c r="AF35" s="49">
        <v>0</v>
      </c>
      <c r="AG35" s="49">
        <v>287</v>
      </c>
      <c r="AH35" s="49">
        <v>0</v>
      </c>
    </row>
    <row r="36" spans="1:34" ht="13.5">
      <c r="A36" s="24" t="s">
        <v>25</v>
      </c>
      <c r="B36" s="47" t="s">
        <v>324</v>
      </c>
      <c r="C36" s="48" t="s">
        <v>325</v>
      </c>
      <c r="D36" s="49">
        <f t="shared" si="0"/>
        <v>1966</v>
      </c>
      <c r="E36" s="49">
        <v>1253</v>
      </c>
      <c r="F36" s="49">
        <v>713</v>
      </c>
      <c r="G36" s="49">
        <f t="shared" si="1"/>
        <v>1966</v>
      </c>
      <c r="H36" s="49">
        <f t="shared" si="2"/>
        <v>1733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1380</v>
      </c>
      <c r="N36" s="49">
        <v>0</v>
      </c>
      <c r="O36" s="49">
        <v>931</v>
      </c>
      <c r="P36" s="49">
        <v>449</v>
      </c>
      <c r="Q36" s="49">
        <f t="shared" si="5"/>
        <v>80</v>
      </c>
      <c r="R36" s="49">
        <v>0</v>
      </c>
      <c r="S36" s="49">
        <v>49</v>
      </c>
      <c r="T36" s="49">
        <v>31</v>
      </c>
      <c r="U36" s="49">
        <f t="shared" si="6"/>
        <v>262</v>
      </c>
      <c r="V36" s="49">
        <v>0</v>
      </c>
      <c r="W36" s="49">
        <v>262</v>
      </c>
      <c r="X36" s="49">
        <v>0</v>
      </c>
      <c r="Y36" s="49">
        <f t="shared" si="7"/>
        <v>0</v>
      </c>
      <c r="Z36" s="49">
        <v>0</v>
      </c>
      <c r="AA36" s="49">
        <v>0</v>
      </c>
      <c r="AB36" s="49">
        <v>0</v>
      </c>
      <c r="AC36" s="49">
        <f t="shared" si="8"/>
        <v>11</v>
      </c>
      <c r="AD36" s="49">
        <v>0</v>
      </c>
      <c r="AE36" s="49">
        <v>11</v>
      </c>
      <c r="AF36" s="49">
        <v>0</v>
      </c>
      <c r="AG36" s="49">
        <v>233</v>
      </c>
      <c r="AH36" s="49">
        <v>0</v>
      </c>
    </row>
    <row r="37" spans="1:34" ht="13.5">
      <c r="A37" s="24" t="s">
        <v>25</v>
      </c>
      <c r="B37" s="47" t="s">
        <v>326</v>
      </c>
      <c r="C37" s="48" t="s">
        <v>327</v>
      </c>
      <c r="D37" s="49">
        <f t="shared" si="0"/>
        <v>3438</v>
      </c>
      <c r="E37" s="49">
        <v>2766</v>
      </c>
      <c r="F37" s="49">
        <v>672</v>
      </c>
      <c r="G37" s="49">
        <f t="shared" si="1"/>
        <v>3438</v>
      </c>
      <c r="H37" s="49">
        <f t="shared" si="2"/>
        <v>3186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2502</v>
      </c>
      <c r="N37" s="49">
        <v>0</v>
      </c>
      <c r="O37" s="49">
        <v>2098</v>
      </c>
      <c r="P37" s="49">
        <v>404</v>
      </c>
      <c r="Q37" s="49">
        <f t="shared" si="5"/>
        <v>248</v>
      </c>
      <c r="R37" s="49">
        <v>0</v>
      </c>
      <c r="S37" s="49">
        <v>241</v>
      </c>
      <c r="T37" s="49">
        <v>7</v>
      </c>
      <c r="U37" s="49">
        <f t="shared" si="6"/>
        <v>413</v>
      </c>
      <c r="V37" s="49">
        <v>0</v>
      </c>
      <c r="W37" s="49">
        <v>405</v>
      </c>
      <c r="X37" s="49">
        <v>8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23</v>
      </c>
      <c r="AD37" s="49">
        <v>0</v>
      </c>
      <c r="AE37" s="49">
        <v>22</v>
      </c>
      <c r="AF37" s="49">
        <v>1</v>
      </c>
      <c r="AG37" s="49">
        <v>252</v>
      </c>
      <c r="AH37" s="49">
        <v>0</v>
      </c>
    </row>
    <row r="38" spans="1:34" ht="13.5">
      <c r="A38" s="24" t="s">
        <v>25</v>
      </c>
      <c r="B38" s="47" t="s">
        <v>328</v>
      </c>
      <c r="C38" s="48" t="s">
        <v>329</v>
      </c>
      <c r="D38" s="49">
        <f t="shared" si="0"/>
        <v>6656</v>
      </c>
      <c r="E38" s="49">
        <v>4720</v>
      </c>
      <c r="F38" s="49">
        <v>1936</v>
      </c>
      <c r="G38" s="49">
        <f t="shared" si="1"/>
        <v>6656</v>
      </c>
      <c r="H38" s="49">
        <f t="shared" si="2"/>
        <v>6509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5907</v>
      </c>
      <c r="N38" s="49">
        <v>0</v>
      </c>
      <c r="O38" s="49">
        <v>4144</v>
      </c>
      <c r="P38" s="49">
        <v>1763</v>
      </c>
      <c r="Q38" s="49">
        <f t="shared" si="5"/>
        <v>602</v>
      </c>
      <c r="R38" s="49">
        <v>0</v>
      </c>
      <c r="S38" s="49">
        <v>555</v>
      </c>
      <c r="T38" s="49">
        <v>47</v>
      </c>
      <c r="U38" s="49">
        <f t="shared" si="6"/>
        <v>0</v>
      </c>
      <c r="V38" s="49">
        <v>0</v>
      </c>
      <c r="W38" s="49">
        <v>0</v>
      </c>
      <c r="X38" s="49">
        <v>0</v>
      </c>
      <c r="Y38" s="49">
        <f t="shared" si="7"/>
        <v>0</v>
      </c>
      <c r="Z38" s="49">
        <v>0</v>
      </c>
      <c r="AA38" s="49">
        <v>0</v>
      </c>
      <c r="AB38" s="49">
        <v>0</v>
      </c>
      <c r="AC38" s="49">
        <f t="shared" si="8"/>
        <v>0</v>
      </c>
      <c r="AD38" s="49">
        <v>0</v>
      </c>
      <c r="AE38" s="49">
        <v>0</v>
      </c>
      <c r="AF38" s="49">
        <v>0</v>
      </c>
      <c r="AG38" s="49">
        <v>147</v>
      </c>
      <c r="AH38" s="49">
        <v>0</v>
      </c>
    </row>
    <row r="39" spans="1:34" ht="13.5">
      <c r="A39" s="24" t="s">
        <v>25</v>
      </c>
      <c r="B39" s="47" t="s">
        <v>330</v>
      </c>
      <c r="C39" s="48" t="s">
        <v>331</v>
      </c>
      <c r="D39" s="49">
        <f aca="true" t="shared" si="9" ref="D39:D70">E39+F39</f>
        <v>5399</v>
      </c>
      <c r="E39" s="49">
        <v>3785</v>
      </c>
      <c r="F39" s="49">
        <v>1614</v>
      </c>
      <c r="G39" s="49">
        <f t="shared" si="1"/>
        <v>5399</v>
      </c>
      <c r="H39" s="49">
        <f t="shared" si="2"/>
        <v>5305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4365</v>
      </c>
      <c r="N39" s="49">
        <v>0</v>
      </c>
      <c r="O39" s="49">
        <v>2845</v>
      </c>
      <c r="P39" s="49">
        <v>1520</v>
      </c>
      <c r="Q39" s="49">
        <f t="shared" si="5"/>
        <v>361</v>
      </c>
      <c r="R39" s="49">
        <v>0</v>
      </c>
      <c r="S39" s="49">
        <v>361</v>
      </c>
      <c r="T39" s="49">
        <v>0</v>
      </c>
      <c r="U39" s="49">
        <f t="shared" si="6"/>
        <v>510</v>
      </c>
      <c r="V39" s="49">
        <v>0</v>
      </c>
      <c r="W39" s="49">
        <v>510</v>
      </c>
      <c r="X39" s="49">
        <v>0</v>
      </c>
      <c r="Y39" s="49">
        <f t="shared" si="7"/>
        <v>0</v>
      </c>
      <c r="Z39" s="49">
        <v>0</v>
      </c>
      <c r="AA39" s="49">
        <v>0</v>
      </c>
      <c r="AB39" s="49">
        <v>0</v>
      </c>
      <c r="AC39" s="49">
        <f t="shared" si="8"/>
        <v>69</v>
      </c>
      <c r="AD39" s="49">
        <v>0</v>
      </c>
      <c r="AE39" s="49">
        <v>69</v>
      </c>
      <c r="AF39" s="49">
        <v>0</v>
      </c>
      <c r="AG39" s="49">
        <v>94</v>
      </c>
      <c r="AH39" s="49">
        <v>0</v>
      </c>
    </row>
    <row r="40" spans="1:34" ht="13.5">
      <c r="A40" s="24" t="s">
        <v>25</v>
      </c>
      <c r="B40" s="47" t="s">
        <v>332</v>
      </c>
      <c r="C40" s="48" t="s">
        <v>333</v>
      </c>
      <c r="D40" s="49">
        <f t="shared" si="9"/>
        <v>16369</v>
      </c>
      <c r="E40" s="49">
        <v>12082</v>
      </c>
      <c r="F40" s="49">
        <v>4287</v>
      </c>
      <c r="G40" s="49">
        <f t="shared" si="1"/>
        <v>16369</v>
      </c>
      <c r="H40" s="49">
        <f t="shared" si="2"/>
        <v>16369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14155</v>
      </c>
      <c r="N40" s="49">
        <v>89</v>
      </c>
      <c r="O40" s="49">
        <v>9848</v>
      </c>
      <c r="P40" s="49">
        <v>4218</v>
      </c>
      <c r="Q40" s="49">
        <f t="shared" si="5"/>
        <v>323</v>
      </c>
      <c r="R40" s="49">
        <v>38</v>
      </c>
      <c r="S40" s="49">
        <v>285</v>
      </c>
      <c r="T40" s="49">
        <v>0</v>
      </c>
      <c r="U40" s="49">
        <f t="shared" si="6"/>
        <v>1291</v>
      </c>
      <c r="V40" s="49">
        <v>543</v>
      </c>
      <c r="W40" s="49">
        <v>748</v>
      </c>
      <c r="X40" s="49">
        <v>0</v>
      </c>
      <c r="Y40" s="49">
        <f t="shared" si="7"/>
        <v>0</v>
      </c>
      <c r="Z40" s="49">
        <v>0</v>
      </c>
      <c r="AA40" s="49">
        <v>0</v>
      </c>
      <c r="AB40" s="49">
        <v>0</v>
      </c>
      <c r="AC40" s="49">
        <f t="shared" si="8"/>
        <v>600</v>
      </c>
      <c r="AD40" s="49">
        <v>9</v>
      </c>
      <c r="AE40" s="49">
        <v>522</v>
      </c>
      <c r="AF40" s="49">
        <v>69</v>
      </c>
      <c r="AG40" s="49">
        <v>0</v>
      </c>
      <c r="AH40" s="49">
        <v>0</v>
      </c>
    </row>
    <row r="41" spans="1:34" ht="13.5">
      <c r="A41" s="24" t="s">
        <v>25</v>
      </c>
      <c r="B41" s="47" t="s">
        <v>334</v>
      </c>
      <c r="C41" s="48" t="s">
        <v>335</v>
      </c>
      <c r="D41" s="49">
        <f t="shared" si="9"/>
        <v>4791</v>
      </c>
      <c r="E41" s="49">
        <v>2644</v>
      </c>
      <c r="F41" s="49">
        <v>2147</v>
      </c>
      <c r="G41" s="49">
        <f t="shared" si="1"/>
        <v>4791</v>
      </c>
      <c r="H41" s="49">
        <f t="shared" si="2"/>
        <v>3723</v>
      </c>
      <c r="I41" s="49">
        <f t="shared" si="3"/>
        <v>3625</v>
      </c>
      <c r="J41" s="49">
        <v>0</v>
      </c>
      <c r="K41" s="49">
        <v>2151</v>
      </c>
      <c r="L41" s="49">
        <v>1474</v>
      </c>
      <c r="M41" s="49">
        <f t="shared" si="4"/>
        <v>0</v>
      </c>
      <c r="N41" s="49">
        <v>0</v>
      </c>
      <c r="O41" s="49">
        <v>0</v>
      </c>
      <c r="P41" s="49">
        <v>0</v>
      </c>
      <c r="Q41" s="49">
        <f t="shared" si="5"/>
        <v>0</v>
      </c>
      <c r="R41" s="49">
        <v>0</v>
      </c>
      <c r="S41" s="49">
        <v>0</v>
      </c>
      <c r="T41" s="49">
        <v>0</v>
      </c>
      <c r="U41" s="49">
        <f t="shared" si="6"/>
        <v>83</v>
      </c>
      <c r="V41" s="49">
        <v>0</v>
      </c>
      <c r="W41" s="49">
        <v>83</v>
      </c>
      <c r="X41" s="49">
        <v>0</v>
      </c>
      <c r="Y41" s="49">
        <f t="shared" si="7"/>
        <v>2</v>
      </c>
      <c r="Z41" s="49">
        <v>0</v>
      </c>
      <c r="AA41" s="49">
        <v>2</v>
      </c>
      <c r="AB41" s="49">
        <v>0</v>
      </c>
      <c r="AC41" s="49">
        <f t="shared" si="8"/>
        <v>13</v>
      </c>
      <c r="AD41" s="49">
        <v>0</v>
      </c>
      <c r="AE41" s="49">
        <v>13</v>
      </c>
      <c r="AF41" s="49">
        <v>0</v>
      </c>
      <c r="AG41" s="49">
        <v>1068</v>
      </c>
      <c r="AH41" s="49">
        <v>0</v>
      </c>
    </row>
    <row r="42" spans="1:34" ht="13.5">
      <c r="A42" s="24" t="s">
        <v>25</v>
      </c>
      <c r="B42" s="47" t="s">
        <v>336</v>
      </c>
      <c r="C42" s="48" t="s">
        <v>337</v>
      </c>
      <c r="D42" s="49">
        <f t="shared" si="9"/>
        <v>3476</v>
      </c>
      <c r="E42" s="49">
        <v>2849</v>
      </c>
      <c r="F42" s="49">
        <v>627</v>
      </c>
      <c r="G42" s="49">
        <f t="shared" si="1"/>
        <v>3476</v>
      </c>
      <c r="H42" s="49">
        <f t="shared" si="2"/>
        <v>2849</v>
      </c>
      <c r="I42" s="49">
        <f t="shared" si="3"/>
        <v>0</v>
      </c>
      <c r="J42" s="49">
        <v>0</v>
      </c>
      <c r="K42" s="49">
        <v>0</v>
      </c>
      <c r="L42" s="49">
        <v>0</v>
      </c>
      <c r="M42" s="49">
        <f t="shared" si="4"/>
        <v>1826</v>
      </c>
      <c r="N42" s="49">
        <v>0</v>
      </c>
      <c r="O42" s="49">
        <v>1826</v>
      </c>
      <c r="P42" s="49">
        <v>0</v>
      </c>
      <c r="Q42" s="49">
        <f t="shared" si="5"/>
        <v>302</v>
      </c>
      <c r="R42" s="49">
        <v>0</v>
      </c>
      <c r="S42" s="49">
        <v>302</v>
      </c>
      <c r="T42" s="49">
        <v>0</v>
      </c>
      <c r="U42" s="49">
        <f t="shared" si="6"/>
        <v>519</v>
      </c>
      <c r="V42" s="49">
        <v>0</v>
      </c>
      <c r="W42" s="49">
        <v>519</v>
      </c>
      <c r="X42" s="49">
        <v>0</v>
      </c>
      <c r="Y42" s="49">
        <f t="shared" si="7"/>
        <v>0</v>
      </c>
      <c r="Z42" s="49">
        <v>0</v>
      </c>
      <c r="AA42" s="49">
        <v>0</v>
      </c>
      <c r="AB42" s="49">
        <v>0</v>
      </c>
      <c r="AC42" s="49">
        <f t="shared" si="8"/>
        <v>202</v>
      </c>
      <c r="AD42" s="49">
        <v>0</v>
      </c>
      <c r="AE42" s="49">
        <v>202</v>
      </c>
      <c r="AF42" s="49">
        <v>0</v>
      </c>
      <c r="AG42" s="49">
        <v>627</v>
      </c>
      <c r="AH42" s="49">
        <v>0</v>
      </c>
    </row>
    <row r="43" spans="1:34" ht="13.5">
      <c r="A43" s="24" t="s">
        <v>25</v>
      </c>
      <c r="B43" s="47" t="s">
        <v>338</v>
      </c>
      <c r="C43" s="48" t="s">
        <v>339</v>
      </c>
      <c r="D43" s="49">
        <f t="shared" si="9"/>
        <v>6011</v>
      </c>
      <c r="E43" s="49">
        <v>5244</v>
      </c>
      <c r="F43" s="49">
        <v>767</v>
      </c>
      <c r="G43" s="49">
        <f t="shared" si="1"/>
        <v>6011</v>
      </c>
      <c r="H43" s="49">
        <f t="shared" si="2"/>
        <v>5244</v>
      </c>
      <c r="I43" s="49">
        <f t="shared" si="3"/>
        <v>0</v>
      </c>
      <c r="J43" s="49">
        <v>0</v>
      </c>
      <c r="K43" s="49">
        <v>0</v>
      </c>
      <c r="L43" s="49">
        <v>0</v>
      </c>
      <c r="M43" s="49">
        <f t="shared" si="4"/>
        <v>3527</v>
      </c>
      <c r="N43" s="49">
        <v>0</v>
      </c>
      <c r="O43" s="49">
        <v>3527</v>
      </c>
      <c r="P43" s="49">
        <v>0</v>
      </c>
      <c r="Q43" s="49">
        <f t="shared" si="5"/>
        <v>463</v>
      </c>
      <c r="R43" s="49">
        <v>0</v>
      </c>
      <c r="S43" s="49">
        <v>463</v>
      </c>
      <c r="T43" s="49">
        <v>0</v>
      </c>
      <c r="U43" s="49">
        <f t="shared" si="6"/>
        <v>885</v>
      </c>
      <c r="V43" s="49">
        <v>0</v>
      </c>
      <c r="W43" s="49">
        <v>885</v>
      </c>
      <c r="X43" s="49">
        <v>0</v>
      </c>
      <c r="Y43" s="49">
        <f t="shared" si="7"/>
        <v>0</v>
      </c>
      <c r="Z43" s="49">
        <v>0</v>
      </c>
      <c r="AA43" s="49">
        <v>0</v>
      </c>
      <c r="AB43" s="49">
        <v>0</v>
      </c>
      <c r="AC43" s="49">
        <f t="shared" si="8"/>
        <v>369</v>
      </c>
      <c r="AD43" s="49">
        <v>0</v>
      </c>
      <c r="AE43" s="49">
        <v>369</v>
      </c>
      <c r="AF43" s="49">
        <v>0</v>
      </c>
      <c r="AG43" s="49">
        <v>767</v>
      </c>
      <c r="AH43" s="49">
        <v>0</v>
      </c>
    </row>
    <row r="44" spans="1:34" ht="13.5">
      <c r="A44" s="24" t="s">
        <v>25</v>
      </c>
      <c r="B44" s="47" t="s">
        <v>340</v>
      </c>
      <c r="C44" s="48" t="s">
        <v>274</v>
      </c>
      <c r="D44" s="49">
        <f t="shared" si="9"/>
        <v>13549</v>
      </c>
      <c r="E44" s="49">
        <v>9586</v>
      </c>
      <c r="F44" s="49">
        <v>3963</v>
      </c>
      <c r="G44" s="49">
        <f t="shared" si="1"/>
        <v>13549</v>
      </c>
      <c r="H44" s="49">
        <f t="shared" si="2"/>
        <v>9586</v>
      </c>
      <c r="I44" s="49">
        <f t="shared" si="3"/>
        <v>0</v>
      </c>
      <c r="J44" s="49">
        <v>0</v>
      </c>
      <c r="K44" s="49">
        <v>0</v>
      </c>
      <c r="L44" s="49">
        <v>0</v>
      </c>
      <c r="M44" s="49">
        <f t="shared" si="4"/>
        <v>5976</v>
      </c>
      <c r="N44" s="49">
        <v>0</v>
      </c>
      <c r="O44" s="49">
        <v>5976</v>
      </c>
      <c r="P44" s="49">
        <v>0</v>
      </c>
      <c r="Q44" s="49">
        <f t="shared" si="5"/>
        <v>1097</v>
      </c>
      <c r="R44" s="49">
        <v>0</v>
      </c>
      <c r="S44" s="49">
        <v>1097</v>
      </c>
      <c r="T44" s="49">
        <v>0</v>
      </c>
      <c r="U44" s="49">
        <f t="shared" si="6"/>
        <v>2042</v>
      </c>
      <c r="V44" s="49">
        <v>0</v>
      </c>
      <c r="W44" s="49">
        <v>2042</v>
      </c>
      <c r="X44" s="49">
        <v>0</v>
      </c>
      <c r="Y44" s="49">
        <f t="shared" si="7"/>
        <v>0</v>
      </c>
      <c r="Z44" s="49">
        <v>0</v>
      </c>
      <c r="AA44" s="49">
        <v>0</v>
      </c>
      <c r="AB44" s="49">
        <v>0</v>
      </c>
      <c r="AC44" s="49">
        <f t="shared" si="8"/>
        <v>471</v>
      </c>
      <c r="AD44" s="49">
        <v>0</v>
      </c>
      <c r="AE44" s="49">
        <v>471</v>
      </c>
      <c r="AF44" s="49">
        <v>0</v>
      </c>
      <c r="AG44" s="49">
        <v>3963</v>
      </c>
      <c r="AH44" s="49">
        <v>0</v>
      </c>
    </row>
    <row r="45" spans="1:34" ht="13.5">
      <c r="A45" s="24" t="s">
        <v>25</v>
      </c>
      <c r="B45" s="47" t="s">
        <v>341</v>
      </c>
      <c r="C45" s="48" t="s">
        <v>342</v>
      </c>
      <c r="D45" s="49">
        <f t="shared" si="9"/>
        <v>13255</v>
      </c>
      <c r="E45" s="49">
        <v>9702</v>
      </c>
      <c r="F45" s="49">
        <v>3553</v>
      </c>
      <c r="G45" s="49">
        <f t="shared" si="1"/>
        <v>13255</v>
      </c>
      <c r="H45" s="49">
        <f t="shared" si="2"/>
        <v>9873</v>
      </c>
      <c r="I45" s="49">
        <f t="shared" si="3"/>
        <v>9607</v>
      </c>
      <c r="J45" s="49">
        <v>0</v>
      </c>
      <c r="K45" s="49">
        <v>7398</v>
      </c>
      <c r="L45" s="49">
        <v>2209</v>
      </c>
      <c r="M45" s="49">
        <f t="shared" si="4"/>
        <v>0</v>
      </c>
      <c r="N45" s="49">
        <v>0</v>
      </c>
      <c r="O45" s="49">
        <v>0</v>
      </c>
      <c r="P45" s="49">
        <v>0</v>
      </c>
      <c r="Q45" s="49">
        <f t="shared" si="5"/>
        <v>0</v>
      </c>
      <c r="R45" s="49">
        <v>0</v>
      </c>
      <c r="S45" s="49">
        <v>0</v>
      </c>
      <c r="T45" s="49">
        <v>0</v>
      </c>
      <c r="U45" s="49">
        <f t="shared" si="6"/>
        <v>237</v>
      </c>
      <c r="V45" s="49">
        <v>0</v>
      </c>
      <c r="W45" s="49">
        <v>237</v>
      </c>
      <c r="X45" s="49">
        <v>0</v>
      </c>
      <c r="Y45" s="49">
        <f t="shared" si="7"/>
        <v>5</v>
      </c>
      <c r="Z45" s="49">
        <v>0</v>
      </c>
      <c r="AA45" s="49">
        <v>5</v>
      </c>
      <c r="AB45" s="49">
        <v>0</v>
      </c>
      <c r="AC45" s="49">
        <f t="shared" si="8"/>
        <v>24</v>
      </c>
      <c r="AD45" s="49">
        <v>0</v>
      </c>
      <c r="AE45" s="49">
        <v>24</v>
      </c>
      <c r="AF45" s="49">
        <v>0</v>
      </c>
      <c r="AG45" s="49">
        <v>3382</v>
      </c>
      <c r="AH45" s="49">
        <v>0</v>
      </c>
    </row>
    <row r="46" spans="1:34" ht="13.5">
      <c r="A46" s="24" t="s">
        <v>25</v>
      </c>
      <c r="B46" s="47" t="s">
        <v>343</v>
      </c>
      <c r="C46" s="48" t="s">
        <v>448</v>
      </c>
      <c r="D46" s="49">
        <f t="shared" si="9"/>
        <v>5040</v>
      </c>
      <c r="E46" s="49">
        <v>3571</v>
      </c>
      <c r="F46" s="49">
        <v>1469</v>
      </c>
      <c r="G46" s="49">
        <f t="shared" si="1"/>
        <v>5040</v>
      </c>
      <c r="H46" s="49">
        <f t="shared" si="2"/>
        <v>3775</v>
      </c>
      <c r="I46" s="49">
        <f t="shared" si="3"/>
        <v>3671</v>
      </c>
      <c r="J46" s="49">
        <v>0</v>
      </c>
      <c r="K46" s="49">
        <v>2835</v>
      </c>
      <c r="L46" s="49">
        <v>836</v>
      </c>
      <c r="M46" s="49">
        <f t="shared" si="4"/>
        <v>0</v>
      </c>
      <c r="N46" s="49">
        <v>0</v>
      </c>
      <c r="O46" s="49">
        <v>0</v>
      </c>
      <c r="P46" s="49">
        <v>0</v>
      </c>
      <c r="Q46" s="49">
        <f t="shared" si="5"/>
        <v>0</v>
      </c>
      <c r="R46" s="49">
        <v>0</v>
      </c>
      <c r="S46" s="49">
        <v>0</v>
      </c>
      <c r="T46" s="49">
        <v>0</v>
      </c>
      <c r="U46" s="49">
        <f t="shared" si="6"/>
        <v>85</v>
      </c>
      <c r="V46" s="49">
        <v>0</v>
      </c>
      <c r="W46" s="49">
        <v>85</v>
      </c>
      <c r="X46" s="49">
        <v>0</v>
      </c>
      <c r="Y46" s="49">
        <f t="shared" si="7"/>
        <v>3</v>
      </c>
      <c r="Z46" s="49">
        <v>0</v>
      </c>
      <c r="AA46" s="49">
        <v>3</v>
      </c>
      <c r="AB46" s="49">
        <v>0</v>
      </c>
      <c r="AC46" s="49">
        <f t="shared" si="8"/>
        <v>16</v>
      </c>
      <c r="AD46" s="49">
        <v>0</v>
      </c>
      <c r="AE46" s="49">
        <v>16</v>
      </c>
      <c r="AF46" s="49">
        <v>0</v>
      </c>
      <c r="AG46" s="49">
        <v>1265</v>
      </c>
      <c r="AH46" s="49">
        <v>0</v>
      </c>
    </row>
    <row r="47" spans="1:34" ht="13.5">
      <c r="A47" s="24" t="s">
        <v>25</v>
      </c>
      <c r="B47" s="47" t="s">
        <v>344</v>
      </c>
      <c r="C47" s="48" t="s">
        <v>345</v>
      </c>
      <c r="D47" s="49">
        <f t="shared" si="9"/>
        <v>1513</v>
      </c>
      <c r="E47" s="49">
        <v>1066</v>
      </c>
      <c r="F47" s="49">
        <v>447</v>
      </c>
      <c r="G47" s="49">
        <f t="shared" si="1"/>
        <v>1513</v>
      </c>
      <c r="H47" s="49">
        <f t="shared" si="2"/>
        <v>1449</v>
      </c>
      <c r="I47" s="49">
        <f t="shared" si="3"/>
        <v>0</v>
      </c>
      <c r="J47" s="49">
        <v>0</v>
      </c>
      <c r="K47" s="49">
        <v>0</v>
      </c>
      <c r="L47" s="49">
        <v>0</v>
      </c>
      <c r="M47" s="49">
        <f t="shared" si="4"/>
        <v>1166</v>
      </c>
      <c r="N47" s="49">
        <v>0</v>
      </c>
      <c r="O47" s="49">
        <v>799</v>
      </c>
      <c r="P47" s="49">
        <v>367</v>
      </c>
      <c r="Q47" s="49">
        <f t="shared" si="5"/>
        <v>117</v>
      </c>
      <c r="R47" s="49">
        <v>0</v>
      </c>
      <c r="S47" s="49">
        <v>110</v>
      </c>
      <c r="T47" s="49">
        <v>7</v>
      </c>
      <c r="U47" s="49">
        <f t="shared" si="6"/>
        <v>156</v>
      </c>
      <c r="V47" s="49">
        <v>0</v>
      </c>
      <c r="W47" s="49">
        <v>150</v>
      </c>
      <c r="X47" s="49">
        <v>6</v>
      </c>
      <c r="Y47" s="49">
        <f t="shared" si="7"/>
        <v>0</v>
      </c>
      <c r="Z47" s="49">
        <v>0</v>
      </c>
      <c r="AA47" s="49">
        <v>0</v>
      </c>
      <c r="AB47" s="49">
        <v>0</v>
      </c>
      <c r="AC47" s="49">
        <f t="shared" si="8"/>
        <v>10</v>
      </c>
      <c r="AD47" s="49">
        <v>0</v>
      </c>
      <c r="AE47" s="49">
        <v>7</v>
      </c>
      <c r="AF47" s="49">
        <v>3</v>
      </c>
      <c r="AG47" s="49">
        <v>64</v>
      </c>
      <c r="AH47" s="49">
        <v>0</v>
      </c>
    </row>
    <row r="48" spans="1:34" ht="13.5">
      <c r="A48" s="24" t="s">
        <v>25</v>
      </c>
      <c r="B48" s="47" t="s">
        <v>346</v>
      </c>
      <c r="C48" s="48" t="s">
        <v>347</v>
      </c>
      <c r="D48" s="49">
        <f t="shared" si="9"/>
        <v>2922</v>
      </c>
      <c r="E48" s="49">
        <v>1877</v>
      </c>
      <c r="F48" s="49">
        <v>1045</v>
      </c>
      <c r="G48" s="49">
        <f t="shared" si="1"/>
        <v>2922</v>
      </c>
      <c r="H48" s="49">
        <f t="shared" si="2"/>
        <v>1800</v>
      </c>
      <c r="I48" s="49">
        <f t="shared" si="3"/>
        <v>1763</v>
      </c>
      <c r="J48" s="49">
        <v>0</v>
      </c>
      <c r="K48" s="49">
        <v>1244</v>
      </c>
      <c r="L48" s="49">
        <v>519</v>
      </c>
      <c r="M48" s="49">
        <f t="shared" si="4"/>
        <v>0</v>
      </c>
      <c r="N48" s="49">
        <v>0</v>
      </c>
      <c r="O48" s="49">
        <v>0</v>
      </c>
      <c r="P48" s="49">
        <v>0</v>
      </c>
      <c r="Q48" s="49">
        <f t="shared" si="5"/>
        <v>0</v>
      </c>
      <c r="R48" s="49">
        <v>0</v>
      </c>
      <c r="S48" s="49">
        <v>0</v>
      </c>
      <c r="T48" s="49">
        <v>0</v>
      </c>
      <c r="U48" s="49">
        <f t="shared" si="6"/>
        <v>30</v>
      </c>
      <c r="V48" s="49">
        <v>0</v>
      </c>
      <c r="W48" s="49">
        <v>30</v>
      </c>
      <c r="X48" s="49">
        <v>0</v>
      </c>
      <c r="Y48" s="49">
        <f t="shared" si="7"/>
        <v>1</v>
      </c>
      <c r="Z48" s="49">
        <v>0</v>
      </c>
      <c r="AA48" s="49">
        <v>1</v>
      </c>
      <c r="AB48" s="49">
        <v>0</v>
      </c>
      <c r="AC48" s="49">
        <f t="shared" si="8"/>
        <v>6</v>
      </c>
      <c r="AD48" s="49">
        <v>0</v>
      </c>
      <c r="AE48" s="49">
        <v>6</v>
      </c>
      <c r="AF48" s="49">
        <v>0</v>
      </c>
      <c r="AG48" s="49">
        <v>1122</v>
      </c>
      <c r="AH48" s="49">
        <v>0</v>
      </c>
    </row>
    <row r="49" spans="1:34" ht="13.5">
      <c r="A49" s="24" t="s">
        <v>25</v>
      </c>
      <c r="B49" s="47" t="s">
        <v>348</v>
      </c>
      <c r="C49" s="48" t="s">
        <v>349</v>
      </c>
      <c r="D49" s="49">
        <f t="shared" si="9"/>
        <v>1033</v>
      </c>
      <c r="E49" s="49">
        <v>897</v>
      </c>
      <c r="F49" s="49">
        <v>136</v>
      </c>
      <c r="G49" s="49">
        <f t="shared" si="1"/>
        <v>1033</v>
      </c>
      <c r="H49" s="49">
        <f t="shared" si="2"/>
        <v>961</v>
      </c>
      <c r="I49" s="49">
        <f t="shared" si="3"/>
        <v>0</v>
      </c>
      <c r="J49" s="49">
        <v>0</v>
      </c>
      <c r="K49" s="49">
        <v>0</v>
      </c>
      <c r="L49" s="49">
        <v>0</v>
      </c>
      <c r="M49" s="49">
        <f t="shared" si="4"/>
        <v>741</v>
      </c>
      <c r="N49" s="49">
        <v>0</v>
      </c>
      <c r="O49" s="49">
        <v>679</v>
      </c>
      <c r="P49" s="49">
        <v>62</v>
      </c>
      <c r="Q49" s="49">
        <f t="shared" si="5"/>
        <v>76</v>
      </c>
      <c r="R49" s="49">
        <v>0</v>
      </c>
      <c r="S49" s="49">
        <v>76</v>
      </c>
      <c r="T49" s="49">
        <v>0</v>
      </c>
      <c r="U49" s="49">
        <f t="shared" si="6"/>
        <v>137</v>
      </c>
      <c r="V49" s="49">
        <v>0</v>
      </c>
      <c r="W49" s="49">
        <v>135</v>
      </c>
      <c r="X49" s="49">
        <v>2</v>
      </c>
      <c r="Y49" s="49">
        <f t="shared" si="7"/>
        <v>0</v>
      </c>
      <c r="Z49" s="49">
        <v>0</v>
      </c>
      <c r="AA49" s="49">
        <v>0</v>
      </c>
      <c r="AB49" s="49">
        <v>0</v>
      </c>
      <c r="AC49" s="49">
        <f t="shared" si="8"/>
        <v>7</v>
      </c>
      <c r="AD49" s="49">
        <v>0</v>
      </c>
      <c r="AE49" s="49">
        <v>7</v>
      </c>
      <c r="AF49" s="49">
        <v>0</v>
      </c>
      <c r="AG49" s="49">
        <v>72</v>
      </c>
      <c r="AH49" s="49">
        <v>0</v>
      </c>
    </row>
    <row r="50" spans="1:34" ht="13.5">
      <c r="A50" s="24" t="s">
        <v>25</v>
      </c>
      <c r="B50" s="47" t="s">
        <v>350</v>
      </c>
      <c r="C50" s="48" t="s">
        <v>351</v>
      </c>
      <c r="D50" s="49">
        <f t="shared" si="9"/>
        <v>1637</v>
      </c>
      <c r="E50" s="49">
        <v>1366</v>
      </c>
      <c r="F50" s="49">
        <v>271</v>
      </c>
      <c r="G50" s="49">
        <f t="shared" si="1"/>
        <v>1637</v>
      </c>
      <c r="H50" s="49">
        <f t="shared" si="2"/>
        <v>1611</v>
      </c>
      <c r="I50" s="49">
        <f t="shared" si="3"/>
        <v>0</v>
      </c>
      <c r="J50" s="49">
        <v>0</v>
      </c>
      <c r="K50" s="49">
        <v>0</v>
      </c>
      <c r="L50" s="49">
        <v>0</v>
      </c>
      <c r="M50" s="49">
        <f t="shared" si="4"/>
        <v>1257</v>
      </c>
      <c r="N50" s="49">
        <v>0</v>
      </c>
      <c r="O50" s="49">
        <v>1044</v>
      </c>
      <c r="P50" s="49">
        <v>213</v>
      </c>
      <c r="Q50" s="49">
        <f t="shared" si="5"/>
        <v>138</v>
      </c>
      <c r="R50" s="49">
        <v>0</v>
      </c>
      <c r="S50" s="49">
        <v>131</v>
      </c>
      <c r="T50" s="49">
        <v>7</v>
      </c>
      <c r="U50" s="49">
        <f t="shared" si="6"/>
        <v>204</v>
      </c>
      <c r="V50" s="49">
        <v>0</v>
      </c>
      <c r="W50" s="49">
        <v>181</v>
      </c>
      <c r="X50" s="49">
        <v>23</v>
      </c>
      <c r="Y50" s="49">
        <f t="shared" si="7"/>
        <v>0</v>
      </c>
      <c r="Z50" s="49">
        <v>0</v>
      </c>
      <c r="AA50" s="49">
        <v>0</v>
      </c>
      <c r="AB50" s="49">
        <v>0</v>
      </c>
      <c r="AC50" s="49">
        <f t="shared" si="8"/>
        <v>12</v>
      </c>
      <c r="AD50" s="49">
        <v>0</v>
      </c>
      <c r="AE50" s="49">
        <v>10</v>
      </c>
      <c r="AF50" s="49">
        <v>2</v>
      </c>
      <c r="AG50" s="49">
        <v>26</v>
      </c>
      <c r="AH50" s="49">
        <v>0</v>
      </c>
    </row>
    <row r="51" spans="1:34" ht="13.5">
      <c r="A51" s="24" t="s">
        <v>25</v>
      </c>
      <c r="B51" s="47" t="s">
        <v>352</v>
      </c>
      <c r="C51" s="48" t="s">
        <v>78</v>
      </c>
      <c r="D51" s="49">
        <f t="shared" si="9"/>
        <v>5252</v>
      </c>
      <c r="E51" s="49">
        <v>4850</v>
      </c>
      <c r="F51" s="49">
        <v>402</v>
      </c>
      <c r="G51" s="49">
        <f t="shared" si="1"/>
        <v>5252</v>
      </c>
      <c r="H51" s="49">
        <f t="shared" si="2"/>
        <v>4836</v>
      </c>
      <c r="I51" s="49">
        <f t="shared" si="3"/>
        <v>0</v>
      </c>
      <c r="J51" s="49">
        <v>0</v>
      </c>
      <c r="K51" s="49">
        <v>0</v>
      </c>
      <c r="L51" s="49">
        <v>0</v>
      </c>
      <c r="M51" s="49">
        <f t="shared" si="4"/>
        <v>4136</v>
      </c>
      <c r="N51" s="49">
        <v>0</v>
      </c>
      <c r="O51" s="49">
        <v>4136</v>
      </c>
      <c r="P51" s="49">
        <v>0</v>
      </c>
      <c r="Q51" s="49">
        <f t="shared" si="5"/>
        <v>172</v>
      </c>
      <c r="R51" s="49">
        <v>0</v>
      </c>
      <c r="S51" s="49">
        <v>172</v>
      </c>
      <c r="T51" s="49">
        <v>0</v>
      </c>
      <c r="U51" s="49">
        <f t="shared" si="6"/>
        <v>528</v>
      </c>
      <c r="V51" s="49">
        <v>0</v>
      </c>
      <c r="W51" s="49">
        <v>528</v>
      </c>
      <c r="X51" s="49">
        <v>0</v>
      </c>
      <c r="Y51" s="49">
        <f t="shared" si="7"/>
        <v>0</v>
      </c>
      <c r="Z51" s="49">
        <v>0</v>
      </c>
      <c r="AA51" s="49">
        <v>0</v>
      </c>
      <c r="AB51" s="49">
        <v>0</v>
      </c>
      <c r="AC51" s="49">
        <f t="shared" si="8"/>
        <v>0</v>
      </c>
      <c r="AD51" s="49">
        <v>0</v>
      </c>
      <c r="AE51" s="49">
        <v>0</v>
      </c>
      <c r="AF51" s="49">
        <v>0</v>
      </c>
      <c r="AG51" s="49">
        <v>416</v>
      </c>
      <c r="AH51" s="49">
        <v>0</v>
      </c>
    </row>
    <row r="52" spans="1:34" ht="13.5">
      <c r="A52" s="24" t="s">
        <v>25</v>
      </c>
      <c r="B52" s="47" t="s">
        <v>79</v>
      </c>
      <c r="C52" s="48" t="s">
        <v>80</v>
      </c>
      <c r="D52" s="49">
        <f t="shared" si="9"/>
        <v>2782</v>
      </c>
      <c r="E52" s="49">
        <v>2352</v>
      </c>
      <c r="F52" s="49">
        <v>430</v>
      </c>
      <c r="G52" s="49">
        <f t="shared" si="1"/>
        <v>2782</v>
      </c>
      <c r="H52" s="49">
        <f t="shared" si="2"/>
        <v>2352</v>
      </c>
      <c r="I52" s="49">
        <f t="shared" si="3"/>
        <v>0</v>
      </c>
      <c r="J52" s="49">
        <v>0</v>
      </c>
      <c r="K52" s="49">
        <v>0</v>
      </c>
      <c r="L52" s="49">
        <v>0</v>
      </c>
      <c r="M52" s="49">
        <f t="shared" si="4"/>
        <v>1850</v>
      </c>
      <c r="N52" s="49">
        <v>0</v>
      </c>
      <c r="O52" s="49">
        <v>1850</v>
      </c>
      <c r="P52" s="49">
        <v>0</v>
      </c>
      <c r="Q52" s="49">
        <f t="shared" si="5"/>
        <v>208</v>
      </c>
      <c r="R52" s="49">
        <v>0</v>
      </c>
      <c r="S52" s="49">
        <v>208</v>
      </c>
      <c r="T52" s="49">
        <v>0</v>
      </c>
      <c r="U52" s="49">
        <f t="shared" si="6"/>
        <v>294</v>
      </c>
      <c r="V52" s="49">
        <v>0</v>
      </c>
      <c r="W52" s="49">
        <v>294</v>
      </c>
      <c r="X52" s="49">
        <v>0</v>
      </c>
      <c r="Y52" s="49">
        <f t="shared" si="7"/>
        <v>0</v>
      </c>
      <c r="Z52" s="49">
        <v>0</v>
      </c>
      <c r="AA52" s="49">
        <v>0</v>
      </c>
      <c r="AB52" s="49">
        <v>0</v>
      </c>
      <c r="AC52" s="49">
        <f t="shared" si="8"/>
        <v>0</v>
      </c>
      <c r="AD52" s="49">
        <v>0</v>
      </c>
      <c r="AE52" s="49">
        <v>0</v>
      </c>
      <c r="AF52" s="49">
        <v>0</v>
      </c>
      <c r="AG52" s="49">
        <v>430</v>
      </c>
      <c r="AH52" s="49">
        <v>0</v>
      </c>
    </row>
    <row r="53" spans="1:34" ht="13.5">
      <c r="A53" s="24" t="s">
        <v>25</v>
      </c>
      <c r="B53" s="47" t="s">
        <v>81</v>
      </c>
      <c r="C53" s="48" t="s">
        <v>36</v>
      </c>
      <c r="D53" s="49">
        <f t="shared" si="9"/>
        <v>5565</v>
      </c>
      <c r="E53" s="49">
        <v>3948</v>
      </c>
      <c r="F53" s="49">
        <v>1617</v>
      </c>
      <c r="G53" s="49">
        <f t="shared" si="1"/>
        <v>5565</v>
      </c>
      <c r="H53" s="49">
        <f t="shared" si="2"/>
        <v>3788</v>
      </c>
      <c r="I53" s="49">
        <f t="shared" si="3"/>
        <v>0</v>
      </c>
      <c r="J53" s="49">
        <v>0</v>
      </c>
      <c r="K53" s="49">
        <v>0</v>
      </c>
      <c r="L53" s="49">
        <v>0</v>
      </c>
      <c r="M53" s="49">
        <f t="shared" si="4"/>
        <v>3413</v>
      </c>
      <c r="N53" s="49">
        <v>0</v>
      </c>
      <c r="O53" s="49">
        <v>3413</v>
      </c>
      <c r="P53" s="49">
        <v>0</v>
      </c>
      <c r="Q53" s="49">
        <f t="shared" si="5"/>
        <v>274</v>
      </c>
      <c r="R53" s="49">
        <v>0</v>
      </c>
      <c r="S53" s="49">
        <v>274</v>
      </c>
      <c r="T53" s="49">
        <v>0</v>
      </c>
      <c r="U53" s="49">
        <f t="shared" si="6"/>
        <v>101</v>
      </c>
      <c r="V53" s="49">
        <v>0</v>
      </c>
      <c r="W53" s="49">
        <v>101</v>
      </c>
      <c r="X53" s="49">
        <v>0</v>
      </c>
      <c r="Y53" s="49">
        <f t="shared" si="7"/>
        <v>0</v>
      </c>
      <c r="Z53" s="49">
        <v>0</v>
      </c>
      <c r="AA53" s="49">
        <v>0</v>
      </c>
      <c r="AB53" s="49">
        <v>0</v>
      </c>
      <c r="AC53" s="49">
        <f t="shared" si="8"/>
        <v>0</v>
      </c>
      <c r="AD53" s="49">
        <v>0</v>
      </c>
      <c r="AE53" s="49">
        <v>0</v>
      </c>
      <c r="AF53" s="49">
        <v>0</v>
      </c>
      <c r="AG53" s="49">
        <v>1777</v>
      </c>
      <c r="AH53" s="49">
        <v>0</v>
      </c>
    </row>
    <row r="54" spans="1:34" ht="13.5">
      <c r="A54" s="24" t="s">
        <v>25</v>
      </c>
      <c r="B54" s="47" t="s">
        <v>121</v>
      </c>
      <c r="C54" s="48" t="s">
        <v>122</v>
      </c>
      <c r="D54" s="49">
        <f t="shared" si="9"/>
        <v>3778</v>
      </c>
      <c r="E54" s="49">
        <v>2523</v>
      </c>
      <c r="F54" s="49">
        <v>1255</v>
      </c>
      <c r="G54" s="49">
        <f t="shared" si="1"/>
        <v>3778</v>
      </c>
      <c r="H54" s="49">
        <f t="shared" si="2"/>
        <v>3563</v>
      </c>
      <c r="I54" s="49">
        <f t="shared" si="3"/>
        <v>0</v>
      </c>
      <c r="J54" s="49">
        <v>0</v>
      </c>
      <c r="K54" s="49">
        <v>0</v>
      </c>
      <c r="L54" s="49">
        <v>0</v>
      </c>
      <c r="M54" s="49">
        <f t="shared" si="4"/>
        <v>3361</v>
      </c>
      <c r="N54" s="49">
        <v>0</v>
      </c>
      <c r="O54" s="49">
        <v>2321</v>
      </c>
      <c r="P54" s="49">
        <v>1040</v>
      </c>
      <c r="Q54" s="49">
        <f t="shared" si="5"/>
        <v>160</v>
      </c>
      <c r="R54" s="49">
        <v>0</v>
      </c>
      <c r="S54" s="49">
        <v>160</v>
      </c>
      <c r="T54" s="49">
        <v>0</v>
      </c>
      <c r="U54" s="49">
        <f t="shared" si="6"/>
        <v>0</v>
      </c>
      <c r="V54" s="49">
        <v>0</v>
      </c>
      <c r="W54" s="49">
        <v>0</v>
      </c>
      <c r="X54" s="49">
        <v>0</v>
      </c>
      <c r="Y54" s="49">
        <f t="shared" si="7"/>
        <v>0</v>
      </c>
      <c r="Z54" s="49">
        <v>0</v>
      </c>
      <c r="AA54" s="49">
        <v>0</v>
      </c>
      <c r="AB54" s="49">
        <v>0</v>
      </c>
      <c r="AC54" s="49">
        <f t="shared" si="8"/>
        <v>42</v>
      </c>
      <c r="AD54" s="49">
        <v>0</v>
      </c>
      <c r="AE54" s="49">
        <v>42</v>
      </c>
      <c r="AF54" s="49">
        <v>0</v>
      </c>
      <c r="AG54" s="49">
        <v>215</v>
      </c>
      <c r="AH54" s="49">
        <v>0</v>
      </c>
    </row>
    <row r="55" spans="1:34" ht="13.5">
      <c r="A55" s="24" t="s">
        <v>25</v>
      </c>
      <c r="B55" s="47" t="s">
        <v>123</v>
      </c>
      <c r="C55" s="48" t="s">
        <v>124</v>
      </c>
      <c r="D55" s="49">
        <f t="shared" si="9"/>
        <v>2363</v>
      </c>
      <c r="E55" s="49">
        <v>1865</v>
      </c>
      <c r="F55" s="49">
        <v>498</v>
      </c>
      <c r="G55" s="49">
        <f t="shared" si="1"/>
        <v>2363</v>
      </c>
      <c r="H55" s="49">
        <f t="shared" si="2"/>
        <v>2262</v>
      </c>
      <c r="I55" s="49">
        <f t="shared" si="3"/>
        <v>0</v>
      </c>
      <c r="J55" s="49">
        <v>0</v>
      </c>
      <c r="K55" s="49">
        <v>0</v>
      </c>
      <c r="L55" s="49">
        <v>0</v>
      </c>
      <c r="M55" s="49">
        <f t="shared" si="4"/>
        <v>1811</v>
      </c>
      <c r="N55" s="49">
        <v>0</v>
      </c>
      <c r="O55" s="49">
        <v>1408</v>
      </c>
      <c r="P55" s="49">
        <v>403</v>
      </c>
      <c r="Q55" s="49">
        <f t="shared" si="5"/>
        <v>242</v>
      </c>
      <c r="R55" s="49">
        <v>0</v>
      </c>
      <c r="S55" s="49">
        <v>173</v>
      </c>
      <c r="T55" s="49">
        <v>69</v>
      </c>
      <c r="U55" s="49">
        <f t="shared" si="6"/>
        <v>209</v>
      </c>
      <c r="V55" s="49">
        <v>0</v>
      </c>
      <c r="W55" s="49">
        <v>209</v>
      </c>
      <c r="X55" s="49">
        <v>0</v>
      </c>
      <c r="Y55" s="49">
        <f t="shared" si="7"/>
        <v>0</v>
      </c>
      <c r="Z55" s="49">
        <v>0</v>
      </c>
      <c r="AA55" s="49">
        <v>0</v>
      </c>
      <c r="AB55" s="49">
        <v>0</v>
      </c>
      <c r="AC55" s="49">
        <f t="shared" si="8"/>
        <v>0</v>
      </c>
      <c r="AD55" s="49">
        <v>0</v>
      </c>
      <c r="AE55" s="49">
        <v>0</v>
      </c>
      <c r="AF55" s="49">
        <v>0</v>
      </c>
      <c r="AG55" s="49">
        <v>101</v>
      </c>
      <c r="AH55" s="49">
        <v>0</v>
      </c>
    </row>
    <row r="56" spans="1:34" ht="13.5">
      <c r="A56" s="24" t="s">
        <v>25</v>
      </c>
      <c r="B56" s="47" t="s">
        <v>125</v>
      </c>
      <c r="C56" s="48" t="s">
        <v>126</v>
      </c>
      <c r="D56" s="49">
        <f t="shared" si="9"/>
        <v>1078</v>
      </c>
      <c r="E56" s="49">
        <v>882</v>
      </c>
      <c r="F56" s="49">
        <v>196</v>
      </c>
      <c r="G56" s="49">
        <f t="shared" si="1"/>
        <v>1078</v>
      </c>
      <c r="H56" s="49">
        <f t="shared" si="2"/>
        <v>1066</v>
      </c>
      <c r="I56" s="49">
        <f t="shared" si="3"/>
        <v>0</v>
      </c>
      <c r="J56" s="49">
        <v>0</v>
      </c>
      <c r="K56" s="49">
        <v>0</v>
      </c>
      <c r="L56" s="49">
        <v>0</v>
      </c>
      <c r="M56" s="49">
        <f t="shared" si="4"/>
        <v>894</v>
      </c>
      <c r="N56" s="49">
        <v>0</v>
      </c>
      <c r="O56" s="49">
        <v>698</v>
      </c>
      <c r="P56" s="49">
        <v>196</v>
      </c>
      <c r="Q56" s="49">
        <f t="shared" si="5"/>
        <v>110</v>
      </c>
      <c r="R56" s="49">
        <v>0</v>
      </c>
      <c r="S56" s="49">
        <v>110</v>
      </c>
      <c r="T56" s="49">
        <v>0</v>
      </c>
      <c r="U56" s="49">
        <f t="shared" si="6"/>
        <v>62</v>
      </c>
      <c r="V56" s="49">
        <v>0</v>
      </c>
      <c r="W56" s="49">
        <v>62</v>
      </c>
      <c r="X56" s="49">
        <v>0</v>
      </c>
      <c r="Y56" s="49">
        <f t="shared" si="7"/>
        <v>0</v>
      </c>
      <c r="Z56" s="49">
        <v>0</v>
      </c>
      <c r="AA56" s="49">
        <v>0</v>
      </c>
      <c r="AB56" s="49">
        <v>0</v>
      </c>
      <c r="AC56" s="49">
        <f t="shared" si="8"/>
        <v>0</v>
      </c>
      <c r="AD56" s="49">
        <v>0</v>
      </c>
      <c r="AE56" s="49">
        <v>0</v>
      </c>
      <c r="AF56" s="49">
        <v>0</v>
      </c>
      <c r="AG56" s="49">
        <v>12</v>
      </c>
      <c r="AH56" s="49">
        <v>0</v>
      </c>
    </row>
    <row r="57" spans="1:34" ht="13.5">
      <c r="A57" s="24" t="s">
        <v>25</v>
      </c>
      <c r="B57" s="47" t="s">
        <v>127</v>
      </c>
      <c r="C57" s="48" t="s">
        <v>128</v>
      </c>
      <c r="D57" s="49">
        <f t="shared" si="9"/>
        <v>1078</v>
      </c>
      <c r="E57" s="49">
        <v>1013</v>
      </c>
      <c r="F57" s="49">
        <v>65</v>
      </c>
      <c r="G57" s="49">
        <f t="shared" si="1"/>
        <v>1078</v>
      </c>
      <c r="H57" s="49">
        <f t="shared" si="2"/>
        <v>1015</v>
      </c>
      <c r="I57" s="49">
        <f t="shared" si="3"/>
        <v>0</v>
      </c>
      <c r="J57" s="49">
        <v>0</v>
      </c>
      <c r="K57" s="49">
        <v>0</v>
      </c>
      <c r="L57" s="49">
        <v>0</v>
      </c>
      <c r="M57" s="49">
        <f t="shared" si="4"/>
        <v>747</v>
      </c>
      <c r="N57" s="49">
        <v>0</v>
      </c>
      <c r="O57" s="49">
        <v>682</v>
      </c>
      <c r="P57" s="49">
        <v>65</v>
      </c>
      <c r="Q57" s="49">
        <f t="shared" si="5"/>
        <v>148</v>
      </c>
      <c r="R57" s="49">
        <v>0</v>
      </c>
      <c r="S57" s="49">
        <v>148</v>
      </c>
      <c r="T57" s="49">
        <v>0</v>
      </c>
      <c r="U57" s="49">
        <f t="shared" si="6"/>
        <v>120</v>
      </c>
      <c r="V57" s="49">
        <v>0</v>
      </c>
      <c r="W57" s="49">
        <v>120</v>
      </c>
      <c r="X57" s="49">
        <v>0</v>
      </c>
      <c r="Y57" s="49">
        <f t="shared" si="7"/>
        <v>0</v>
      </c>
      <c r="Z57" s="49">
        <v>0</v>
      </c>
      <c r="AA57" s="49">
        <v>0</v>
      </c>
      <c r="AB57" s="49">
        <v>0</v>
      </c>
      <c r="AC57" s="49">
        <f t="shared" si="8"/>
        <v>0</v>
      </c>
      <c r="AD57" s="49">
        <v>0</v>
      </c>
      <c r="AE57" s="49">
        <v>0</v>
      </c>
      <c r="AF57" s="49">
        <v>0</v>
      </c>
      <c r="AG57" s="49">
        <v>63</v>
      </c>
      <c r="AH57" s="49">
        <v>0</v>
      </c>
    </row>
    <row r="58" spans="1:34" ht="13.5">
      <c r="A58" s="24" t="s">
        <v>25</v>
      </c>
      <c r="B58" s="47" t="s">
        <v>129</v>
      </c>
      <c r="C58" s="48" t="s">
        <v>130</v>
      </c>
      <c r="D58" s="49">
        <f t="shared" si="9"/>
        <v>1795</v>
      </c>
      <c r="E58" s="49">
        <v>1534</v>
      </c>
      <c r="F58" s="49">
        <v>261</v>
      </c>
      <c r="G58" s="49">
        <f t="shared" si="1"/>
        <v>1795</v>
      </c>
      <c r="H58" s="49">
        <f t="shared" si="2"/>
        <v>1693</v>
      </c>
      <c r="I58" s="49">
        <f t="shared" si="3"/>
        <v>0</v>
      </c>
      <c r="J58" s="49">
        <v>0</v>
      </c>
      <c r="K58" s="49">
        <v>0</v>
      </c>
      <c r="L58" s="49">
        <v>0</v>
      </c>
      <c r="M58" s="49">
        <f t="shared" si="4"/>
        <v>1331</v>
      </c>
      <c r="N58" s="49">
        <v>0</v>
      </c>
      <c r="O58" s="49">
        <v>1073</v>
      </c>
      <c r="P58" s="49">
        <v>258</v>
      </c>
      <c r="Q58" s="49">
        <f t="shared" si="5"/>
        <v>227</v>
      </c>
      <c r="R58" s="49">
        <v>0</v>
      </c>
      <c r="S58" s="49">
        <v>224</v>
      </c>
      <c r="T58" s="49">
        <v>3</v>
      </c>
      <c r="U58" s="49">
        <f t="shared" si="6"/>
        <v>135</v>
      </c>
      <c r="V58" s="49">
        <v>0</v>
      </c>
      <c r="W58" s="49">
        <v>135</v>
      </c>
      <c r="X58" s="49">
        <v>0</v>
      </c>
      <c r="Y58" s="49">
        <f t="shared" si="7"/>
        <v>0</v>
      </c>
      <c r="Z58" s="49">
        <v>0</v>
      </c>
      <c r="AA58" s="49">
        <v>0</v>
      </c>
      <c r="AB58" s="49">
        <v>0</v>
      </c>
      <c r="AC58" s="49">
        <f t="shared" si="8"/>
        <v>0</v>
      </c>
      <c r="AD58" s="49">
        <v>0</v>
      </c>
      <c r="AE58" s="49">
        <v>0</v>
      </c>
      <c r="AF58" s="49">
        <v>0</v>
      </c>
      <c r="AG58" s="49">
        <v>102</v>
      </c>
      <c r="AH58" s="49">
        <v>0</v>
      </c>
    </row>
    <row r="59" spans="1:34" ht="13.5">
      <c r="A59" s="24" t="s">
        <v>25</v>
      </c>
      <c r="B59" s="47" t="s">
        <v>131</v>
      </c>
      <c r="C59" s="48" t="s">
        <v>132</v>
      </c>
      <c r="D59" s="49">
        <f t="shared" si="9"/>
        <v>4429</v>
      </c>
      <c r="E59" s="49">
        <v>3779</v>
      </c>
      <c r="F59" s="49">
        <v>650</v>
      </c>
      <c r="G59" s="49">
        <f t="shared" si="1"/>
        <v>4429</v>
      </c>
      <c r="H59" s="49">
        <f t="shared" si="2"/>
        <v>4384</v>
      </c>
      <c r="I59" s="49">
        <f t="shared" si="3"/>
        <v>0</v>
      </c>
      <c r="J59" s="49">
        <v>0</v>
      </c>
      <c r="K59" s="49">
        <v>0</v>
      </c>
      <c r="L59" s="49">
        <v>0</v>
      </c>
      <c r="M59" s="49">
        <f t="shared" si="4"/>
        <v>3410</v>
      </c>
      <c r="N59" s="49">
        <v>0</v>
      </c>
      <c r="O59" s="49">
        <v>2773</v>
      </c>
      <c r="P59" s="49">
        <v>637</v>
      </c>
      <c r="Q59" s="49">
        <f t="shared" si="5"/>
        <v>535</v>
      </c>
      <c r="R59" s="49">
        <v>0</v>
      </c>
      <c r="S59" s="49">
        <v>535</v>
      </c>
      <c r="T59" s="49">
        <v>0</v>
      </c>
      <c r="U59" s="49">
        <f t="shared" si="6"/>
        <v>365</v>
      </c>
      <c r="V59" s="49">
        <v>0</v>
      </c>
      <c r="W59" s="49">
        <v>365</v>
      </c>
      <c r="X59" s="49">
        <v>0</v>
      </c>
      <c r="Y59" s="49">
        <f t="shared" si="7"/>
        <v>0</v>
      </c>
      <c r="Z59" s="49">
        <v>0</v>
      </c>
      <c r="AA59" s="49">
        <v>0</v>
      </c>
      <c r="AB59" s="49">
        <v>0</v>
      </c>
      <c r="AC59" s="49">
        <f t="shared" si="8"/>
        <v>74</v>
      </c>
      <c r="AD59" s="49">
        <v>0</v>
      </c>
      <c r="AE59" s="49">
        <v>74</v>
      </c>
      <c r="AF59" s="49">
        <v>0</v>
      </c>
      <c r="AG59" s="49">
        <v>45</v>
      </c>
      <c r="AH59" s="49">
        <v>0</v>
      </c>
    </row>
    <row r="60" spans="1:34" ht="13.5">
      <c r="A60" s="24" t="s">
        <v>25</v>
      </c>
      <c r="B60" s="47" t="s">
        <v>133</v>
      </c>
      <c r="C60" s="48" t="s">
        <v>217</v>
      </c>
      <c r="D60" s="49">
        <f t="shared" si="9"/>
        <v>2835</v>
      </c>
      <c r="E60" s="49">
        <v>2805</v>
      </c>
      <c r="F60" s="49">
        <v>30</v>
      </c>
      <c r="G60" s="49">
        <f t="shared" si="1"/>
        <v>2835</v>
      </c>
      <c r="H60" s="49">
        <f t="shared" si="2"/>
        <v>2704</v>
      </c>
      <c r="I60" s="49">
        <f t="shared" si="3"/>
        <v>0</v>
      </c>
      <c r="J60" s="49">
        <v>0</v>
      </c>
      <c r="K60" s="49">
        <v>0</v>
      </c>
      <c r="L60" s="49">
        <v>0</v>
      </c>
      <c r="M60" s="49">
        <f t="shared" si="4"/>
        <v>2280</v>
      </c>
      <c r="N60" s="49">
        <v>0</v>
      </c>
      <c r="O60" s="49">
        <v>1938</v>
      </c>
      <c r="P60" s="49">
        <v>342</v>
      </c>
      <c r="Q60" s="49">
        <f t="shared" si="5"/>
        <v>323</v>
      </c>
      <c r="R60" s="49">
        <v>0</v>
      </c>
      <c r="S60" s="49">
        <v>323</v>
      </c>
      <c r="T60" s="49">
        <v>0</v>
      </c>
      <c r="U60" s="49">
        <f t="shared" si="6"/>
        <v>80</v>
      </c>
      <c r="V60" s="49">
        <v>0</v>
      </c>
      <c r="W60" s="49">
        <v>80</v>
      </c>
      <c r="X60" s="49">
        <v>0</v>
      </c>
      <c r="Y60" s="49">
        <f t="shared" si="7"/>
        <v>0</v>
      </c>
      <c r="Z60" s="49">
        <v>0</v>
      </c>
      <c r="AA60" s="49">
        <v>0</v>
      </c>
      <c r="AB60" s="49">
        <v>0</v>
      </c>
      <c r="AC60" s="49">
        <f t="shared" si="8"/>
        <v>21</v>
      </c>
      <c r="AD60" s="49">
        <v>0</v>
      </c>
      <c r="AE60" s="49">
        <v>21</v>
      </c>
      <c r="AF60" s="49">
        <v>0</v>
      </c>
      <c r="AG60" s="49">
        <v>131</v>
      </c>
      <c r="AH60" s="49">
        <v>0</v>
      </c>
    </row>
    <row r="61" spans="1:34" ht="13.5">
      <c r="A61" s="24" t="s">
        <v>25</v>
      </c>
      <c r="B61" s="47" t="s">
        <v>134</v>
      </c>
      <c r="C61" s="48" t="s">
        <v>135</v>
      </c>
      <c r="D61" s="49">
        <f t="shared" si="9"/>
        <v>2639</v>
      </c>
      <c r="E61" s="49">
        <v>2229</v>
      </c>
      <c r="F61" s="49">
        <v>410</v>
      </c>
      <c r="G61" s="49">
        <f t="shared" si="1"/>
        <v>2639</v>
      </c>
      <c r="H61" s="49">
        <f t="shared" si="2"/>
        <v>2229</v>
      </c>
      <c r="I61" s="49">
        <f t="shared" si="3"/>
        <v>0</v>
      </c>
      <c r="J61" s="49">
        <v>0</v>
      </c>
      <c r="K61" s="49">
        <v>0</v>
      </c>
      <c r="L61" s="49">
        <v>0</v>
      </c>
      <c r="M61" s="49">
        <f t="shared" si="4"/>
        <v>1676</v>
      </c>
      <c r="N61" s="49">
        <v>0</v>
      </c>
      <c r="O61" s="49">
        <v>1676</v>
      </c>
      <c r="P61" s="49">
        <v>0</v>
      </c>
      <c r="Q61" s="49">
        <f t="shared" si="5"/>
        <v>80</v>
      </c>
      <c r="R61" s="49">
        <v>0</v>
      </c>
      <c r="S61" s="49">
        <v>80</v>
      </c>
      <c r="T61" s="49">
        <v>0</v>
      </c>
      <c r="U61" s="49">
        <f t="shared" si="6"/>
        <v>434</v>
      </c>
      <c r="V61" s="49">
        <v>0</v>
      </c>
      <c r="W61" s="49">
        <v>434</v>
      </c>
      <c r="X61" s="49">
        <v>0</v>
      </c>
      <c r="Y61" s="49">
        <f t="shared" si="7"/>
        <v>0</v>
      </c>
      <c r="Z61" s="49">
        <v>0</v>
      </c>
      <c r="AA61" s="49">
        <v>0</v>
      </c>
      <c r="AB61" s="49">
        <v>0</v>
      </c>
      <c r="AC61" s="49">
        <f t="shared" si="8"/>
        <v>39</v>
      </c>
      <c r="AD61" s="49">
        <v>0</v>
      </c>
      <c r="AE61" s="49">
        <v>39</v>
      </c>
      <c r="AF61" s="49">
        <v>0</v>
      </c>
      <c r="AG61" s="49">
        <v>410</v>
      </c>
      <c r="AH61" s="49">
        <v>1</v>
      </c>
    </row>
    <row r="62" spans="1:34" ht="13.5">
      <c r="A62" s="24" t="s">
        <v>25</v>
      </c>
      <c r="B62" s="47" t="s">
        <v>136</v>
      </c>
      <c r="C62" s="48" t="s">
        <v>137</v>
      </c>
      <c r="D62" s="49">
        <f t="shared" si="9"/>
        <v>1535</v>
      </c>
      <c r="E62" s="49">
        <v>1423</v>
      </c>
      <c r="F62" s="49">
        <v>112</v>
      </c>
      <c r="G62" s="49">
        <f aca="true" t="shared" si="10" ref="G62:G117">H62+AG62</f>
        <v>1535</v>
      </c>
      <c r="H62" s="49">
        <f aca="true" t="shared" si="11" ref="H62:H117">I62+M62+Q62+U62+Y62+AC62</f>
        <v>1423</v>
      </c>
      <c r="I62" s="49">
        <f aca="true" t="shared" si="12" ref="I62:I117">SUM(J62:L62)</f>
        <v>0</v>
      </c>
      <c r="J62" s="49">
        <v>0</v>
      </c>
      <c r="K62" s="49">
        <v>0</v>
      </c>
      <c r="L62" s="49">
        <v>0</v>
      </c>
      <c r="M62" s="49">
        <f aca="true" t="shared" si="13" ref="M62:M117">SUM(N62:P62)</f>
        <v>1040</v>
      </c>
      <c r="N62" s="49">
        <v>0</v>
      </c>
      <c r="O62" s="49">
        <v>1029</v>
      </c>
      <c r="P62" s="49">
        <v>11</v>
      </c>
      <c r="Q62" s="49">
        <f aca="true" t="shared" si="14" ref="Q62:Q117">SUM(R62:T62)</f>
        <v>82</v>
      </c>
      <c r="R62" s="49">
        <v>0</v>
      </c>
      <c r="S62" s="49">
        <v>82</v>
      </c>
      <c r="T62" s="49">
        <v>0</v>
      </c>
      <c r="U62" s="49">
        <f aca="true" t="shared" si="15" ref="U62:U117">SUM(V62:X62)</f>
        <v>285</v>
      </c>
      <c r="V62" s="49">
        <v>0</v>
      </c>
      <c r="W62" s="49">
        <v>285</v>
      </c>
      <c r="X62" s="49">
        <v>0</v>
      </c>
      <c r="Y62" s="49">
        <f aca="true" t="shared" si="16" ref="Y62:Y117">SUM(Z62:AB62)</f>
        <v>0</v>
      </c>
      <c r="Z62" s="49">
        <v>0</v>
      </c>
      <c r="AA62" s="49">
        <v>0</v>
      </c>
      <c r="AB62" s="49">
        <v>0</v>
      </c>
      <c r="AC62" s="49">
        <f aca="true" t="shared" si="17" ref="AC62:AC117">SUM(AD62:AF62)</f>
        <v>16</v>
      </c>
      <c r="AD62" s="49">
        <v>0</v>
      </c>
      <c r="AE62" s="49">
        <v>16</v>
      </c>
      <c r="AF62" s="49">
        <v>0</v>
      </c>
      <c r="AG62" s="49">
        <v>112</v>
      </c>
      <c r="AH62" s="49">
        <v>0</v>
      </c>
    </row>
    <row r="63" spans="1:34" ht="13.5">
      <c r="A63" s="24" t="s">
        <v>25</v>
      </c>
      <c r="B63" s="47" t="s">
        <v>138</v>
      </c>
      <c r="C63" s="48" t="s">
        <v>139</v>
      </c>
      <c r="D63" s="49">
        <f t="shared" si="9"/>
        <v>1778</v>
      </c>
      <c r="E63" s="49">
        <v>1446</v>
      </c>
      <c r="F63" s="49">
        <v>332</v>
      </c>
      <c r="G63" s="49">
        <f t="shared" si="10"/>
        <v>1778</v>
      </c>
      <c r="H63" s="49">
        <f t="shared" si="11"/>
        <v>1606</v>
      </c>
      <c r="I63" s="49">
        <f t="shared" si="12"/>
        <v>0</v>
      </c>
      <c r="J63" s="49">
        <v>0</v>
      </c>
      <c r="K63" s="49">
        <v>0</v>
      </c>
      <c r="L63" s="49">
        <v>0</v>
      </c>
      <c r="M63" s="49">
        <f t="shared" si="13"/>
        <v>1312</v>
      </c>
      <c r="N63" s="49">
        <v>0</v>
      </c>
      <c r="O63" s="49">
        <v>1154</v>
      </c>
      <c r="P63" s="49">
        <v>158</v>
      </c>
      <c r="Q63" s="49">
        <f t="shared" si="14"/>
        <v>78</v>
      </c>
      <c r="R63" s="49">
        <v>0</v>
      </c>
      <c r="S63" s="49">
        <v>76</v>
      </c>
      <c r="T63" s="49">
        <v>2</v>
      </c>
      <c r="U63" s="49">
        <f t="shared" si="15"/>
        <v>199</v>
      </c>
      <c r="V63" s="49">
        <v>0</v>
      </c>
      <c r="W63" s="49">
        <v>199</v>
      </c>
      <c r="X63" s="49">
        <v>0</v>
      </c>
      <c r="Y63" s="49">
        <f t="shared" si="16"/>
        <v>0</v>
      </c>
      <c r="Z63" s="49">
        <v>0</v>
      </c>
      <c r="AA63" s="49">
        <v>0</v>
      </c>
      <c r="AB63" s="49">
        <v>0</v>
      </c>
      <c r="AC63" s="49">
        <f t="shared" si="17"/>
        <v>17</v>
      </c>
      <c r="AD63" s="49">
        <v>0</v>
      </c>
      <c r="AE63" s="49">
        <v>17</v>
      </c>
      <c r="AF63" s="49">
        <v>0</v>
      </c>
      <c r="AG63" s="49">
        <v>172</v>
      </c>
      <c r="AH63" s="49">
        <v>0</v>
      </c>
    </row>
    <row r="64" spans="1:34" ht="13.5">
      <c r="A64" s="24" t="s">
        <v>25</v>
      </c>
      <c r="B64" s="47" t="s">
        <v>140</v>
      </c>
      <c r="C64" s="48" t="s">
        <v>141</v>
      </c>
      <c r="D64" s="49">
        <f t="shared" si="9"/>
        <v>5114</v>
      </c>
      <c r="E64" s="49">
        <v>3697</v>
      </c>
      <c r="F64" s="49">
        <v>1417</v>
      </c>
      <c r="G64" s="49">
        <f t="shared" si="10"/>
        <v>5114</v>
      </c>
      <c r="H64" s="49">
        <f t="shared" si="11"/>
        <v>4337</v>
      </c>
      <c r="I64" s="49">
        <f t="shared" si="12"/>
        <v>0</v>
      </c>
      <c r="J64" s="49">
        <v>0</v>
      </c>
      <c r="K64" s="49">
        <v>0</v>
      </c>
      <c r="L64" s="49">
        <v>0</v>
      </c>
      <c r="M64" s="49">
        <f t="shared" si="13"/>
        <v>3456</v>
      </c>
      <c r="N64" s="49">
        <v>0</v>
      </c>
      <c r="O64" s="49">
        <v>2819</v>
      </c>
      <c r="P64" s="49">
        <v>637</v>
      </c>
      <c r="Q64" s="49">
        <f t="shared" si="14"/>
        <v>134</v>
      </c>
      <c r="R64" s="49">
        <v>0</v>
      </c>
      <c r="S64" s="49">
        <v>131</v>
      </c>
      <c r="T64" s="49">
        <v>3</v>
      </c>
      <c r="U64" s="49">
        <f t="shared" si="15"/>
        <v>699</v>
      </c>
      <c r="V64" s="49">
        <v>0</v>
      </c>
      <c r="W64" s="49">
        <v>699</v>
      </c>
      <c r="X64" s="49">
        <v>0</v>
      </c>
      <c r="Y64" s="49">
        <f t="shared" si="16"/>
        <v>0</v>
      </c>
      <c r="Z64" s="49">
        <v>0</v>
      </c>
      <c r="AA64" s="49">
        <v>0</v>
      </c>
      <c r="AB64" s="49">
        <v>0</v>
      </c>
      <c r="AC64" s="49">
        <f t="shared" si="17"/>
        <v>48</v>
      </c>
      <c r="AD64" s="49">
        <v>0</v>
      </c>
      <c r="AE64" s="49">
        <v>48</v>
      </c>
      <c r="AF64" s="49">
        <v>0</v>
      </c>
      <c r="AG64" s="49">
        <v>777</v>
      </c>
      <c r="AH64" s="49">
        <v>0</v>
      </c>
    </row>
    <row r="65" spans="1:34" ht="13.5">
      <c r="A65" s="24" t="s">
        <v>25</v>
      </c>
      <c r="B65" s="47" t="s">
        <v>142</v>
      </c>
      <c r="C65" s="48" t="s">
        <v>143</v>
      </c>
      <c r="D65" s="49">
        <f t="shared" si="9"/>
        <v>505</v>
      </c>
      <c r="E65" s="49">
        <v>502</v>
      </c>
      <c r="F65" s="49">
        <v>3</v>
      </c>
      <c r="G65" s="49">
        <f t="shared" si="10"/>
        <v>505</v>
      </c>
      <c r="H65" s="49">
        <f t="shared" si="11"/>
        <v>502</v>
      </c>
      <c r="I65" s="49">
        <f t="shared" si="12"/>
        <v>0</v>
      </c>
      <c r="J65" s="49">
        <v>0</v>
      </c>
      <c r="K65" s="49">
        <v>0</v>
      </c>
      <c r="L65" s="49">
        <v>0</v>
      </c>
      <c r="M65" s="49">
        <f t="shared" si="13"/>
        <v>434</v>
      </c>
      <c r="N65" s="49">
        <v>0</v>
      </c>
      <c r="O65" s="49">
        <v>434</v>
      </c>
      <c r="P65" s="49">
        <v>0</v>
      </c>
      <c r="Q65" s="49">
        <f t="shared" si="14"/>
        <v>25</v>
      </c>
      <c r="R65" s="49">
        <v>0</v>
      </c>
      <c r="S65" s="49">
        <v>25</v>
      </c>
      <c r="T65" s="49">
        <v>0</v>
      </c>
      <c r="U65" s="49">
        <f t="shared" si="15"/>
        <v>41</v>
      </c>
      <c r="V65" s="49">
        <v>0</v>
      </c>
      <c r="W65" s="49">
        <v>41</v>
      </c>
      <c r="X65" s="49">
        <v>0</v>
      </c>
      <c r="Y65" s="49">
        <f t="shared" si="16"/>
        <v>0</v>
      </c>
      <c r="Z65" s="49">
        <v>0</v>
      </c>
      <c r="AA65" s="49">
        <v>0</v>
      </c>
      <c r="AB65" s="49">
        <v>0</v>
      </c>
      <c r="AC65" s="49">
        <f t="shared" si="17"/>
        <v>2</v>
      </c>
      <c r="AD65" s="49">
        <v>0</v>
      </c>
      <c r="AE65" s="49">
        <v>2</v>
      </c>
      <c r="AF65" s="49">
        <v>0</v>
      </c>
      <c r="AG65" s="49">
        <v>3</v>
      </c>
      <c r="AH65" s="49">
        <v>10</v>
      </c>
    </row>
    <row r="66" spans="1:34" ht="13.5">
      <c r="A66" s="24" t="s">
        <v>25</v>
      </c>
      <c r="B66" s="47" t="s">
        <v>144</v>
      </c>
      <c r="C66" s="48" t="s">
        <v>145</v>
      </c>
      <c r="D66" s="49">
        <f t="shared" si="9"/>
        <v>2185</v>
      </c>
      <c r="E66" s="49">
        <v>1714</v>
      </c>
      <c r="F66" s="49">
        <v>471</v>
      </c>
      <c r="G66" s="49">
        <f t="shared" si="10"/>
        <v>2185</v>
      </c>
      <c r="H66" s="49">
        <f t="shared" si="11"/>
        <v>2133</v>
      </c>
      <c r="I66" s="49">
        <f t="shared" si="12"/>
        <v>0</v>
      </c>
      <c r="J66" s="49">
        <v>0</v>
      </c>
      <c r="K66" s="49">
        <v>0</v>
      </c>
      <c r="L66" s="49">
        <v>0</v>
      </c>
      <c r="M66" s="49">
        <f t="shared" si="13"/>
        <v>1743</v>
      </c>
      <c r="N66" s="49">
        <v>0</v>
      </c>
      <c r="O66" s="49">
        <v>1401</v>
      </c>
      <c r="P66" s="49">
        <v>342</v>
      </c>
      <c r="Q66" s="49">
        <f t="shared" si="14"/>
        <v>108</v>
      </c>
      <c r="R66" s="49">
        <v>0</v>
      </c>
      <c r="S66" s="49">
        <v>95</v>
      </c>
      <c r="T66" s="49">
        <v>13</v>
      </c>
      <c r="U66" s="49">
        <f t="shared" si="15"/>
        <v>267</v>
      </c>
      <c r="V66" s="49">
        <v>0</v>
      </c>
      <c r="W66" s="49">
        <v>203</v>
      </c>
      <c r="X66" s="49">
        <v>64</v>
      </c>
      <c r="Y66" s="49">
        <f t="shared" si="16"/>
        <v>0</v>
      </c>
      <c r="Z66" s="49">
        <v>0</v>
      </c>
      <c r="AA66" s="49">
        <v>0</v>
      </c>
      <c r="AB66" s="49">
        <v>0</v>
      </c>
      <c r="AC66" s="49">
        <f t="shared" si="17"/>
        <v>15</v>
      </c>
      <c r="AD66" s="49">
        <v>0</v>
      </c>
      <c r="AE66" s="49">
        <v>15</v>
      </c>
      <c r="AF66" s="49">
        <v>0</v>
      </c>
      <c r="AG66" s="49">
        <v>52</v>
      </c>
      <c r="AH66" s="49">
        <v>0</v>
      </c>
    </row>
    <row r="67" spans="1:34" ht="13.5">
      <c r="A67" s="24" t="s">
        <v>25</v>
      </c>
      <c r="B67" s="47" t="s">
        <v>146</v>
      </c>
      <c r="C67" s="48" t="s">
        <v>147</v>
      </c>
      <c r="D67" s="49">
        <f t="shared" si="9"/>
        <v>4292</v>
      </c>
      <c r="E67" s="49">
        <v>2519</v>
      </c>
      <c r="F67" s="49">
        <v>1773</v>
      </c>
      <c r="G67" s="49">
        <f t="shared" si="10"/>
        <v>4292</v>
      </c>
      <c r="H67" s="49">
        <f t="shared" si="11"/>
        <v>2357</v>
      </c>
      <c r="I67" s="49">
        <f t="shared" si="12"/>
        <v>0</v>
      </c>
      <c r="J67" s="49">
        <v>0</v>
      </c>
      <c r="K67" s="49">
        <v>0</v>
      </c>
      <c r="L67" s="49">
        <v>0</v>
      </c>
      <c r="M67" s="49">
        <f t="shared" si="13"/>
        <v>1805</v>
      </c>
      <c r="N67" s="49">
        <v>0</v>
      </c>
      <c r="O67" s="49">
        <v>1805</v>
      </c>
      <c r="P67" s="49">
        <v>0</v>
      </c>
      <c r="Q67" s="49">
        <f t="shared" si="14"/>
        <v>182</v>
      </c>
      <c r="R67" s="49">
        <v>0</v>
      </c>
      <c r="S67" s="49">
        <v>182</v>
      </c>
      <c r="T67" s="49">
        <v>0</v>
      </c>
      <c r="U67" s="49">
        <f t="shared" si="15"/>
        <v>359</v>
      </c>
      <c r="V67" s="49">
        <v>0</v>
      </c>
      <c r="W67" s="49">
        <v>359</v>
      </c>
      <c r="X67" s="49">
        <v>0</v>
      </c>
      <c r="Y67" s="49">
        <f t="shared" si="16"/>
        <v>0</v>
      </c>
      <c r="Z67" s="49">
        <v>0</v>
      </c>
      <c r="AA67" s="49">
        <v>0</v>
      </c>
      <c r="AB67" s="49">
        <v>0</v>
      </c>
      <c r="AC67" s="49">
        <f t="shared" si="17"/>
        <v>11</v>
      </c>
      <c r="AD67" s="49">
        <v>0</v>
      </c>
      <c r="AE67" s="49">
        <v>11</v>
      </c>
      <c r="AF67" s="49">
        <v>0</v>
      </c>
      <c r="AG67" s="49">
        <v>1935</v>
      </c>
      <c r="AH67" s="49">
        <v>0</v>
      </c>
    </row>
    <row r="68" spans="1:34" ht="13.5">
      <c r="A68" s="24" t="s">
        <v>25</v>
      </c>
      <c r="B68" s="47" t="s">
        <v>148</v>
      </c>
      <c r="C68" s="48" t="s">
        <v>149</v>
      </c>
      <c r="D68" s="49">
        <f t="shared" si="9"/>
        <v>6433</v>
      </c>
      <c r="E68" s="49">
        <v>3416</v>
      </c>
      <c r="F68" s="49">
        <v>3017</v>
      </c>
      <c r="G68" s="49">
        <f t="shared" si="10"/>
        <v>6433</v>
      </c>
      <c r="H68" s="49">
        <f t="shared" si="11"/>
        <v>6087</v>
      </c>
      <c r="I68" s="49">
        <f t="shared" si="12"/>
        <v>0</v>
      </c>
      <c r="J68" s="49">
        <v>0</v>
      </c>
      <c r="K68" s="49">
        <v>0</v>
      </c>
      <c r="L68" s="49">
        <v>0</v>
      </c>
      <c r="M68" s="49">
        <f t="shared" si="13"/>
        <v>5580</v>
      </c>
      <c r="N68" s="49">
        <v>0</v>
      </c>
      <c r="O68" s="49">
        <v>2706</v>
      </c>
      <c r="P68" s="49">
        <v>2874</v>
      </c>
      <c r="Q68" s="49">
        <f t="shared" si="14"/>
        <v>324</v>
      </c>
      <c r="R68" s="49">
        <v>0</v>
      </c>
      <c r="S68" s="49">
        <v>240</v>
      </c>
      <c r="T68" s="49">
        <v>84</v>
      </c>
      <c r="U68" s="49">
        <f t="shared" si="15"/>
        <v>96</v>
      </c>
      <c r="V68" s="49">
        <v>0</v>
      </c>
      <c r="W68" s="49">
        <v>38</v>
      </c>
      <c r="X68" s="49">
        <v>58</v>
      </c>
      <c r="Y68" s="49">
        <f t="shared" si="16"/>
        <v>0</v>
      </c>
      <c r="Z68" s="49">
        <v>0</v>
      </c>
      <c r="AA68" s="49">
        <v>0</v>
      </c>
      <c r="AB68" s="49">
        <v>0</v>
      </c>
      <c r="AC68" s="49">
        <f t="shared" si="17"/>
        <v>87</v>
      </c>
      <c r="AD68" s="49">
        <v>0</v>
      </c>
      <c r="AE68" s="49">
        <v>28</v>
      </c>
      <c r="AF68" s="49">
        <v>59</v>
      </c>
      <c r="AG68" s="49">
        <v>346</v>
      </c>
      <c r="AH68" s="49">
        <v>0</v>
      </c>
    </row>
    <row r="69" spans="1:34" ht="13.5">
      <c r="A69" s="24" t="s">
        <v>25</v>
      </c>
      <c r="B69" s="47" t="s">
        <v>150</v>
      </c>
      <c r="C69" s="48" t="s">
        <v>151</v>
      </c>
      <c r="D69" s="49">
        <f t="shared" si="9"/>
        <v>2992</v>
      </c>
      <c r="E69" s="49">
        <v>1872</v>
      </c>
      <c r="F69" s="49">
        <v>1120</v>
      </c>
      <c r="G69" s="49">
        <f t="shared" si="10"/>
        <v>2992</v>
      </c>
      <c r="H69" s="49">
        <f t="shared" si="11"/>
        <v>2857</v>
      </c>
      <c r="I69" s="49">
        <f t="shared" si="12"/>
        <v>0</v>
      </c>
      <c r="J69" s="49">
        <v>0</v>
      </c>
      <c r="K69" s="49">
        <v>0</v>
      </c>
      <c r="L69" s="49">
        <v>0</v>
      </c>
      <c r="M69" s="49">
        <f t="shared" si="13"/>
        <v>2576</v>
      </c>
      <c r="N69" s="49">
        <v>0</v>
      </c>
      <c r="O69" s="49">
        <v>1543</v>
      </c>
      <c r="P69" s="49">
        <v>1033</v>
      </c>
      <c r="Q69" s="49">
        <f t="shared" si="14"/>
        <v>208</v>
      </c>
      <c r="R69" s="49">
        <v>0</v>
      </c>
      <c r="S69" s="49">
        <v>159</v>
      </c>
      <c r="T69" s="49">
        <v>49</v>
      </c>
      <c r="U69" s="49">
        <f t="shared" si="15"/>
        <v>0</v>
      </c>
      <c r="V69" s="49">
        <v>0</v>
      </c>
      <c r="W69" s="49">
        <v>0</v>
      </c>
      <c r="X69" s="49">
        <v>0</v>
      </c>
      <c r="Y69" s="49">
        <f t="shared" si="16"/>
        <v>26</v>
      </c>
      <c r="Z69" s="49">
        <v>0</v>
      </c>
      <c r="AA69" s="49">
        <v>24</v>
      </c>
      <c r="AB69" s="49">
        <v>2</v>
      </c>
      <c r="AC69" s="49">
        <f t="shared" si="17"/>
        <v>47</v>
      </c>
      <c r="AD69" s="49">
        <v>0</v>
      </c>
      <c r="AE69" s="49">
        <v>11</v>
      </c>
      <c r="AF69" s="49">
        <v>36</v>
      </c>
      <c r="AG69" s="49">
        <v>135</v>
      </c>
      <c r="AH69" s="49">
        <v>0</v>
      </c>
    </row>
    <row r="70" spans="1:34" ht="13.5">
      <c r="A70" s="24" t="s">
        <v>25</v>
      </c>
      <c r="B70" s="47" t="s">
        <v>152</v>
      </c>
      <c r="C70" s="48" t="s">
        <v>153</v>
      </c>
      <c r="D70" s="49">
        <f t="shared" si="9"/>
        <v>3330</v>
      </c>
      <c r="E70" s="49">
        <v>2260</v>
      </c>
      <c r="F70" s="49">
        <v>1070</v>
      </c>
      <c r="G70" s="49">
        <f t="shared" si="10"/>
        <v>3330</v>
      </c>
      <c r="H70" s="49">
        <f t="shared" si="11"/>
        <v>2083</v>
      </c>
      <c r="I70" s="49">
        <f t="shared" si="12"/>
        <v>0</v>
      </c>
      <c r="J70" s="49">
        <v>0</v>
      </c>
      <c r="K70" s="49">
        <v>0</v>
      </c>
      <c r="L70" s="49">
        <v>0</v>
      </c>
      <c r="M70" s="49">
        <f t="shared" si="13"/>
        <v>1551</v>
      </c>
      <c r="N70" s="49">
        <v>0</v>
      </c>
      <c r="O70" s="49">
        <v>1551</v>
      </c>
      <c r="P70" s="49">
        <v>0</v>
      </c>
      <c r="Q70" s="49">
        <f t="shared" si="14"/>
        <v>170</v>
      </c>
      <c r="R70" s="49">
        <v>0</v>
      </c>
      <c r="S70" s="49">
        <v>170</v>
      </c>
      <c r="T70" s="49">
        <v>0</v>
      </c>
      <c r="U70" s="49">
        <f t="shared" si="15"/>
        <v>355</v>
      </c>
      <c r="V70" s="49">
        <v>0</v>
      </c>
      <c r="W70" s="49">
        <v>355</v>
      </c>
      <c r="X70" s="49">
        <v>0</v>
      </c>
      <c r="Y70" s="49">
        <f t="shared" si="16"/>
        <v>0</v>
      </c>
      <c r="Z70" s="49">
        <v>0</v>
      </c>
      <c r="AA70" s="49">
        <v>0</v>
      </c>
      <c r="AB70" s="49">
        <v>0</v>
      </c>
      <c r="AC70" s="49">
        <f t="shared" si="17"/>
        <v>7</v>
      </c>
      <c r="AD70" s="49">
        <v>0</v>
      </c>
      <c r="AE70" s="49">
        <v>7</v>
      </c>
      <c r="AF70" s="49">
        <v>0</v>
      </c>
      <c r="AG70" s="49">
        <v>1247</v>
      </c>
      <c r="AH70" s="49">
        <v>8</v>
      </c>
    </row>
    <row r="71" spans="1:34" ht="13.5">
      <c r="A71" s="24" t="s">
        <v>25</v>
      </c>
      <c r="B71" s="47" t="s">
        <v>154</v>
      </c>
      <c r="C71" s="48" t="s">
        <v>155</v>
      </c>
      <c r="D71" s="49">
        <f aca="true" t="shared" si="18" ref="D71:D102">E71+F71</f>
        <v>1610</v>
      </c>
      <c r="E71" s="49">
        <v>1116</v>
      </c>
      <c r="F71" s="49">
        <v>494</v>
      </c>
      <c r="G71" s="49">
        <f t="shared" si="10"/>
        <v>1610</v>
      </c>
      <c r="H71" s="49">
        <f t="shared" si="11"/>
        <v>1543</v>
      </c>
      <c r="I71" s="49">
        <f t="shared" si="12"/>
        <v>0</v>
      </c>
      <c r="J71" s="49">
        <v>0</v>
      </c>
      <c r="K71" s="49">
        <v>0</v>
      </c>
      <c r="L71" s="49">
        <v>0</v>
      </c>
      <c r="M71" s="49">
        <f t="shared" si="13"/>
        <v>1204</v>
      </c>
      <c r="N71" s="49">
        <v>0</v>
      </c>
      <c r="O71" s="49">
        <v>753</v>
      </c>
      <c r="P71" s="49">
        <v>451</v>
      </c>
      <c r="Q71" s="49">
        <f t="shared" si="14"/>
        <v>101</v>
      </c>
      <c r="R71" s="49">
        <v>0</v>
      </c>
      <c r="S71" s="49">
        <v>82</v>
      </c>
      <c r="T71" s="49">
        <v>19</v>
      </c>
      <c r="U71" s="49">
        <f t="shared" si="15"/>
        <v>214</v>
      </c>
      <c r="V71" s="49">
        <v>0</v>
      </c>
      <c r="W71" s="49">
        <v>214</v>
      </c>
      <c r="X71" s="49">
        <v>0</v>
      </c>
      <c r="Y71" s="49">
        <f t="shared" si="16"/>
        <v>0</v>
      </c>
      <c r="Z71" s="49">
        <v>0</v>
      </c>
      <c r="AA71" s="49">
        <v>0</v>
      </c>
      <c r="AB71" s="49">
        <v>0</v>
      </c>
      <c r="AC71" s="49">
        <f t="shared" si="17"/>
        <v>24</v>
      </c>
      <c r="AD71" s="49">
        <v>0</v>
      </c>
      <c r="AE71" s="49">
        <v>7</v>
      </c>
      <c r="AF71" s="49">
        <v>17</v>
      </c>
      <c r="AG71" s="49">
        <v>67</v>
      </c>
      <c r="AH71" s="49">
        <v>0</v>
      </c>
    </row>
    <row r="72" spans="1:34" ht="13.5">
      <c r="A72" s="24" t="s">
        <v>25</v>
      </c>
      <c r="B72" s="47" t="s">
        <v>156</v>
      </c>
      <c r="C72" s="48" t="s">
        <v>157</v>
      </c>
      <c r="D72" s="49">
        <f t="shared" si="18"/>
        <v>774</v>
      </c>
      <c r="E72" s="49">
        <v>676</v>
      </c>
      <c r="F72" s="49">
        <v>98</v>
      </c>
      <c r="G72" s="49">
        <f t="shared" si="10"/>
        <v>774</v>
      </c>
      <c r="H72" s="49">
        <f t="shared" si="11"/>
        <v>728</v>
      </c>
      <c r="I72" s="49">
        <f t="shared" si="12"/>
        <v>0</v>
      </c>
      <c r="J72" s="49">
        <v>0</v>
      </c>
      <c r="K72" s="49">
        <v>0</v>
      </c>
      <c r="L72" s="49">
        <v>0</v>
      </c>
      <c r="M72" s="49">
        <f t="shared" si="13"/>
        <v>546</v>
      </c>
      <c r="N72" s="49">
        <v>446</v>
      </c>
      <c r="O72" s="49">
        <v>0</v>
      </c>
      <c r="P72" s="49">
        <v>100</v>
      </c>
      <c r="Q72" s="49">
        <f t="shared" si="14"/>
        <v>44</v>
      </c>
      <c r="R72" s="49">
        <v>44</v>
      </c>
      <c r="S72" s="49">
        <v>0</v>
      </c>
      <c r="T72" s="49">
        <v>0</v>
      </c>
      <c r="U72" s="49">
        <f t="shared" si="15"/>
        <v>118</v>
      </c>
      <c r="V72" s="49">
        <v>118</v>
      </c>
      <c r="W72" s="49">
        <v>0</v>
      </c>
      <c r="X72" s="49">
        <v>0</v>
      </c>
      <c r="Y72" s="49">
        <f t="shared" si="16"/>
        <v>4</v>
      </c>
      <c r="Z72" s="49">
        <v>4</v>
      </c>
      <c r="AA72" s="49">
        <v>0</v>
      </c>
      <c r="AB72" s="49">
        <v>0</v>
      </c>
      <c r="AC72" s="49">
        <f t="shared" si="17"/>
        <v>16</v>
      </c>
      <c r="AD72" s="49">
        <v>5</v>
      </c>
      <c r="AE72" s="49">
        <v>0</v>
      </c>
      <c r="AF72" s="49">
        <v>11</v>
      </c>
      <c r="AG72" s="49">
        <v>46</v>
      </c>
      <c r="AH72" s="49">
        <v>0</v>
      </c>
    </row>
    <row r="73" spans="1:34" ht="13.5">
      <c r="A73" s="24" t="s">
        <v>25</v>
      </c>
      <c r="B73" s="47" t="s">
        <v>158</v>
      </c>
      <c r="C73" s="48" t="s">
        <v>159</v>
      </c>
      <c r="D73" s="49">
        <f t="shared" si="18"/>
        <v>6767</v>
      </c>
      <c r="E73" s="49">
        <v>3474</v>
      </c>
      <c r="F73" s="49">
        <v>3293</v>
      </c>
      <c r="G73" s="49">
        <f t="shared" si="10"/>
        <v>6767</v>
      </c>
      <c r="H73" s="49">
        <f t="shared" si="11"/>
        <v>6053</v>
      </c>
      <c r="I73" s="49">
        <f t="shared" si="12"/>
        <v>0</v>
      </c>
      <c r="J73" s="49">
        <v>0</v>
      </c>
      <c r="K73" s="49">
        <v>0</v>
      </c>
      <c r="L73" s="49">
        <v>0</v>
      </c>
      <c r="M73" s="49">
        <f t="shared" si="13"/>
        <v>5466</v>
      </c>
      <c r="N73" s="49">
        <v>0</v>
      </c>
      <c r="O73" s="49">
        <v>2982</v>
      </c>
      <c r="P73" s="49">
        <v>2484</v>
      </c>
      <c r="Q73" s="49">
        <f t="shared" si="14"/>
        <v>146</v>
      </c>
      <c r="R73" s="49">
        <v>0</v>
      </c>
      <c r="S73" s="49">
        <v>59</v>
      </c>
      <c r="T73" s="49">
        <v>87</v>
      </c>
      <c r="U73" s="49">
        <f t="shared" si="15"/>
        <v>415</v>
      </c>
      <c r="V73" s="49">
        <v>0</v>
      </c>
      <c r="W73" s="49">
        <v>232</v>
      </c>
      <c r="X73" s="49">
        <v>183</v>
      </c>
      <c r="Y73" s="49">
        <f t="shared" si="16"/>
        <v>8</v>
      </c>
      <c r="Z73" s="49">
        <v>0</v>
      </c>
      <c r="AA73" s="49">
        <v>5</v>
      </c>
      <c r="AB73" s="49">
        <v>3</v>
      </c>
      <c r="AC73" s="49">
        <f t="shared" si="17"/>
        <v>18</v>
      </c>
      <c r="AD73" s="49">
        <v>0</v>
      </c>
      <c r="AE73" s="49">
        <v>0</v>
      </c>
      <c r="AF73" s="49">
        <v>18</v>
      </c>
      <c r="AG73" s="49">
        <v>714</v>
      </c>
      <c r="AH73" s="49">
        <v>0</v>
      </c>
    </row>
    <row r="74" spans="1:34" ht="13.5">
      <c r="A74" s="24" t="s">
        <v>25</v>
      </c>
      <c r="B74" s="47" t="s">
        <v>160</v>
      </c>
      <c r="C74" s="48" t="s">
        <v>161</v>
      </c>
      <c r="D74" s="49">
        <f t="shared" si="18"/>
        <v>6765</v>
      </c>
      <c r="E74" s="49">
        <v>4736</v>
      </c>
      <c r="F74" s="49">
        <v>2029</v>
      </c>
      <c r="G74" s="49">
        <f t="shared" si="10"/>
        <v>6765</v>
      </c>
      <c r="H74" s="49">
        <f t="shared" si="11"/>
        <v>5034</v>
      </c>
      <c r="I74" s="49">
        <f t="shared" si="12"/>
        <v>0</v>
      </c>
      <c r="J74" s="49">
        <v>0</v>
      </c>
      <c r="K74" s="49">
        <v>0</v>
      </c>
      <c r="L74" s="49">
        <v>0</v>
      </c>
      <c r="M74" s="49">
        <f t="shared" si="13"/>
        <v>4537</v>
      </c>
      <c r="N74" s="49">
        <v>0</v>
      </c>
      <c r="O74" s="49">
        <v>3632</v>
      </c>
      <c r="P74" s="49">
        <v>905</v>
      </c>
      <c r="Q74" s="49">
        <f t="shared" si="14"/>
        <v>108</v>
      </c>
      <c r="R74" s="49">
        <v>0</v>
      </c>
      <c r="S74" s="49">
        <v>100</v>
      </c>
      <c r="T74" s="49">
        <v>8</v>
      </c>
      <c r="U74" s="49">
        <f t="shared" si="15"/>
        <v>380</v>
      </c>
      <c r="V74" s="49">
        <v>0</v>
      </c>
      <c r="W74" s="49">
        <v>311</v>
      </c>
      <c r="X74" s="49">
        <v>69</v>
      </c>
      <c r="Y74" s="49">
        <f t="shared" si="16"/>
        <v>8</v>
      </c>
      <c r="Z74" s="49">
        <v>0</v>
      </c>
      <c r="AA74" s="49">
        <v>7</v>
      </c>
      <c r="AB74" s="49">
        <v>1</v>
      </c>
      <c r="AC74" s="49">
        <f t="shared" si="17"/>
        <v>1</v>
      </c>
      <c r="AD74" s="49">
        <v>0</v>
      </c>
      <c r="AE74" s="49">
        <v>0</v>
      </c>
      <c r="AF74" s="49">
        <v>1</v>
      </c>
      <c r="AG74" s="49">
        <v>1731</v>
      </c>
      <c r="AH74" s="49">
        <v>0</v>
      </c>
    </row>
    <row r="75" spans="1:34" ht="13.5">
      <c r="A75" s="24" t="s">
        <v>25</v>
      </c>
      <c r="B75" s="47" t="s">
        <v>162</v>
      </c>
      <c r="C75" s="48" t="s">
        <v>163</v>
      </c>
      <c r="D75" s="49">
        <f t="shared" si="18"/>
        <v>12932</v>
      </c>
      <c r="E75" s="49">
        <v>5920</v>
      </c>
      <c r="F75" s="49">
        <v>7012</v>
      </c>
      <c r="G75" s="49">
        <f t="shared" si="10"/>
        <v>12932</v>
      </c>
      <c r="H75" s="49">
        <f t="shared" si="11"/>
        <v>10979</v>
      </c>
      <c r="I75" s="49">
        <f t="shared" si="12"/>
        <v>0</v>
      </c>
      <c r="J75" s="49">
        <v>0</v>
      </c>
      <c r="K75" s="49">
        <v>0</v>
      </c>
      <c r="L75" s="49">
        <v>0</v>
      </c>
      <c r="M75" s="49">
        <f t="shared" si="13"/>
        <v>10041</v>
      </c>
      <c r="N75" s="49">
        <v>0</v>
      </c>
      <c r="O75" s="49">
        <v>4290</v>
      </c>
      <c r="P75" s="49">
        <v>5751</v>
      </c>
      <c r="Q75" s="49">
        <f t="shared" si="14"/>
        <v>214</v>
      </c>
      <c r="R75" s="49">
        <v>0</v>
      </c>
      <c r="S75" s="49">
        <v>79</v>
      </c>
      <c r="T75" s="49">
        <v>135</v>
      </c>
      <c r="U75" s="49">
        <f t="shared" si="15"/>
        <v>703</v>
      </c>
      <c r="V75" s="49">
        <v>0</v>
      </c>
      <c r="W75" s="49">
        <v>567</v>
      </c>
      <c r="X75" s="49">
        <v>136</v>
      </c>
      <c r="Y75" s="49">
        <f t="shared" si="16"/>
        <v>15</v>
      </c>
      <c r="Z75" s="49">
        <v>0</v>
      </c>
      <c r="AA75" s="49">
        <v>6</v>
      </c>
      <c r="AB75" s="49">
        <v>9</v>
      </c>
      <c r="AC75" s="49">
        <f t="shared" si="17"/>
        <v>6</v>
      </c>
      <c r="AD75" s="49">
        <v>0</v>
      </c>
      <c r="AE75" s="49">
        <v>0</v>
      </c>
      <c r="AF75" s="49">
        <v>6</v>
      </c>
      <c r="AG75" s="49">
        <v>1953</v>
      </c>
      <c r="AH75" s="49">
        <v>0</v>
      </c>
    </row>
    <row r="76" spans="1:34" ht="13.5">
      <c r="A76" s="24" t="s">
        <v>25</v>
      </c>
      <c r="B76" s="47" t="s">
        <v>164</v>
      </c>
      <c r="C76" s="48" t="s">
        <v>215</v>
      </c>
      <c r="D76" s="49">
        <f t="shared" si="18"/>
        <v>6137</v>
      </c>
      <c r="E76" s="49">
        <v>4022</v>
      </c>
      <c r="F76" s="49">
        <v>2115</v>
      </c>
      <c r="G76" s="49">
        <f t="shared" si="10"/>
        <v>6137</v>
      </c>
      <c r="H76" s="49">
        <f t="shared" si="11"/>
        <v>5799</v>
      </c>
      <c r="I76" s="49">
        <f t="shared" si="12"/>
        <v>0</v>
      </c>
      <c r="J76" s="49">
        <v>0</v>
      </c>
      <c r="K76" s="49">
        <v>0</v>
      </c>
      <c r="L76" s="49">
        <v>0</v>
      </c>
      <c r="M76" s="49">
        <f t="shared" si="13"/>
        <v>4707</v>
      </c>
      <c r="N76" s="49">
        <v>0</v>
      </c>
      <c r="O76" s="49">
        <v>2786</v>
      </c>
      <c r="P76" s="49">
        <v>1921</v>
      </c>
      <c r="Q76" s="49">
        <f t="shared" si="14"/>
        <v>404</v>
      </c>
      <c r="R76" s="49">
        <v>0</v>
      </c>
      <c r="S76" s="49">
        <v>272</v>
      </c>
      <c r="T76" s="49">
        <v>132</v>
      </c>
      <c r="U76" s="49">
        <f t="shared" si="15"/>
        <v>606</v>
      </c>
      <c r="V76" s="49">
        <v>0</v>
      </c>
      <c r="W76" s="49">
        <v>603</v>
      </c>
      <c r="X76" s="49">
        <v>3</v>
      </c>
      <c r="Y76" s="49">
        <f t="shared" si="16"/>
        <v>0</v>
      </c>
      <c r="Z76" s="49">
        <v>0</v>
      </c>
      <c r="AA76" s="49">
        <v>0</v>
      </c>
      <c r="AB76" s="49">
        <v>0</v>
      </c>
      <c r="AC76" s="49">
        <f t="shared" si="17"/>
        <v>82</v>
      </c>
      <c r="AD76" s="49">
        <v>0</v>
      </c>
      <c r="AE76" s="49">
        <v>23</v>
      </c>
      <c r="AF76" s="49">
        <v>59</v>
      </c>
      <c r="AG76" s="49">
        <v>338</v>
      </c>
      <c r="AH76" s="49">
        <v>0</v>
      </c>
    </row>
    <row r="77" spans="1:34" ht="13.5">
      <c r="A77" s="24" t="s">
        <v>25</v>
      </c>
      <c r="B77" s="47" t="s">
        <v>165</v>
      </c>
      <c r="C77" s="48" t="s">
        <v>449</v>
      </c>
      <c r="D77" s="49">
        <f t="shared" si="18"/>
        <v>2586</v>
      </c>
      <c r="E77" s="49">
        <v>1745</v>
      </c>
      <c r="F77" s="49">
        <v>841</v>
      </c>
      <c r="G77" s="49">
        <f t="shared" si="10"/>
        <v>2586</v>
      </c>
      <c r="H77" s="49">
        <f t="shared" si="11"/>
        <v>2354</v>
      </c>
      <c r="I77" s="49">
        <f t="shared" si="12"/>
        <v>0</v>
      </c>
      <c r="J77" s="49">
        <v>0</v>
      </c>
      <c r="K77" s="49">
        <v>0</v>
      </c>
      <c r="L77" s="49">
        <v>0</v>
      </c>
      <c r="M77" s="49">
        <f t="shared" si="13"/>
        <v>1760</v>
      </c>
      <c r="N77" s="49">
        <v>0</v>
      </c>
      <c r="O77" s="49">
        <v>1174</v>
      </c>
      <c r="P77" s="49">
        <v>586</v>
      </c>
      <c r="Q77" s="49">
        <f t="shared" si="14"/>
        <v>135</v>
      </c>
      <c r="R77" s="49">
        <v>0</v>
      </c>
      <c r="S77" s="49">
        <v>112</v>
      </c>
      <c r="T77" s="49">
        <v>23</v>
      </c>
      <c r="U77" s="49">
        <f t="shared" si="15"/>
        <v>459</v>
      </c>
      <c r="V77" s="49">
        <v>0</v>
      </c>
      <c r="W77" s="49">
        <v>459</v>
      </c>
      <c r="X77" s="49">
        <v>0</v>
      </c>
      <c r="Y77" s="49">
        <f t="shared" si="16"/>
        <v>0</v>
      </c>
      <c r="Z77" s="49">
        <v>0</v>
      </c>
      <c r="AA77" s="49">
        <v>0</v>
      </c>
      <c r="AB77" s="49">
        <v>0</v>
      </c>
      <c r="AC77" s="49">
        <f t="shared" si="17"/>
        <v>0</v>
      </c>
      <c r="AD77" s="49">
        <v>0</v>
      </c>
      <c r="AE77" s="49">
        <v>0</v>
      </c>
      <c r="AF77" s="49">
        <v>0</v>
      </c>
      <c r="AG77" s="49">
        <v>232</v>
      </c>
      <c r="AH77" s="49">
        <v>0</v>
      </c>
    </row>
    <row r="78" spans="1:34" ht="13.5">
      <c r="A78" s="24" t="s">
        <v>25</v>
      </c>
      <c r="B78" s="47" t="s">
        <v>166</v>
      </c>
      <c r="C78" s="48" t="s">
        <v>167</v>
      </c>
      <c r="D78" s="49">
        <f t="shared" si="18"/>
        <v>4495</v>
      </c>
      <c r="E78" s="49">
        <v>2157</v>
      </c>
      <c r="F78" s="49">
        <v>2338</v>
      </c>
      <c r="G78" s="49">
        <f t="shared" si="10"/>
        <v>4495</v>
      </c>
      <c r="H78" s="49">
        <f t="shared" si="11"/>
        <v>2823</v>
      </c>
      <c r="I78" s="49">
        <f t="shared" si="12"/>
        <v>0</v>
      </c>
      <c r="J78" s="49">
        <v>0</v>
      </c>
      <c r="K78" s="49">
        <v>0</v>
      </c>
      <c r="L78" s="49">
        <v>0</v>
      </c>
      <c r="M78" s="49">
        <f t="shared" si="13"/>
        <v>2159</v>
      </c>
      <c r="N78" s="49">
        <v>0</v>
      </c>
      <c r="O78" s="49">
        <v>1892</v>
      </c>
      <c r="P78" s="49">
        <v>267</v>
      </c>
      <c r="Q78" s="49">
        <f t="shared" si="14"/>
        <v>36</v>
      </c>
      <c r="R78" s="49">
        <v>0</v>
      </c>
      <c r="S78" s="49">
        <v>35</v>
      </c>
      <c r="T78" s="49">
        <v>1</v>
      </c>
      <c r="U78" s="49">
        <f t="shared" si="15"/>
        <v>628</v>
      </c>
      <c r="V78" s="49">
        <v>0</v>
      </c>
      <c r="W78" s="49">
        <v>438</v>
      </c>
      <c r="X78" s="49">
        <v>190</v>
      </c>
      <c r="Y78" s="49">
        <f t="shared" si="16"/>
        <v>0</v>
      </c>
      <c r="Z78" s="49">
        <v>0</v>
      </c>
      <c r="AA78" s="49">
        <v>0</v>
      </c>
      <c r="AB78" s="49">
        <v>0</v>
      </c>
      <c r="AC78" s="49">
        <f t="shared" si="17"/>
        <v>0</v>
      </c>
      <c r="AD78" s="49">
        <v>0</v>
      </c>
      <c r="AE78" s="49">
        <v>0</v>
      </c>
      <c r="AF78" s="49">
        <v>0</v>
      </c>
      <c r="AG78" s="49">
        <v>1672</v>
      </c>
      <c r="AH78" s="49">
        <v>0</v>
      </c>
    </row>
    <row r="79" spans="1:34" ht="13.5">
      <c r="A79" s="24" t="s">
        <v>25</v>
      </c>
      <c r="B79" s="47" t="s">
        <v>168</v>
      </c>
      <c r="C79" s="48" t="s">
        <v>272</v>
      </c>
      <c r="D79" s="49">
        <f t="shared" si="18"/>
        <v>1925</v>
      </c>
      <c r="E79" s="49">
        <v>927</v>
      </c>
      <c r="F79" s="49">
        <v>998</v>
      </c>
      <c r="G79" s="49">
        <f t="shared" si="10"/>
        <v>1925</v>
      </c>
      <c r="H79" s="49">
        <f t="shared" si="11"/>
        <v>1448</v>
      </c>
      <c r="I79" s="49">
        <f t="shared" si="12"/>
        <v>0</v>
      </c>
      <c r="J79" s="49">
        <v>0</v>
      </c>
      <c r="K79" s="49">
        <v>0</v>
      </c>
      <c r="L79" s="49">
        <v>0</v>
      </c>
      <c r="M79" s="49">
        <f t="shared" si="13"/>
        <v>1161</v>
      </c>
      <c r="N79" s="49">
        <v>0</v>
      </c>
      <c r="O79" s="49">
        <v>1015</v>
      </c>
      <c r="P79" s="49">
        <v>146</v>
      </c>
      <c r="Q79" s="49">
        <f t="shared" si="14"/>
        <v>36</v>
      </c>
      <c r="R79" s="49">
        <v>0</v>
      </c>
      <c r="S79" s="49">
        <v>19</v>
      </c>
      <c r="T79" s="49">
        <v>17</v>
      </c>
      <c r="U79" s="49">
        <f t="shared" si="15"/>
        <v>251</v>
      </c>
      <c r="V79" s="49">
        <v>0</v>
      </c>
      <c r="W79" s="49">
        <v>246</v>
      </c>
      <c r="X79" s="49">
        <v>5</v>
      </c>
      <c r="Y79" s="49">
        <f t="shared" si="16"/>
        <v>0</v>
      </c>
      <c r="Z79" s="49">
        <v>0</v>
      </c>
      <c r="AA79" s="49">
        <v>0</v>
      </c>
      <c r="AB79" s="49">
        <v>0</v>
      </c>
      <c r="AC79" s="49">
        <f t="shared" si="17"/>
        <v>0</v>
      </c>
      <c r="AD79" s="49">
        <v>0</v>
      </c>
      <c r="AE79" s="49">
        <v>0</v>
      </c>
      <c r="AF79" s="49">
        <v>0</v>
      </c>
      <c r="AG79" s="49">
        <v>477</v>
      </c>
      <c r="AH79" s="49">
        <v>0</v>
      </c>
    </row>
    <row r="80" spans="1:34" ht="13.5">
      <c r="A80" s="24" t="s">
        <v>25</v>
      </c>
      <c r="B80" s="47" t="s">
        <v>169</v>
      </c>
      <c r="C80" s="48" t="s">
        <v>170</v>
      </c>
      <c r="D80" s="49">
        <f t="shared" si="18"/>
        <v>611</v>
      </c>
      <c r="E80" s="49">
        <v>584</v>
      </c>
      <c r="F80" s="49">
        <v>27</v>
      </c>
      <c r="G80" s="49">
        <f t="shared" si="10"/>
        <v>611</v>
      </c>
      <c r="H80" s="49">
        <f t="shared" si="11"/>
        <v>591</v>
      </c>
      <c r="I80" s="49">
        <f t="shared" si="12"/>
        <v>0</v>
      </c>
      <c r="J80" s="49">
        <v>0</v>
      </c>
      <c r="K80" s="49">
        <v>0</v>
      </c>
      <c r="L80" s="49">
        <v>0</v>
      </c>
      <c r="M80" s="49">
        <f t="shared" si="13"/>
        <v>447</v>
      </c>
      <c r="N80" s="49">
        <v>0</v>
      </c>
      <c r="O80" s="49">
        <v>447</v>
      </c>
      <c r="P80" s="49">
        <v>0</v>
      </c>
      <c r="Q80" s="49">
        <f t="shared" si="14"/>
        <v>59</v>
      </c>
      <c r="R80" s="49">
        <v>0</v>
      </c>
      <c r="S80" s="49">
        <v>59</v>
      </c>
      <c r="T80" s="49">
        <v>0</v>
      </c>
      <c r="U80" s="49">
        <f t="shared" si="15"/>
        <v>83</v>
      </c>
      <c r="V80" s="49">
        <v>0</v>
      </c>
      <c r="W80" s="49">
        <v>83</v>
      </c>
      <c r="X80" s="49">
        <v>0</v>
      </c>
      <c r="Y80" s="49">
        <f t="shared" si="16"/>
        <v>0</v>
      </c>
      <c r="Z80" s="49">
        <v>0</v>
      </c>
      <c r="AA80" s="49">
        <v>0</v>
      </c>
      <c r="AB80" s="49">
        <v>0</v>
      </c>
      <c r="AC80" s="49">
        <f t="shared" si="17"/>
        <v>2</v>
      </c>
      <c r="AD80" s="49">
        <v>0</v>
      </c>
      <c r="AE80" s="49">
        <v>2</v>
      </c>
      <c r="AF80" s="49">
        <v>0</v>
      </c>
      <c r="AG80" s="49">
        <v>20</v>
      </c>
      <c r="AH80" s="49">
        <v>0</v>
      </c>
    </row>
    <row r="81" spans="1:34" ht="13.5">
      <c r="A81" s="24" t="s">
        <v>25</v>
      </c>
      <c r="B81" s="47" t="s">
        <v>171</v>
      </c>
      <c r="C81" s="48" t="s">
        <v>450</v>
      </c>
      <c r="D81" s="49">
        <f t="shared" si="18"/>
        <v>1826</v>
      </c>
      <c r="E81" s="49">
        <v>1563</v>
      </c>
      <c r="F81" s="49">
        <v>263</v>
      </c>
      <c r="G81" s="49">
        <f t="shared" si="10"/>
        <v>1826</v>
      </c>
      <c r="H81" s="49">
        <f t="shared" si="11"/>
        <v>1428</v>
      </c>
      <c r="I81" s="49">
        <f t="shared" si="12"/>
        <v>0</v>
      </c>
      <c r="J81" s="49">
        <v>0</v>
      </c>
      <c r="K81" s="49">
        <v>0</v>
      </c>
      <c r="L81" s="49">
        <v>0</v>
      </c>
      <c r="M81" s="49">
        <f t="shared" si="13"/>
        <v>1046</v>
      </c>
      <c r="N81" s="49">
        <v>0</v>
      </c>
      <c r="O81" s="49">
        <v>1046</v>
      </c>
      <c r="P81" s="49">
        <v>0</v>
      </c>
      <c r="Q81" s="49">
        <f t="shared" si="14"/>
        <v>69</v>
      </c>
      <c r="R81" s="49">
        <v>0</v>
      </c>
      <c r="S81" s="49">
        <v>69</v>
      </c>
      <c r="T81" s="49">
        <v>0</v>
      </c>
      <c r="U81" s="49">
        <f t="shared" si="15"/>
        <v>295</v>
      </c>
      <c r="V81" s="49">
        <v>0</v>
      </c>
      <c r="W81" s="49">
        <v>295</v>
      </c>
      <c r="X81" s="49">
        <v>0</v>
      </c>
      <c r="Y81" s="49">
        <f t="shared" si="16"/>
        <v>0</v>
      </c>
      <c r="Z81" s="49">
        <v>0</v>
      </c>
      <c r="AA81" s="49">
        <v>0</v>
      </c>
      <c r="AB81" s="49">
        <v>0</v>
      </c>
      <c r="AC81" s="49">
        <f t="shared" si="17"/>
        <v>18</v>
      </c>
      <c r="AD81" s="49">
        <v>0</v>
      </c>
      <c r="AE81" s="49">
        <v>18</v>
      </c>
      <c r="AF81" s="49">
        <v>0</v>
      </c>
      <c r="AG81" s="49">
        <v>398</v>
      </c>
      <c r="AH81" s="49">
        <v>0</v>
      </c>
    </row>
    <row r="82" spans="1:34" ht="13.5">
      <c r="A82" s="24" t="s">
        <v>25</v>
      </c>
      <c r="B82" s="47" t="s">
        <v>172</v>
      </c>
      <c r="C82" s="48" t="s">
        <v>173</v>
      </c>
      <c r="D82" s="49">
        <f t="shared" si="18"/>
        <v>1621</v>
      </c>
      <c r="E82" s="49">
        <v>1610</v>
      </c>
      <c r="F82" s="49">
        <v>11</v>
      </c>
      <c r="G82" s="49">
        <f t="shared" si="10"/>
        <v>1621</v>
      </c>
      <c r="H82" s="49">
        <f t="shared" si="11"/>
        <v>1567</v>
      </c>
      <c r="I82" s="49">
        <f t="shared" si="12"/>
        <v>0</v>
      </c>
      <c r="J82" s="49">
        <v>0</v>
      </c>
      <c r="K82" s="49">
        <v>0</v>
      </c>
      <c r="L82" s="49">
        <v>0</v>
      </c>
      <c r="M82" s="49">
        <f t="shared" si="13"/>
        <v>1339</v>
      </c>
      <c r="N82" s="49">
        <v>0</v>
      </c>
      <c r="O82" s="49">
        <v>1157</v>
      </c>
      <c r="P82" s="49">
        <v>182</v>
      </c>
      <c r="Q82" s="49">
        <f t="shared" si="14"/>
        <v>77</v>
      </c>
      <c r="R82" s="49">
        <v>0</v>
      </c>
      <c r="S82" s="49">
        <v>76</v>
      </c>
      <c r="T82" s="49">
        <v>1</v>
      </c>
      <c r="U82" s="49">
        <f t="shared" si="15"/>
        <v>143</v>
      </c>
      <c r="V82" s="49">
        <v>0</v>
      </c>
      <c r="W82" s="49">
        <v>143</v>
      </c>
      <c r="X82" s="49">
        <v>0</v>
      </c>
      <c r="Y82" s="49">
        <f t="shared" si="16"/>
        <v>0</v>
      </c>
      <c r="Z82" s="49">
        <v>0</v>
      </c>
      <c r="AA82" s="49">
        <v>0</v>
      </c>
      <c r="AB82" s="49">
        <v>0</v>
      </c>
      <c r="AC82" s="49">
        <f t="shared" si="17"/>
        <v>8</v>
      </c>
      <c r="AD82" s="49">
        <v>0</v>
      </c>
      <c r="AE82" s="49">
        <v>8</v>
      </c>
      <c r="AF82" s="49">
        <v>0</v>
      </c>
      <c r="AG82" s="49">
        <v>54</v>
      </c>
      <c r="AH82" s="49">
        <v>2</v>
      </c>
    </row>
    <row r="83" spans="1:34" ht="13.5">
      <c r="A83" s="24" t="s">
        <v>25</v>
      </c>
      <c r="B83" s="47" t="s">
        <v>174</v>
      </c>
      <c r="C83" s="48" t="s">
        <v>175</v>
      </c>
      <c r="D83" s="49">
        <f t="shared" si="18"/>
        <v>1830</v>
      </c>
      <c r="E83" s="49">
        <v>1596</v>
      </c>
      <c r="F83" s="49">
        <v>234</v>
      </c>
      <c r="G83" s="49">
        <f t="shared" si="10"/>
        <v>1830</v>
      </c>
      <c r="H83" s="49">
        <f t="shared" si="11"/>
        <v>1803</v>
      </c>
      <c r="I83" s="49">
        <f t="shared" si="12"/>
        <v>0</v>
      </c>
      <c r="J83" s="49">
        <v>0</v>
      </c>
      <c r="K83" s="49">
        <v>0</v>
      </c>
      <c r="L83" s="49">
        <v>0</v>
      </c>
      <c r="M83" s="49">
        <f t="shared" si="13"/>
        <v>1442</v>
      </c>
      <c r="N83" s="49">
        <v>0</v>
      </c>
      <c r="O83" s="49">
        <v>1216</v>
      </c>
      <c r="P83" s="49">
        <v>226</v>
      </c>
      <c r="Q83" s="49">
        <f t="shared" si="14"/>
        <v>138</v>
      </c>
      <c r="R83" s="49">
        <v>0</v>
      </c>
      <c r="S83" s="49">
        <v>138</v>
      </c>
      <c r="T83" s="49">
        <v>0</v>
      </c>
      <c r="U83" s="49">
        <f t="shared" si="15"/>
        <v>207</v>
      </c>
      <c r="V83" s="49">
        <v>0</v>
      </c>
      <c r="W83" s="49">
        <v>207</v>
      </c>
      <c r="X83" s="49">
        <v>0</v>
      </c>
      <c r="Y83" s="49">
        <f t="shared" si="16"/>
        <v>0</v>
      </c>
      <c r="Z83" s="49">
        <v>0</v>
      </c>
      <c r="AA83" s="49">
        <v>0</v>
      </c>
      <c r="AB83" s="49">
        <v>0</v>
      </c>
      <c r="AC83" s="49">
        <f t="shared" si="17"/>
        <v>16</v>
      </c>
      <c r="AD83" s="49">
        <v>0</v>
      </c>
      <c r="AE83" s="49">
        <v>16</v>
      </c>
      <c r="AF83" s="49">
        <v>0</v>
      </c>
      <c r="AG83" s="49">
        <v>27</v>
      </c>
      <c r="AH83" s="49">
        <v>0</v>
      </c>
    </row>
    <row r="84" spans="1:34" ht="13.5">
      <c r="A84" s="24" t="s">
        <v>25</v>
      </c>
      <c r="B84" s="47" t="s">
        <v>176</v>
      </c>
      <c r="C84" s="48" t="s">
        <v>204</v>
      </c>
      <c r="D84" s="49">
        <f t="shared" si="18"/>
        <v>878</v>
      </c>
      <c r="E84" s="49">
        <v>818</v>
      </c>
      <c r="F84" s="49">
        <v>60</v>
      </c>
      <c r="G84" s="49">
        <f t="shared" si="10"/>
        <v>878</v>
      </c>
      <c r="H84" s="49">
        <f t="shared" si="11"/>
        <v>842</v>
      </c>
      <c r="I84" s="49">
        <f t="shared" si="12"/>
        <v>0</v>
      </c>
      <c r="J84" s="49">
        <v>0</v>
      </c>
      <c r="K84" s="49">
        <v>0</v>
      </c>
      <c r="L84" s="49">
        <v>0</v>
      </c>
      <c r="M84" s="49">
        <f t="shared" si="13"/>
        <v>253</v>
      </c>
      <c r="N84" s="49">
        <v>0</v>
      </c>
      <c r="O84" s="49">
        <v>229</v>
      </c>
      <c r="P84" s="49">
        <v>24</v>
      </c>
      <c r="Q84" s="49">
        <f t="shared" si="14"/>
        <v>140</v>
      </c>
      <c r="R84" s="49">
        <v>0</v>
      </c>
      <c r="S84" s="49">
        <v>140</v>
      </c>
      <c r="T84" s="49">
        <v>0</v>
      </c>
      <c r="U84" s="49">
        <f t="shared" si="15"/>
        <v>421</v>
      </c>
      <c r="V84" s="49">
        <v>0</v>
      </c>
      <c r="W84" s="49">
        <v>421</v>
      </c>
      <c r="X84" s="49">
        <v>0</v>
      </c>
      <c r="Y84" s="49">
        <f t="shared" si="16"/>
        <v>0</v>
      </c>
      <c r="Z84" s="49">
        <v>0</v>
      </c>
      <c r="AA84" s="49">
        <v>0</v>
      </c>
      <c r="AB84" s="49">
        <v>0</v>
      </c>
      <c r="AC84" s="49">
        <f t="shared" si="17"/>
        <v>28</v>
      </c>
      <c r="AD84" s="49">
        <v>0</v>
      </c>
      <c r="AE84" s="49">
        <v>28</v>
      </c>
      <c r="AF84" s="49">
        <v>0</v>
      </c>
      <c r="AG84" s="49">
        <v>36</v>
      </c>
      <c r="AH84" s="49">
        <v>0</v>
      </c>
    </row>
    <row r="85" spans="1:34" ht="13.5">
      <c r="A85" s="24" t="s">
        <v>25</v>
      </c>
      <c r="B85" s="47" t="s">
        <v>177</v>
      </c>
      <c r="C85" s="48" t="s">
        <v>378</v>
      </c>
      <c r="D85" s="49">
        <f t="shared" si="18"/>
        <v>1146</v>
      </c>
      <c r="E85" s="49">
        <v>916</v>
      </c>
      <c r="F85" s="49">
        <v>230</v>
      </c>
      <c r="G85" s="49">
        <f t="shared" si="10"/>
        <v>1146</v>
      </c>
      <c r="H85" s="49">
        <f t="shared" si="11"/>
        <v>1134</v>
      </c>
      <c r="I85" s="49">
        <f t="shared" si="12"/>
        <v>0</v>
      </c>
      <c r="J85" s="49">
        <v>0</v>
      </c>
      <c r="K85" s="49">
        <v>0</v>
      </c>
      <c r="L85" s="49">
        <v>0</v>
      </c>
      <c r="M85" s="49">
        <f t="shared" si="13"/>
        <v>427</v>
      </c>
      <c r="N85" s="49">
        <v>0</v>
      </c>
      <c r="O85" s="49">
        <v>237</v>
      </c>
      <c r="P85" s="49">
        <v>190</v>
      </c>
      <c r="Q85" s="49">
        <f t="shared" si="14"/>
        <v>146</v>
      </c>
      <c r="R85" s="49">
        <v>0</v>
      </c>
      <c r="S85" s="49">
        <v>146</v>
      </c>
      <c r="T85" s="49">
        <v>0</v>
      </c>
      <c r="U85" s="49">
        <f t="shared" si="15"/>
        <v>527</v>
      </c>
      <c r="V85" s="49">
        <v>0</v>
      </c>
      <c r="W85" s="49">
        <v>527</v>
      </c>
      <c r="X85" s="49">
        <v>0</v>
      </c>
      <c r="Y85" s="49">
        <f t="shared" si="16"/>
        <v>0</v>
      </c>
      <c r="Z85" s="49">
        <v>0</v>
      </c>
      <c r="AA85" s="49">
        <v>0</v>
      </c>
      <c r="AB85" s="49">
        <v>0</v>
      </c>
      <c r="AC85" s="49">
        <f t="shared" si="17"/>
        <v>34</v>
      </c>
      <c r="AD85" s="49">
        <v>0</v>
      </c>
      <c r="AE85" s="49">
        <v>34</v>
      </c>
      <c r="AF85" s="49">
        <v>0</v>
      </c>
      <c r="AG85" s="49">
        <v>12</v>
      </c>
      <c r="AH85" s="49">
        <v>0</v>
      </c>
    </row>
    <row r="86" spans="1:34" ht="13.5">
      <c r="A86" s="24" t="s">
        <v>25</v>
      </c>
      <c r="B86" s="47" t="s">
        <v>379</v>
      </c>
      <c r="C86" s="48" t="s">
        <v>380</v>
      </c>
      <c r="D86" s="49">
        <f t="shared" si="18"/>
        <v>991</v>
      </c>
      <c r="E86" s="49">
        <v>733</v>
      </c>
      <c r="F86" s="49">
        <v>258</v>
      </c>
      <c r="G86" s="49">
        <f t="shared" si="10"/>
        <v>991</v>
      </c>
      <c r="H86" s="49">
        <f t="shared" si="11"/>
        <v>965</v>
      </c>
      <c r="I86" s="49">
        <f t="shared" si="12"/>
        <v>0</v>
      </c>
      <c r="J86" s="49">
        <v>0</v>
      </c>
      <c r="K86" s="49">
        <v>0</v>
      </c>
      <c r="L86" s="49">
        <v>0</v>
      </c>
      <c r="M86" s="49">
        <f t="shared" si="13"/>
        <v>699</v>
      </c>
      <c r="N86" s="49">
        <v>0</v>
      </c>
      <c r="O86" s="49">
        <v>475</v>
      </c>
      <c r="P86" s="49">
        <v>224</v>
      </c>
      <c r="Q86" s="49">
        <f t="shared" si="14"/>
        <v>61</v>
      </c>
      <c r="R86" s="49">
        <v>0</v>
      </c>
      <c r="S86" s="49">
        <v>53</v>
      </c>
      <c r="T86" s="49">
        <v>8</v>
      </c>
      <c r="U86" s="49">
        <f t="shared" si="15"/>
        <v>205</v>
      </c>
      <c r="V86" s="49">
        <v>0</v>
      </c>
      <c r="W86" s="49">
        <v>205</v>
      </c>
      <c r="X86" s="49">
        <v>0</v>
      </c>
      <c r="Y86" s="49">
        <f t="shared" si="16"/>
        <v>0</v>
      </c>
      <c r="Z86" s="49">
        <v>0</v>
      </c>
      <c r="AA86" s="49">
        <v>0</v>
      </c>
      <c r="AB86" s="49">
        <v>0</v>
      </c>
      <c r="AC86" s="49">
        <f t="shared" si="17"/>
        <v>0</v>
      </c>
      <c r="AD86" s="49">
        <v>0</v>
      </c>
      <c r="AE86" s="49">
        <v>0</v>
      </c>
      <c r="AF86" s="49">
        <v>0</v>
      </c>
      <c r="AG86" s="49">
        <v>26</v>
      </c>
      <c r="AH86" s="49">
        <v>0</v>
      </c>
    </row>
    <row r="87" spans="1:34" ht="13.5">
      <c r="A87" s="24" t="s">
        <v>25</v>
      </c>
      <c r="B87" s="47" t="s">
        <v>381</v>
      </c>
      <c r="C87" s="48" t="s">
        <v>382</v>
      </c>
      <c r="D87" s="49">
        <f t="shared" si="18"/>
        <v>1016</v>
      </c>
      <c r="E87" s="49">
        <v>545</v>
      </c>
      <c r="F87" s="49">
        <v>471</v>
      </c>
      <c r="G87" s="49">
        <f t="shared" si="10"/>
        <v>1016</v>
      </c>
      <c r="H87" s="49">
        <f t="shared" si="11"/>
        <v>887</v>
      </c>
      <c r="I87" s="49">
        <f t="shared" si="12"/>
        <v>0</v>
      </c>
      <c r="J87" s="49">
        <v>0</v>
      </c>
      <c r="K87" s="49">
        <v>0</v>
      </c>
      <c r="L87" s="49">
        <v>0</v>
      </c>
      <c r="M87" s="49">
        <f t="shared" si="13"/>
        <v>722</v>
      </c>
      <c r="N87" s="49">
        <v>0</v>
      </c>
      <c r="O87" s="49">
        <v>520</v>
      </c>
      <c r="P87" s="49">
        <v>202</v>
      </c>
      <c r="Q87" s="49">
        <f t="shared" si="14"/>
        <v>14</v>
      </c>
      <c r="R87" s="49">
        <v>0</v>
      </c>
      <c r="S87" s="49">
        <v>14</v>
      </c>
      <c r="T87" s="49">
        <v>0</v>
      </c>
      <c r="U87" s="49">
        <f t="shared" si="15"/>
        <v>151</v>
      </c>
      <c r="V87" s="49">
        <v>0</v>
      </c>
      <c r="W87" s="49">
        <v>131</v>
      </c>
      <c r="X87" s="49">
        <v>20</v>
      </c>
      <c r="Y87" s="49">
        <f t="shared" si="16"/>
        <v>0</v>
      </c>
      <c r="Z87" s="49">
        <v>0</v>
      </c>
      <c r="AA87" s="49">
        <v>0</v>
      </c>
      <c r="AB87" s="49">
        <v>0</v>
      </c>
      <c r="AC87" s="49">
        <f t="shared" si="17"/>
        <v>0</v>
      </c>
      <c r="AD87" s="49">
        <v>0</v>
      </c>
      <c r="AE87" s="49">
        <v>0</v>
      </c>
      <c r="AF87" s="49">
        <v>0</v>
      </c>
      <c r="AG87" s="49">
        <v>129</v>
      </c>
      <c r="AH87" s="49">
        <v>0</v>
      </c>
    </row>
    <row r="88" spans="1:34" ht="13.5">
      <c r="A88" s="24" t="s">
        <v>25</v>
      </c>
      <c r="B88" s="47" t="s">
        <v>383</v>
      </c>
      <c r="C88" s="48" t="s">
        <v>384</v>
      </c>
      <c r="D88" s="49">
        <f t="shared" si="18"/>
        <v>536</v>
      </c>
      <c r="E88" s="49">
        <v>531</v>
      </c>
      <c r="F88" s="49">
        <v>5</v>
      </c>
      <c r="G88" s="49">
        <f t="shared" si="10"/>
        <v>536</v>
      </c>
      <c r="H88" s="49">
        <f t="shared" si="11"/>
        <v>531</v>
      </c>
      <c r="I88" s="49">
        <f t="shared" si="12"/>
        <v>0</v>
      </c>
      <c r="J88" s="49">
        <v>0</v>
      </c>
      <c r="K88" s="49">
        <v>0</v>
      </c>
      <c r="L88" s="49">
        <v>0</v>
      </c>
      <c r="M88" s="49">
        <f t="shared" si="13"/>
        <v>151</v>
      </c>
      <c r="N88" s="49">
        <v>0</v>
      </c>
      <c r="O88" s="49">
        <v>138</v>
      </c>
      <c r="P88" s="49">
        <v>13</v>
      </c>
      <c r="Q88" s="49">
        <f t="shared" si="14"/>
        <v>97</v>
      </c>
      <c r="R88" s="49">
        <v>0</v>
      </c>
      <c r="S88" s="49">
        <v>97</v>
      </c>
      <c r="T88" s="49">
        <v>0</v>
      </c>
      <c r="U88" s="49">
        <f t="shared" si="15"/>
        <v>268</v>
      </c>
      <c r="V88" s="49">
        <v>0</v>
      </c>
      <c r="W88" s="49">
        <v>268</v>
      </c>
      <c r="X88" s="49">
        <v>0</v>
      </c>
      <c r="Y88" s="49">
        <f t="shared" si="16"/>
        <v>0</v>
      </c>
      <c r="Z88" s="49">
        <v>0</v>
      </c>
      <c r="AA88" s="49">
        <v>0</v>
      </c>
      <c r="AB88" s="49">
        <v>0</v>
      </c>
      <c r="AC88" s="49">
        <f t="shared" si="17"/>
        <v>15</v>
      </c>
      <c r="AD88" s="49">
        <v>0</v>
      </c>
      <c r="AE88" s="49">
        <v>15</v>
      </c>
      <c r="AF88" s="49">
        <v>0</v>
      </c>
      <c r="AG88" s="49">
        <v>5</v>
      </c>
      <c r="AH88" s="49">
        <v>1</v>
      </c>
    </row>
    <row r="89" spans="1:34" ht="13.5">
      <c r="A89" s="24" t="s">
        <v>25</v>
      </c>
      <c r="B89" s="47" t="s">
        <v>385</v>
      </c>
      <c r="C89" s="48" t="s">
        <v>386</v>
      </c>
      <c r="D89" s="49">
        <f t="shared" si="18"/>
        <v>502</v>
      </c>
      <c r="E89" s="49">
        <v>380</v>
      </c>
      <c r="F89" s="49">
        <v>122</v>
      </c>
      <c r="G89" s="49">
        <f t="shared" si="10"/>
        <v>502</v>
      </c>
      <c r="H89" s="49">
        <f t="shared" si="11"/>
        <v>499</v>
      </c>
      <c r="I89" s="49">
        <f t="shared" si="12"/>
        <v>0</v>
      </c>
      <c r="J89" s="49">
        <v>0</v>
      </c>
      <c r="K89" s="49">
        <v>0</v>
      </c>
      <c r="L89" s="49">
        <v>0</v>
      </c>
      <c r="M89" s="49">
        <f t="shared" si="13"/>
        <v>219</v>
      </c>
      <c r="N89" s="49">
        <v>0</v>
      </c>
      <c r="O89" s="49">
        <v>219</v>
      </c>
      <c r="P89" s="49">
        <v>0</v>
      </c>
      <c r="Q89" s="49">
        <f t="shared" si="14"/>
        <v>58</v>
      </c>
      <c r="R89" s="49">
        <v>0</v>
      </c>
      <c r="S89" s="49">
        <v>58</v>
      </c>
      <c r="T89" s="49">
        <v>0</v>
      </c>
      <c r="U89" s="49">
        <f t="shared" si="15"/>
        <v>186</v>
      </c>
      <c r="V89" s="49">
        <v>0</v>
      </c>
      <c r="W89" s="49">
        <v>186</v>
      </c>
      <c r="X89" s="49">
        <v>0</v>
      </c>
      <c r="Y89" s="49">
        <f t="shared" si="16"/>
        <v>0</v>
      </c>
      <c r="Z89" s="49">
        <v>0</v>
      </c>
      <c r="AA89" s="49">
        <v>0</v>
      </c>
      <c r="AB89" s="49">
        <v>0</v>
      </c>
      <c r="AC89" s="49">
        <f t="shared" si="17"/>
        <v>36</v>
      </c>
      <c r="AD89" s="49">
        <v>0</v>
      </c>
      <c r="AE89" s="49">
        <v>36</v>
      </c>
      <c r="AF89" s="49">
        <v>0</v>
      </c>
      <c r="AG89" s="49">
        <v>3</v>
      </c>
      <c r="AH89" s="49">
        <v>3</v>
      </c>
    </row>
    <row r="90" spans="1:34" ht="13.5">
      <c r="A90" s="24" t="s">
        <v>25</v>
      </c>
      <c r="B90" s="47" t="s">
        <v>387</v>
      </c>
      <c r="C90" s="48" t="s">
        <v>388</v>
      </c>
      <c r="D90" s="49">
        <f t="shared" si="18"/>
        <v>3731</v>
      </c>
      <c r="E90" s="49">
        <v>2647</v>
      </c>
      <c r="F90" s="49">
        <v>1084</v>
      </c>
      <c r="G90" s="49">
        <f t="shared" si="10"/>
        <v>3731</v>
      </c>
      <c r="H90" s="49">
        <f t="shared" si="11"/>
        <v>3689</v>
      </c>
      <c r="I90" s="49">
        <f t="shared" si="12"/>
        <v>0</v>
      </c>
      <c r="J90" s="49">
        <v>0</v>
      </c>
      <c r="K90" s="49">
        <v>0</v>
      </c>
      <c r="L90" s="49">
        <v>0</v>
      </c>
      <c r="M90" s="49">
        <f t="shared" si="13"/>
        <v>2458</v>
      </c>
      <c r="N90" s="49">
        <v>0</v>
      </c>
      <c r="O90" s="49">
        <v>1644</v>
      </c>
      <c r="P90" s="49">
        <v>814</v>
      </c>
      <c r="Q90" s="49">
        <f t="shared" si="14"/>
        <v>472</v>
      </c>
      <c r="R90" s="49">
        <v>0</v>
      </c>
      <c r="S90" s="49">
        <v>265</v>
      </c>
      <c r="T90" s="49">
        <v>207</v>
      </c>
      <c r="U90" s="49">
        <f t="shared" si="15"/>
        <v>738</v>
      </c>
      <c r="V90" s="49">
        <v>0</v>
      </c>
      <c r="W90" s="49">
        <v>717</v>
      </c>
      <c r="X90" s="49">
        <v>21</v>
      </c>
      <c r="Y90" s="49">
        <f t="shared" si="16"/>
        <v>0</v>
      </c>
      <c r="Z90" s="49">
        <v>0</v>
      </c>
      <c r="AA90" s="49">
        <v>0</v>
      </c>
      <c r="AB90" s="49">
        <v>0</v>
      </c>
      <c r="AC90" s="49">
        <f t="shared" si="17"/>
        <v>21</v>
      </c>
      <c r="AD90" s="49">
        <v>0</v>
      </c>
      <c r="AE90" s="49">
        <v>21</v>
      </c>
      <c r="AF90" s="49">
        <v>0</v>
      </c>
      <c r="AG90" s="49">
        <v>42</v>
      </c>
      <c r="AH90" s="49">
        <v>2</v>
      </c>
    </row>
    <row r="91" spans="1:34" ht="13.5">
      <c r="A91" s="24" t="s">
        <v>25</v>
      </c>
      <c r="B91" s="47" t="s">
        <v>389</v>
      </c>
      <c r="C91" s="48" t="s">
        <v>390</v>
      </c>
      <c r="D91" s="49">
        <f t="shared" si="18"/>
        <v>3892</v>
      </c>
      <c r="E91" s="49">
        <v>2721</v>
      </c>
      <c r="F91" s="49">
        <v>1171</v>
      </c>
      <c r="G91" s="49">
        <f t="shared" si="10"/>
        <v>3892</v>
      </c>
      <c r="H91" s="49">
        <f t="shared" si="11"/>
        <v>3759</v>
      </c>
      <c r="I91" s="49">
        <f t="shared" si="12"/>
        <v>0</v>
      </c>
      <c r="J91" s="49">
        <v>0</v>
      </c>
      <c r="K91" s="49">
        <v>0</v>
      </c>
      <c r="L91" s="49">
        <v>0</v>
      </c>
      <c r="M91" s="49">
        <f t="shared" si="13"/>
        <v>2705</v>
      </c>
      <c r="N91" s="49">
        <v>0</v>
      </c>
      <c r="O91" s="49">
        <v>1667</v>
      </c>
      <c r="P91" s="49">
        <v>1038</v>
      </c>
      <c r="Q91" s="49">
        <f t="shared" si="14"/>
        <v>414</v>
      </c>
      <c r="R91" s="49">
        <v>0</v>
      </c>
      <c r="S91" s="49">
        <v>414</v>
      </c>
      <c r="T91" s="49">
        <v>0</v>
      </c>
      <c r="U91" s="49">
        <f t="shared" si="15"/>
        <v>625</v>
      </c>
      <c r="V91" s="49">
        <v>0</v>
      </c>
      <c r="W91" s="49">
        <v>625</v>
      </c>
      <c r="X91" s="49">
        <v>0</v>
      </c>
      <c r="Y91" s="49">
        <f t="shared" si="16"/>
        <v>0</v>
      </c>
      <c r="Z91" s="49">
        <v>0</v>
      </c>
      <c r="AA91" s="49">
        <v>0</v>
      </c>
      <c r="AB91" s="49">
        <v>0</v>
      </c>
      <c r="AC91" s="49">
        <f t="shared" si="17"/>
        <v>15</v>
      </c>
      <c r="AD91" s="49">
        <v>0</v>
      </c>
      <c r="AE91" s="49">
        <v>15</v>
      </c>
      <c r="AF91" s="49">
        <v>0</v>
      </c>
      <c r="AG91" s="49">
        <v>133</v>
      </c>
      <c r="AH91" s="49">
        <v>0</v>
      </c>
    </row>
    <row r="92" spans="1:34" ht="13.5">
      <c r="A92" s="24" t="s">
        <v>25</v>
      </c>
      <c r="B92" s="47" t="s">
        <v>391</v>
      </c>
      <c r="C92" s="48" t="s">
        <v>35</v>
      </c>
      <c r="D92" s="49">
        <f t="shared" si="18"/>
        <v>2995</v>
      </c>
      <c r="E92" s="49">
        <v>2481</v>
      </c>
      <c r="F92" s="49">
        <v>514</v>
      </c>
      <c r="G92" s="49">
        <f t="shared" si="10"/>
        <v>2995</v>
      </c>
      <c r="H92" s="49">
        <f t="shared" si="11"/>
        <v>2740</v>
      </c>
      <c r="I92" s="49">
        <f t="shared" si="12"/>
        <v>0</v>
      </c>
      <c r="J92" s="49">
        <v>0</v>
      </c>
      <c r="K92" s="49">
        <v>0</v>
      </c>
      <c r="L92" s="49">
        <v>0</v>
      </c>
      <c r="M92" s="49">
        <f t="shared" si="13"/>
        <v>1826</v>
      </c>
      <c r="N92" s="49">
        <v>0</v>
      </c>
      <c r="O92" s="49">
        <v>1567</v>
      </c>
      <c r="P92" s="49">
        <v>259</v>
      </c>
      <c r="Q92" s="49">
        <f t="shared" si="14"/>
        <v>556</v>
      </c>
      <c r="R92" s="49">
        <v>0</v>
      </c>
      <c r="S92" s="49">
        <v>556</v>
      </c>
      <c r="T92" s="49">
        <v>0</v>
      </c>
      <c r="U92" s="49">
        <f t="shared" si="15"/>
        <v>304</v>
      </c>
      <c r="V92" s="49">
        <v>0</v>
      </c>
      <c r="W92" s="49">
        <v>304</v>
      </c>
      <c r="X92" s="49">
        <v>0</v>
      </c>
      <c r="Y92" s="49">
        <f t="shared" si="16"/>
        <v>0</v>
      </c>
      <c r="Z92" s="49">
        <v>0</v>
      </c>
      <c r="AA92" s="49">
        <v>0</v>
      </c>
      <c r="AB92" s="49">
        <v>0</v>
      </c>
      <c r="AC92" s="49">
        <f t="shared" si="17"/>
        <v>54</v>
      </c>
      <c r="AD92" s="49">
        <v>0</v>
      </c>
      <c r="AE92" s="49">
        <v>54</v>
      </c>
      <c r="AF92" s="49">
        <v>0</v>
      </c>
      <c r="AG92" s="49">
        <v>255</v>
      </c>
      <c r="AH92" s="49">
        <v>0</v>
      </c>
    </row>
    <row r="93" spans="1:34" ht="13.5">
      <c r="A93" s="24" t="s">
        <v>25</v>
      </c>
      <c r="B93" s="47" t="s">
        <v>392</v>
      </c>
      <c r="C93" s="48" t="s">
        <v>393</v>
      </c>
      <c r="D93" s="49">
        <f t="shared" si="18"/>
        <v>1168</v>
      </c>
      <c r="E93" s="49">
        <v>1141</v>
      </c>
      <c r="F93" s="49">
        <v>27</v>
      </c>
      <c r="G93" s="49">
        <f t="shared" si="10"/>
        <v>1168</v>
      </c>
      <c r="H93" s="49">
        <f t="shared" si="11"/>
        <v>1150</v>
      </c>
      <c r="I93" s="49">
        <f t="shared" si="12"/>
        <v>0</v>
      </c>
      <c r="J93" s="49">
        <v>0</v>
      </c>
      <c r="K93" s="49">
        <v>0</v>
      </c>
      <c r="L93" s="49">
        <v>0</v>
      </c>
      <c r="M93" s="49">
        <f t="shared" si="13"/>
        <v>678</v>
      </c>
      <c r="N93" s="49">
        <v>0</v>
      </c>
      <c r="O93" s="49">
        <v>669</v>
      </c>
      <c r="P93" s="49">
        <v>9</v>
      </c>
      <c r="Q93" s="49">
        <f t="shared" si="14"/>
        <v>165</v>
      </c>
      <c r="R93" s="49">
        <v>0</v>
      </c>
      <c r="S93" s="49">
        <v>165</v>
      </c>
      <c r="T93" s="49">
        <v>0</v>
      </c>
      <c r="U93" s="49">
        <f t="shared" si="15"/>
        <v>279</v>
      </c>
      <c r="V93" s="49">
        <v>0</v>
      </c>
      <c r="W93" s="49">
        <v>279</v>
      </c>
      <c r="X93" s="49">
        <v>0</v>
      </c>
      <c r="Y93" s="49">
        <f t="shared" si="16"/>
        <v>0</v>
      </c>
      <c r="Z93" s="49">
        <v>0</v>
      </c>
      <c r="AA93" s="49">
        <v>0</v>
      </c>
      <c r="AB93" s="49">
        <v>0</v>
      </c>
      <c r="AC93" s="49">
        <f t="shared" si="17"/>
        <v>28</v>
      </c>
      <c r="AD93" s="49">
        <v>0</v>
      </c>
      <c r="AE93" s="49">
        <v>28</v>
      </c>
      <c r="AF93" s="49">
        <v>0</v>
      </c>
      <c r="AG93" s="49">
        <v>18</v>
      </c>
      <c r="AH93" s="49">
        <v>0</v>
      </c>
    </row>
    <row r="94" spans="1:34" ht="13.5">
      <c r="A94" s="24" t="s">
        <v>25</v>
      </c>
      <c r="B94" s="47" t="s">
        <v>394</v>
      </c>
      <c r="C94" s="48" t="s">
        <v>395</v>
      </c>
      <c r="D94" s="49">
        <f t="shared" si="18"/>
        <v>2698</v>
      </c>
      <c r="E94" s="49">
        <v>2178</v>
      </c>
      <c r="F94" s="49">
        <v>520</v>
      </c>
      <c r="G94" s="49">
        <f t="shared" si="10"/>
        <v>2698</v>
      </c>
      <c r="H94" s="49">
        <f t="shared" si="11"/>
        <v>2597</v>
      </c>
      <c r="I94" s="49">
        <f t="shared" si="12"/>
        <v>0</v>
      </c>
      <c r="J94" s="49">
        <v>0</v>
      </c>
      <c r="K94" s="49">
        <v>0</v>
      </c>
      <c r="L94" s="49">
        <v>0</v>
      </c>
      <c r="M94" s="49">
        <f t="shared" si="13"/>
        <v>2111</v>
      </c>
      <c r="N94" s="49">
        <v>0</v>
      </c>
      <c r="O94" s="49">
        <v>1886</v>
      </c>
      <c r="P94" s="49">
        <v>225</v>
      </c>
      <c r="Q94" s="49">
        <f t="shared" si="14"/>
        <v>49</v>
      </c>
      <c r="R94" s="49">
        <v>0</v>
      </c>
      <c r="S94" s="49">
        <v>40</v>
      </c>
      <c r="T94" s="49">
        <v>9</v>
      </c>
      <c r="U94" s="49">
        <f t="shared" si="15"/>
        <v>433</v>
      </c>
      <c r="V94" s="49">
        <v>0</v>
      </c>
      <c r="W94" s="49">
        <v>249</v>
      </c>
      <c r="X94" s="49">
        <v>184</v>
      </c>
      <c r="Y94" s="49">
        <f t="shared" si="16"/>
        <v>4</v>
      </c>
      <c r="Z94" s="49">
        <v>0</v>
      </c>
      <c r="AA94" s="49">
        <v>4</v>
      </c>
      <c r="AB94" s="49">
        <v>0</v>
      </c>
      <c r="AC94" s="49">
        <f t="shared" si="17"/>
        <v>0</v>
      </c>
      <c r="AD94" s="49">
        <v>0</v>
      </c>
      <c r="AE94" s="49">
        <v>0</v>
      </c>
      <c r="AF94" s="49">
        <v>0</v>
      </c>
      <c r="AG94" s="49">
        <v>101</v>
      </c>
      <c r="AH94" s="49">
        <v>0</v>
      </c>
    </row>
    <row r="95" spans="1:34" ht="13.5">
      <c r="A95" s="24" t="s">
        <v>25</v>
      </c>
      <c r="B95" s="47" t="s">
        <v>396</v>
      </c>
      <c r="C95" s="48" t="s">
        <v>397</v>
      </c>
      <c r="D95" s="49">
        <f t="shared" si="18"/>
        <v>1714</v>
      </c>
      <c r="E95" s="49">
        <v>1284</v>
      </c>
      <c r="F95" s="49">
        <v>430</v>
      </c>
      <c r="G95" s="49">
        <f t="shared" si="10"/>
        <v>1714</v>
      </c>
      <c r="H95" s="49">
        <f t="shared" si="11"/>
        <v>1551</v>
      </c>
      <c r="I95" s="49">
        <f t="shared" si="12"/>
        <v>0</v>
      </c>
      <c r="J95" s="49">
        <v>0</v>
      </c>
      <c r="K95" s="49">
        <v>0</v>
      </c>
      <c r="L95" s="49">
        <v>0</v>
      </c>
      <c r="M95" s="49">
        <f t="shared" si="13"/>
        <v>1020</v>
      </c>
      <c r="N95" s="49">
        <v>0</v>
      </c>
      <c r="O95" s="49">
        <v>725</v>
      </c>
      <c r="P95" s="49">
        <v>295</v>
      </c>
      <c r="Q95" s="49">
        <f t="shared" si="14"/>
        <v>208</v>
      </c>
      <c r="R95" s="49">
        <v>0</v>
      </c>
      <c r="S95" s="49">
        <v>208</v>
      </c>
      <c r="T95" s="49">
        <v>0</v>
      </c>
      <c r="U95" s="49">
        <f t="shared" si="15"/>
        <v>304</v>
      </c>
      <c r="V95" s="49">
        <v>0</v>
      </c>
      <c r="W95" s="49">
        <v>304</v>
      </c>
      <c r="X95" s="49">
        <v>0</v>
      </c>
      <c r="Y95" s="49">
        <f t="shared" si="16"/>
        <v>0</v>
      </c>
      <c r="Z95" s="49">
        <v>0</v>
      </c>
      <c r="AA95" s="49">
        <v>0</v>
      </c>
      <c r="AB95" s="49">
        <v>0</v>
      </c>
      <c r="AC95" s="49">
        <f t="shared" si="17"/>
        <v>19</v>
      </c>
      <c r="AD95" s="49">
        <v>0</v>
      </c>
      <c r="AE95" s="49">
        <v>19</v>
      </c>
      <c r="AF95" s="49">
        <v>0</v>
      </c>
      <c r="AG95" s="49">
        <v>163</v>
      </c>
      <c r="AH95" s="49">
        <v>9</v>
      </c>
    </row>
    <row r="96" spans="1:34" ht="13.5">
      <c r="A96" s="24" t="s">
        <v>25</v>
      </c>
      <c r="B96" s="47" t="s">
        <v>398</v>
      </c>
      <c r="C96" s="48" t="s">
        <v>399</v>
      </c>
      <c r="D96" s="49">
        <f t="shared" si="18"/>
        <v>1367</v>
      </c>
      <c r="E96" s="49">
        <v>631</v>
      </c>
      <c r="F96" s="49">
        <v>736</v>
      </c>
      <c r="G96" s="49">
        <f t="shared" si="10"/>
        <v>1367</v>
      </c>
      <c r="H96" s="49">
        <f t="shared" si="11"/>
        <v>1364</v>
      </c>
      <c r="I96" s="49">
        <f t="shared" si="12"/>
        <v>0</v>
      </c>
      <c r="J96" s="49">
        <v>0</v>
      </c>
      <c r="K96" s="49">
        <v>0</v>
      </c>
      <c r="L96" s="49">
        <v>0</v>
      </c>
      <c r="M96" s="49">
        <f t="shared" si="13"/>
        <v>1188</v>
      </c>
      <c r="N96" s="49">
        <v>0</v>
      </c>
      <c r="O96" s="49">
        <v>470</v>
      </c>
      <c r="P96" s="49">
        <v>718</v>
      </c>
      <c r="Q96" s="49">
        <f t="shared" si="14"/>
        <v>14</v>
      </c>
      <c r="R96" s="49">
        <v>0</v>
      </c>
      <c r="S96" s="49">
        <v>14</v>
      </c>
      <c r="T96" s="49">
        <v>0</v>
      </c>
      <c r="U96" s="49">
        <f t="shared" si="15"/>
        <v>156</v>
      </c>
      <c r="V96" s="49">
        <v>0</v>
      </c>
      <c r="W96" s="49">
        <v>141</v>
      </c>
      <c r="X96" s="49">
        <v>15</v>
      </c>
      <c r="Y96" s="49">
        <f t="shared" si="16"/>
        <v>0</v>
      </c>
      <c r="Z96" s="49">
        <v>0</v>
      </c>
      <c r="AA96" s="49">
        <v>0</v>
      </c>
      <c r="AB96" s="49">
        <v>0</v>
      </c>
      <c r="AC96" s="49">
        <f t="shared" si="17"/>
        <v>6</v>
      </c>
      <c r="AD96" s="49">
        <v>0</v>
      </c>
      <c r="AE96" s="49">
        <v>6</v>
      </c>
      <c r="AF96" s="49">
        <v>0</v>
      </c>
      <c r="AG96" s="49">
        <v>3</v>
      </c>
      <c r="AH96" s="49">
        <v>0</v>
      </c>
    </row>
    <row r="97" spans="1:34" ht="13.5">
      <c r="A97" s="24" t="s">
        <v>25</v>
      </c>
      <c r="B97" s="47" t="s">
        <v>400</v>
      </c>
      <c r="C97" s="48" t="s">
        <v>273</v>
      </c>
      <c r="D97" s="49">
        <f t="shared" si="18"/>
        <v>1765</v>
      </c>
      <c r="E97" s="49">
        <v>1548</v>
      </c>
      <c r="F97" s="49">
        <v>217</v>
      </c>
      <c r="G97" s="49">
        <f t="shared" si="10"/>
        <v>1765</v>
      </c>
      <c r="H97" s="49">
        <f t="shared" si="11"/>
        <v>1565</v>
      </c>
      <c r="I97" s="49">
        <f t="shared" si="12"/>
        <v>0</v>
      </c>
      <c r="J97" s="49">
        <v>0</v>
      </c>
      <c r="K97" s="49">
        <v>0</v>
      </c>
      <c r="L97" s="49">
        <v>0</v>
      </c>
      <c r="M97" s="49">
        <f t="shared" si="13"/>
        <v>1105</v>
      </c>
      <c r="N97" s="49">
        <v>0</v>
      </c>
      <c r="O97" s="49">
        <v>977</v>
      </c>
      <c r="P97" s="49">
        <v>128</v>
      </c>
      <c r="Q97" s="49">
        <f t="shared" si="14"/>
        <v>88</v>
      </c>
      <c r="R97" s="49">
        <v>0</v>
      </c>
      <c r="S97" s="49">
        <v>88</v>
      </c>
      <c r="T97" s="49">
        <v>0</v>
      </c>
      <c r="U97" s="49">
        <f t="shared" si="15"/>
        <v>352</v>
      </c>
      <c r="V97" s="49">
        <v>0</v>
      </c>
      <c r="W97" s="49">
        <v>352</v>
      </c>
      <c r="X97" s="49">
        <v>0</v>
      </c>
      <c r="Y97" s="49">
        <f t="shared" si="16"/>
        <v>0</v>
      </c>
      <c r="Z97" s="49">
        <v>0</v>
      </c>
      <c r="AA97" s="49">
        <v>0</v>
      </c>
      <c r="AB97" s="49">
        <v>0</v>
      </c>
      <c r="AC97" s="49">
        <f t="shared" si="17"/>
        <v>20</v>
      </c>
      <c r="AD97" s="49">
        <v>0</v>
      </c>
      <c r="AE97" s="49">
        <v>20</v>
      </c>
      <c r="AF97" s="49">
        <v>0</v>
      </c>
      <c r="AG97" s="49">
        <v>200</v>
      </c>
      <c r="AH97" s="49">
        <v>0</v>
      </c>
    </row>
    <row r="98" spans="1:34" ht="13.5">
      <c r="A98" s="24" t="s">
        <v>25</v>
      </c>
      <c r="B98" s="47" t="s">
        <v>401</v>
      </c>
      <c r="C98" s="48" t="s">
        <v>402</v>
      </c>
      <c r="D98" s="49">
        <f t="shared" si="18"/>
        <v>608</v>
      </c>
      <c r="E98" s="49">
        <v>603</v>
      </c>
      <c r="F98" s="49">
        <v>5</v>
      </c>
      <c r="G98" s="49">
        <f t="shared" si="10"/>
        <v>608</v>
      </c>
      <c r="H98" s="49">
        <f t="shared" si="11"/>
        <v>603</v>
      </c>
      <c r="I98" s="49">
        <f t="shared" si="12"/>
        <v>0</v>
      </c>
      <c r="J98" s="49">
        <v>0</v>
      </c>
      <c r="K98" s="49">
        <v>0</v>
      </c>
      <c r="L98" s="49">
        <v>0</v>
      </c>
      <c r="M98" s="49">
        <f t="shared" si="13"/>
        <v>147</v>
      </c>
      <c r="N98" s="49">
        <v>147</v>
      </c>
      <c r="O98" s="49">
        <v>0</v>
      </c>
      <c r="P98" s="49">
        <v>0</v>
      </c>
      <c r="Q98" s="49">
        <f t="shared" si="14"/>
        <v>0</v>
      </c>
      <c r="R98" s="49">
        <v>0</v>
      </c>
      <c r="S98" s="49">
        <v>0</v>
      </c>
      <c r="T98" s="49">
        <v>0</v>
      </c>
      <c r="U98" s="49">
        <f t="shared" si="15"/>
        <v>152</v>
      </c>
      <c r="V98" s="49">
        <v>0</v>
      </c>
      <c r="W98" s="49">
        <v>152</v>
      </c>
      <c r="X98" s="49">
        <v>0</v>
      </c>
      <c r="Y98" s="49">
        <f t="shared" si="16"/>
        <v>209</v>
      </c>
      <c r="Z98" s="49">
        <v>209</v>
      </c>
      <c r="AA98" s="49">
        <v>0</v>
      </c>
      <c r="AB98" s="49">
        <v>0</v>
      </c>
      <c r="AC98" s="49">
        <f t="shared" si="17"/>
        <v>95</v>
      </c>
      <c r="AD98" s="49">
        <v>0</v>
      </c>
      <c r="AE98" s="49">
        <v>95</v>
      </c>
      <c r="AF98" s="49">
        <v>0</v>
      </c>
      <c r="AG98" s="49">
        <v>5</v>
      </c>
      <c r="AH98" s="49">
        <v>0</v>
      </c>
    </row>
    <row r="99" spans="1:34" ht="13.5">
      <c r="A99" s="24" t="s">
        <v>25</v>
      </c>
      <c r="B99" s="47" t="s">
        <v>403</v>
      </c>
      <c r="C99" s="48" t="s">
        <v>404</v>
      </c>
      <c r="D99" s="49">
        <f t="shared" si="18"/>
        <v>1255</v>
      </c>
      <c r="E99" s="49">
        <v>1208</v>
      </c>
      <c r="F99" s="49">
        <v>47</v>
      </c>
      <c r="G99" s="49">
        <f t="shared" si="10"/>
        <v>1255</v>
      </c>
      <c r="H99" s="49">
        <f t="shared" si="11"/>
        <v>1208</v>
      </c>
      <c r="I99" s="49">
        <f t="shared" si="12"/>
        <v>0</v>
      </c>
      <c r="J99" s="49">
        <v>0</v>
      </c>
      <c r="K99" s="49">
        <v>0</v>
      </c>
      <c r="L99" s="49">
        <v>0</v>
      </c>
      <c r="M99" s="49">
        <f t="shared" si="13"/>
        <v>449</v>
      </c>
      <c r="N99" s="49">
        <v>0</v>
      </c>
      <c r="O99" s="49">
        <v>449</v>
      </c>
      <c r="P99" s="49">
        <v>0</v>
      </c>
      <c r="Q99" s="49">
        <f t="shared" si="14"/>
        <v>301</v>
      </c>
      <c r="R99" s="49">
        <v>0</v>
      </c>
      <c r="S99" s="49">
        <v>301</v>
      </c>
      <c r="T99" s="49">
        <v>0</v>
      </c>
      <c r="U99" s="49">
        <f t="shared" si="15"/>
        <v>444</v>
      </c>
      <c r="V99" s="49">
        <v>0</v>
      </c>
      <c r="W99" s="49">
        <v>444</v>
      </c>
      <c r="X99" s="49">
        <v>0</v>
      </c>
      <c r="Y99" s="49">
        <f t="shared" si="16"/>
        <v>6</v>
      </c>
      <c r="Z99" s="49">
        <v>0</v>
      </c>
      <c r="AA99" s="49">
        <v>6</v>
      </c>
      <c r="AB99" s="49">
        <v>0</v>
      </c>
      <c r="AC99" s="49">
        <f t="shared" si="17"/>
        <v>8</v>
      </c>
      <c r="AD99" s="49">
        <v>0</v>
      </c>
      <c r="AE99" s="49">
        <v>8</v>
      </c>
      <c r="AF99" s="49">
        <v>0</v>
      </c>
      <c r="AG99" s="49">
        <v>47</v>
      </c>
      <c r="AH99" s="49">
        <v>0</v>
      </c>
    </row>
    <row r="100" spans="1:34" ht="13.5">
      <c r="A100" s="24" t="s">
        <v>25</v>
      </c>
      <c r="B100" s="47" t="s">
        <v>405</v>
      </c>
      <c r="C100" s="48" t="s">
        <v>406</v>
      </c>
      <c r="D100" s="49">
        <f t="shared" si="18"/>
        <v>846</v>
      </c>
      <c r="E100" s="49">
        <v>778</v>
      </c>
      <c r="F100" s="49">
        <v>68</v>
      </c>
      <c r="G100" s="49">
        <f t="shared" si="10"/>
        <v>846</v>
      </c>
      <c r="H100" s="49">
        <f t="shared" si="11"/>
        <v>778</v>
      </c>
      <c r="I100" s="49">
        <f t="shared" si="12"/>
        <v>0</v>
      </c>
      <c r="J100" s="49">
        <v>0</v>
      </c>
      <c r="K100" s="49">
        <v>0</v>
      </c>
      <c r="L100" s="49">
        <v>0</v>
      </c>
      <c r="M100" s="49">
        <f t="shared" si="13"/>
        <v>386</v>
      </c>
      <c r="N100" s="49">
        <v>0</v>
      </c>
      <c r="O100" s="49">
        <v>349</v>
      </c>
      <c r="P100" s="49">
        <v>37</v>
      </c>
      <c r="Q100" s="49">
        <f t="shared" si="14"/>
        <v>99</v>
      </c>
      <c r="R100" s="49">
        <v>0</v>
      </c>
      <c r="S100" s="49">
        <v>99</v>
      </c>
      <c r="T100" s="49">
        <v>0</v>
      </c>
      <c r="U100" s="49">
        <f t="shared" si="15"/>
        <v>275</v>
      </c>
      <c r="V100" s="49">
        <v>0</v>
      </c>
      <c r="W100" s="49">
        <v>275</v>
      </c>
      <c r="X100" s="49">
        <v>0</v>
      </c>
      <c r="Y100" s="49">
        <f t="shared" si="16"/>
        <v>0</v>
      </c>
      <c r="Z100" s="49">
        <v>0</v>
      </c>
      <c r="AA100" s="49">
        <v>0</v>
      </c>
      <c r="AB100" s="49">
        <v>0</v>
      </c>
      <c r="AC100" s="49">
        <f t="shared" si="17"/>
        <v>18</v>
      </c>
      <c r="AD100" s="49">
        <v>0</v>
      </c>
      <c r="AE100" s="49">
        <v>18</v>
      </c>
      <c r="AF100" s="49">
        <v>0</v>
      </c>
      <c r="AG100" s="49">
        <v>68</v>
      </c>
      <c r="AH100" s="49">
        <v>0</v>
      </c>
    </row>
    <row r="101" spans="1:34" ht="13.5">
      <c r="A101" s="24" t="s">
        <v>25</v>
      </c>
      <c r="B101" s="47" t="s">
        <v>407</v>
      </c>
      <c r="C101" s="48" t="s">
        <v>408</v>
      </c>
      <c r="D101" s="49">
        <f t="shared" si="18"/>
        <v>3878</v>
      </c>
      <c r="E101" s="49">
        <v>2864</v>
      </c>
      <c r="F101" s="49">
        <v>1014</v>
      </c>
      <c r="G101" s="49">
        <f t="shared" si="10"/>
        <v>3878</v>
      </c>
      <c r="H101" s="49">
        <f t="shared" si="11"/>
        <v>2851</v>
      </c>
      <c r="I101" s="49">
        <f t="shared" si="12"/>
        <v>0</v>
      </c>
      <c r="J101" s="49">
        <v>0</v>
      </c>
      <c r="K101" s="49">
        <v>0</v>
      </c>
      <c r="L101" s="49">
        <v>0</v>
      </c>
      <c r="M101" s="49">
        <f t="shared" si="13"/>
        <v>2131</v>
      </c>
      <c r="N101" s="49">
        <v>0</v>
      </c>
      <c r="O101" s="49">
        <v>2131</v>
      </c>
      <c r="P101" s="49">
        <v>0</v>
      </c>
      <c r="Q101" s="49">
        <f t="shared" si="14"/>
        <v>185</v>
      </c>
      <c r="R101" s="49">
        <v>0</v>
      </c>
      <c r="S101" s="49">
        <v>185</v>
      </c>
      <c r="T101" s="49">
        <v>0</v>
      </c>
      <c r="U101" s="49">
        <f t="shared" si="15"/>
        <v>523</v>
      </c>
      <c r="V101" s="49">
        <v>0</v>
      </c>
      <c r="W101" s="49">
        <v>523</v>
      </c>
      <c r="X101" s="49">
        <v>0</v>
      </c>
      <c r="Y101" s="49">
        <f t="shared" si="16"/>
        <v>0</v>
      </c>
      <c r="Z101" s="49">
        <v>0</v>
      </c>
      <c r="AA101" s="49">
        <v>0</v>
      </c>
      <c r="AB101" s="49">
        <v>0</v>
      </c>
      <c r="AC101" s="49">
        <f t="shared" si="17"/>
        <v>12</v>
      </c>
      <c r="AD101" s="49">
        <v>0</v>
      </c>
      <c r="AE101" s="49">
        <v>12</v>
      </c>
      <c r="AF101" s="49">
        <v>0</v>
      </c>
      <c r="AG101" s="49">
        <v>1027</v>
      </c>
      <c r="AH101" s="49">
        <v>0</v>
      </c>
    </row>
    <row r="102" spans="1:34" ht="13.5">
      <c r="A102" s="24" t="s">
        <v>25</v>
      </c>
      <c r="B102" s="47" t="s">
        <v>409</v>
      </c>
      <c r="C102" s="48" t="s">
        <v>410</v>
      </c>
      <c r="D102" s="49">
        <f t="shared" si="18"/>
        <v>3658</v>
      </c>
      <c r="E102" s="49">
        <v>2931</v>
      </c>
      <c r="F102" s="49">
        <v>727</v>
      </c>
      <c r="G102" s="49">
        <f t="shared" si="10"/>
        <v>3658</v>
      </c>
      <c r="H102" s="49">
        <f t="shared" si="11"/>
        <v>2931</v>
      </c>
      <c r="I102" s="49">
        <f t="shared" si="12"/>
        <v>0</v>
      </c>
      <c r="J102" s="49">
        <v>0</v>
      </c>
      <c r="K102" s="49">
        <v>0</v>
      </c>
      <c r="L102" s="49">
        <v>0</v>
      </c>
      <c r="M102" s="49">
        <f t="shared" si="13"/>
        <v>2281</v>
      </c>
      <c r="N102" s="49">
        <v>0</v>
      </c>
      <c r="O102" s="49">
        <v>2281</v>
      </c>
      <c r="P102" s="49">
        <v>0</v>
      </c>
      <c r="Q102" s="49">
        <f t="shared" si="14"/>
        <v>178</v>
      </c>
      <c r="R102" s="49">
        <v>0</v>
      </c>
      <c r="S102" s="49">
        <v>178</v>
      </c>
      <c r="T102" s="49">
        <v>0</v>
      </c>
      <c r="U102" s="49">
        <f t="shared" si="15"/>
        <v>472</v>
      </c>
      <c r="V102" s="49">
        <v>0</v>
      </c>
      <c r="W102" s="49">
        <v>472</v>
      </c>
      <c r="X102" s="49">
        <v>0</v>
      </c>
      <c r="Y102" s="49">
        <f t="shared" si="16"/>
        <v>0</v>
      </c>
      <c r="Z102" s="49">
        <v>0</v>
      </c>
      <c r="AA102" s="49">
        <v>0</v>
      </c>
      <c r="AB102" s="49">
        <v>0</v>
      </c>
      <c r="AC102" s="49">
        <f t="shared" si="17"/>
        <v>0</v>
      </c>
      <c r="AD102" s="49">
        <v>0</v>
      </c>
      <c r="AE102" s="49">
        <v>0</v>
      </c>
      <c r="AF102" s="49">
        <v>0</v>
      </c>
      <c r="AG102" s="49">
        <v>727</v>
      </c>
      <c r="AH102" s="49">
        <v>0</v>
      </c>
    </row>
    <row r="103" spans="1:34" ht="13.5">
      <c r="A103" s="24" t="s">
        <v>25</v>
      </c>
      <c r="B103" s="47" t="s">
        <v>411</v>
      </c>
      <c r="C103" s="48" t="s">
        <v>412</v>
      </c>
      <c r="D103" s="49">
        <f aca="true" t="shared" si="19" ref="D103:D117">E103+F103</f>
        <v>3056</v>
      </c>
      <c r="E103" s="49">
        <v>2848</v>
      </c>
      <c r="F103" s="49">
        <v>208</v>
      </c>
      <c r="G103" s="49">
        <f t="shared" si="10"/>
        <v>3056</v>
      </c>
      <c r="H103" s="49">
        <f t="shared" si="11"/>
        <v>2780</v>
      </c>
      <c r="I103" s="49">
        <f t="shared" si="12"/>
        <v>0</v>
      </c>
      <c r="J103" s="49">
        <v>0</v>
      </c>
      <c r="K103" s="49">
        <v>0</v>
      </c>
      <c r="L103" s="49">
        <v>0</v>
      </c>
      <c r="M103" s="49">
        <f t="shared" si="13"/>
        <v>2185</v>
      </c>
      <c r="N103" s="49">
        <v>0</v>
      </c>
      <c r="O103" s="49">
        <v>1977</v>
      </c>
      <c r="P103" s="49">
        <v>208</v>
      </c>
      <c r="Q103" s="49">
        <f t="shared" si="14"/>
        <v>128</v>
      </c>
      <c r="R103" s="49">
        <v>0</v>
      </c>
      <c r="S103" s="49">
        <v>128</v>
      </c>
      <c r="T103" s="49">
        <v>0</v>
      </c>
      <c r="U103" s="49">
        <f t="shared" si="15"/>
        <v>464</v>
      </c>
      <c r="V103" s="49">
        <v>0</v>
      </c>
      <c r="W103" s="49">
        <v>464</v>
      </c>
      <c r="X103" s="49">
        <v>0</v>
      </c>
      <c r="Y103" s="49">
        <f t="shared" si="16"/>
        <v>0</v>
      </c>
      <c r="Z103" s="49">
        <v>0</v>
      </c>
      <c r="AA103" s="49">
        <v>0</v>
      </c>
      <c r="AB103" s="49">
        <v>0</v>
      </c>
      <c r="AC103" s="49">
        <f t="shared" si="17"/>
        <v>3</v>
      </c>
      <c r="AD103" s="49">
        <v>0</v>
      </c>
      <c r="AE103" s="49">
        <v>3</v>
      </c>
      <c r="AF103" s="49">
        <v>0</v>
      </c>
      <c r="AG103" s="49">
        <v>276</v>
      </c>
      <c r="AH103" s="49">
        <v>0</v>
      </c>
    </row>
    <row r="104" spans="1:34" ht="13.5">
      <c r="A104" s="24" t="s">
        <v>25</v>
      </c>
      <c r="B104" s="47" t="s">
        <v>413</v>
      </c>
      <c r="C104" s="48" t="s">
        <v>414</v>
      </c>
      <c r="D104" s="49">
        <f t="shared" si="19"/>
        <v>5700</v>
      </c>
      <c r="E104" s="49">
        <v>5417</v>
      </c>
      <c r="F104" s="49">
        <v>283</v>
      </c>
      <c r="G104" s="49">
        <f t="shared" si="10"/>
        <v>5700</v>
      </c>
      <c r="H104" s="49">
        <f t="shared" si="11"/>
        <v>5211</v>
      </c>
      <c r="I104" s="49">
        <f t="shared" si="12"/>
        <v>0</v>
      </c>
      <c r="J104" s="49">
        <v>0</v>
      </c>
      <c r="K104" s="49">
        <v>0</v>
      </c>
      <c r="L104" s="49">
        <v>0</v>
      </c>
      <c r="M104" s="49">
        <f t="shared" si="13"/>
        <v>4169</v>
      </c>
      <c r="N104" s="49">
        <v>0</v>
      </c>
      <c r="O104" s="49">
        <v>3660</v>
      </c>
      <c r="P104" s="49">
        <v>509</v>
      </c>
      <c r="Q104" s="49">
        <f t="shared" si="14"/>
        <v>205</v>
      </c>
      <c r="R104" s="49">
        <v>0</v>
      </c>
      <c r="S104" s="49">
        <v>163</v>
      </c>
      <c r="T104" s="49">
        <v>42</v>
      </c>
      <c r="U104" s="49">
        <f t="shared" si="15"/>
        <v>633</v>
      </c>
      <c r="V104" s="49">
        <v>0</v>
      </c>
      <c r="W104" s="49">
        <v>633</v>
      </c>
      <c r="X104" s="49">
        <v>0</v>
      </c>
      <c r="Y104" s="49">
        <f t="shared" si="16"/>
        <v>0</v>
      </c>
      <c r="Z104" s="49">
        <v>0</v>
      </c>
      <c r="AA104" s="49">
        <v>0</v>
      </c>
      <c r="AB104" s="49">
        <v>0</v>
      </c>
      <c r="AC104" s="49">
        <f t="shared" si="17"/>
        <v>204</v>
      </c>
      <c r="AD104" s="49">
        <v>0</v>
      </c>
      <c r="AE104" s="49">
        <v>204</v>
      </c>
      <c r="AF104" s="49">
        <v>0</v>
      </c>
      <c r="AG104" s="49">
        <v>489</v>
      </c>
      <c r="AH104" s="49">
        <v>0</v>
      </c>
    </row>
    <row r="105" spans="1:34" ht="13.5">
      <c r="A105" s="24" t="s">
        <v>25</v>
      </c>
      <c r="B105" s="47" t="s">
        <v>415</v>
      </c>
      <c r="C105" s="48" t="s">
        <v>416</v>
      </c>
      <c r="D105" s="49">
        <f t="shared" si="19"/>
        <v>3670</v>
      </c>
      <c r="E105" s="49">
        <v>2656</v>
      </c>
      <c r="F105" s="49">
        <v>1014</v>
      </c>
      <c r="G105" s="49">
        <f t="shared" si="10"/>
        <v>3670</v>
      </c>
      <c r="H105" s="49">
        <f t="shared" si="11"/>
        <v>2656</v>
      </c>
      <c r="I105" s="49">
        <f t="shared" si="12"/>
        <v>0</v>
      </c>
      <c r="J105" s="49">
        <v>0</v>
      </c>
      <c r="K105" s="49">
        <v>0</v>
      </c>
      <c r="L105" s="49">
        <v>0</v>
      </c>
      <c r="M105" s="49">
        <f t="shared" si="13"/>
        <v>2004</v>
      </c>
      <c r="N105" s="49">
        <v>0</v>
      </c>
      <c r="O105" s="49">
        <v>2004</v>
      </c>
      <c r="P105" s="49">
        <v>0</v>
      </c>
      <c r="Q105" s="49">
        <f t="shared" si="14"/>
        <v>136</v>
      </c>
      <c r="R105" s="49">
        <v>0</v>
      </c>
      <c r="S105" s="49">
        <v>136</v>
      </c>
      <c r="T105" s="49">
        <v>0</v>
      </c>
      <c r="U105" s="49">
        <f t="shared" si="15"/>
        <v>501</v>
      </c>
      <c r="V105" s="49">
        <v>0</v>
      </c>
      <c r="W105" s="49">
        <v>501</v>
      </c>
      <c r="X105" s="49">
        <v>0</v>
      </c>
      <c r="Y105" s="49">
        <f t="shared" si="16"/>
        <v>0</v>
      </c>
      <c r="Z105" s="49">
        <v>0</v>
      </c>
      <c r="AA105" s="49">
        <v>0</v>
      </c>
      <c r="AB105" s="49">
        <v>0</v>
      </c>
      <c r="AC105" s="49">
        <f t="shared" si="17"/>
        <v>15</v>
      </c>
      <c r="AD105" s="49">
        <v>0</v>
      </c>
      <c r="AE105" s="49">
        <v>15</v>
      </c>
      <c r="AF105" s="49">
        <v>0</v>
      </c>
      <c r="AG105" s="49">
        <v>1014</v>
      </c>
      <c r="AH105" s="49">
        <v>0</v>
      </c>
    </row>
    <row r="106" spans="1:34" ht="13.5">
      <c r="A106" s="24" t="s">
        <v>25</v>
      </c>
      <c r="B106" s="47" t="s">
        <v>417</v>
      </c>
      <c r="C106" s="48" t="s">
        <v>451</v>
      </c>
      <c r="D106" s="49">
        <f t="shared" si="19"/>
        <v>3295</v>
      </c>
      <c r="E106" s="49">
        <v>2995</v>
      </c>
      <c r="F106" s="49">
        <v>300</v>
      </c>
      <c r="G106" s="49">
        <f t="shared" si="10"/>
        <v>3295</v>
      </c>
      <c r="H106" s="49">
        <f t="shared" si="11"/>
        <v>2995</v>
      </c>
      <c r="I106" s="49">
        <f t="shared" si="12"/>
        <v>0</v>
      </c>
      <c r="J106" s="49">
        <v>0</v>
      </c>
      <c r="K106" s="49">
        <v>0</v>
      </c>
      <c r="L106" s="49">
        <v>0</v>
      </c>
      <c r="M106" s="49">
        <f t="shared" si="13"/>
        <v>2393</v>
      </c>
      <c r="N106" s="49">
        <v>0</v>
      </c>
      <c r="O106" s="49">
        <v>2393</v>
      </c>
      <c r="P106" s="49">
        <v>0</v>
      </c>
      <c r="Q106" s="49">
        <f t="shared" si="14"/>
        <v>174</v>
      </c>
      <c r="R106" s="49">
        <v>0</v>
      </c>
      <c r="S106" s="49">
        <v>174</v>
      </c>
      <c r="T106" s="49">
        <v>0</v>
      </c>
      <c r="U106" s="49">
        <f t="shared" si="15"/>
        <v>423</v>
      </c>
      <c r="V106" s="49">
        <v>0</v>
      </c>
      <c r="W106" s="49">
        <v>423</v>
      </c>
      <c r="X106" s="49">
        <v>0</v>
      </c>
      <c r="Y106" s="49">
        <f t="shared" si="16"/>
        <v>0</v>
      </c>
      <c r="Z106" s="49">
        <v>0</v>
      </c>
      <c r="AA106" s="49">
        <v>0</v>
      </c>
      <c r="AB106" s="49">
        <v>0</v>
      </c>
      <c r="AC106" s="49">
        <f t="shared" si="17"/>
        <v>5</v>
      </c>
      <c r="AD106" s="49">
        <v>0</v>
      </c>
      <c r="AE106" s="49">
        <v>5</v>
      </c>
      <c r="AF106" s="49">
        <v>0</v>
      </c>
      <c r="AG106" s="49">
        <v>300</v>
      </c>
      <c r="AH106" s="49">
        <v>0</v>
      </c>
    </row>
    <row r="107" spans="1:34" ht="13.5">
      <c r="A107" s="24" t="s">
        <v>25</v>
      </c>
      <c r="B107" s="47" t="s">
        <v>418</v>
      </c>
      <c r="C107" s="48" t="s">
        <v>24</v>
      </c>
      <c r="D107" s="49">
        <f t="shared" si="19"/>
        <v>3091</v>
      </c>
      <c r="E107" s="49">
        <v>2664</v>
      </c>
      <c r="F107" s="49">
        <v>427</v>
      </c>
      <c r="G107" s="49">
        <f t="shared" si="10"/>
        <v>3091</v>
      </c>
      <c r="H107" s="49">
        <f t="shared" si="11"/>
        <v>3032</v>
      </c>
      <c r="I107" s="49">
        <f t="shared" si="12"/>
        <v>0</v>
      </c>
      <c r="J107" s="49">
        <v>0</v>
      </c>
      <c r="K107" s="49">
        <v>0</v>
      </c>
      <c r="L107" s="49">
        <v>0</v>
      </c>
      <c r="M107" s="49">
        <f t="shared" si="13"/>
        <v>2417</v>
      </c>
      <c r="N107" s="49">
        <v>0</v>
      </c>
      <c r="O107" s="49">
        <v>2049</v>
      </c>
      <c r="P107" s="49">
        <v>368</v>
      </c>
      <c r="Q107" s="49">
        <f t="shared" si="14"/>
        <v>143</v>
      </c>
      <c r="R107" s="49">
        <v>0</v>
      </c>
      <c r="S107" s="49">
        <v>143</v>
      </c>
      <c r="T107" s="49">
        <v>0</v>
      </c>
      <c r="U107" s="49">
        <f t="shared" si="15"/>
        <v>463</v>
      </c>
      <c r="V107" s="49">
        <v>0</v>
      </c>
      <c r="W107" s="49">
        <v>463</v>
      </c>
      <c r="X107" s="49">
        <v>0</v>
      </c>
      <c r="Y107" s="49">
        <f t="shared" si="16"/>
        <v>0</v>
      </c>
      <c r="Z107" s="49">
        <v>0</v>
      </c>
      <c r="AA107" s="49">
        <v>0</v>
      </c>
      <c r="AB107" s="49">
        <v>0</v>
      </c>
      <c r="AC107" s="49">
        <f t="shared" si="17"/>
        <v>9</v>
      </c>
      <c r="AD107" s="49">
        <v>0</v>
      </c>
      <c r="AE107" s="49">
        <v>0</v>
      </c>
      <c r="AF107" s="49">
        <v>9</v>
      </c>
      <c r="AG107" s="49">
        <v>59</v>
      </c>
      <c r="AH107" s="49">
        <v>0</v>
      </c>
    </row>
    <row r="108" spans="1:34" ht="13.5">
      <c r="A108" s="24" t="s">
        <v>25</v>
      </c>
      <c r="B108" s="47" t="s">
        <v>419</v>
      </c>
      <c r="C108" s="48" t="s">
        <v>420</v>
      </c>
      <c r="D108" s="49">
        <f t="shared" si="19"/>
        <v>221</v>
      </c>
      <c r="E108" s="49">
        <v>221</v>
      </c>
      <c r="F108" s="49">
        <v>0</v>
      </c>
      <c r="G108" s="49">
        <f t="shared" si="10"/>
        <v>221</v>
      </c>
      <c r="H108" s="49">
        <f t="shared" si="11"/>
        <v>219</v>
      </c>
      <c r="I108" s="49">
        <f t="shared" si="12"/>
        <v>0</v>
      </c>
      <c r="J108" s="49">
        <v>0</v>
      </c>
      <c r="K108" s="49">
        <v>0</v>
      </c>
      <c r="L108" s="49">
        <v>0</v>
      </c>
      <c r="M108" s="49">
        <f t="shared" si="13"/>
        <v>198</v>
      </c>
      <c r="N108" s="49">
        <v>198</v>
      </c>
      <c r="O108" s="49">
        <v>0</v>
      </c>
      <c r="P108" s="49">
        <v>0</v>
      </c>
      <c r="Q108" s="49">
        <f t="shared" si="14"/>
        <v>15</v>
      </c>
      <c r="R108" s="49">
        <v>15</v>
      </c>
      <c r="S108" s="49">
        <v>0</v>
      </c>
      <c r="T108" s="49">
        <v>0</v>
      </c>
      <c r="U108" s="49">
        <f t="shared" si="15"/>
        <v>6</v>
      </c>
      <c r="V108" s="49">
        <v>6</v>
      </c>
      <c r="W108" s="49">
        <v>0</v>
      </c>
      <c r="X108" s="49">
        <v>0</v>
      </c>
      <c r="Y108" s="49">
        <f t="shared" si="16"/>
        <v>0</v>
      </c>
      <c r="Z108" s="49">
        <v>0</v>
      </c>
      <c r="AA108" s="49">
        <v>0</v>
      </c>
      <c r="AB108" s="49">
        <v>0</v>
      </c>
      <c r="AC108" s="49">
        <f t="shared" si="17"/>
        <v>0</v>
      </c>
      <c r="AD108" s="49">
        <v>0</v>
      </c>
      <c r="AE108" s="49">
        <v>0</v>
      </c>
      <c r="AF108" s="49">
        <v>0</v>
      </c>
      <c r="AG108" s="49">
        <v>2</v>
      </c>
      <c r="AH108" s="49">
        <v>0</v>
      </c>
    </row>
    <row r="109" spans="1:34" ht="13.5">
      <c r="A109" s="24" t="s">
        <v>25</v>
      </c>
      <c r="B109" s="47" t="s">
        <v>421</v>
      </c>
      <c r="C109" s="48" t="s">
        <v>422</v>
      </c>
      <c r="D109" s="49">
        <f t="shared" si="19"/>
        <v>3684</v>
      </c>
      <c r="E109" s="49">
        <v>2855</v>
      </c>
      <c r="F109" s="49">
        <v>829</v>
      </c>
      <c r="G109" s="49">
        <f t="shared" si="10"/>
        <v>3684</v>
      </c>
      <c r="H109" s="49">
        <f t="shared" si="11"/>
        <v>2898</v>
      </c>
      <c r="I109" s="49">
        <f t="shared" si="12"/>
        <v>0</v>
      </c>
      <c r="J109" s="49">
        <v>0</v>
      </c>
      <c r="K109" s="49">
        <v>0</v>
      </c>
      <c r="L109" s="49">
        <v>0</v>
      </c>
      <c r="M109" s="49">
        <f t="shared" si="13"/>
        <v>2481</v>
      </c>
      <c r="N109" s="49">
        <v>0</v>
      </c>
      <c r="O109" s="49">
        <v>2438</v>
      </c>
      <c r="P109" s="49">
        <v>43</v>
      </c>
      <c r="Q109" s="49">
        <f t="shared" si="14"/>
        <v>86</v>
      </c>
      <c r="R109" s="49">
        <v>0</v>
      </c>
      <c r="S109" s="49">
        <v>86</v>
      </c>
      <c r="T109" s="49">
        <v>0</v>
      </c>
      <c r="U109" s="49">
        <f t="shared" si="15"/>
        <v>312</v>
      </c>
      <c r="V109" s="49">
        <v>0</v>
      </c>
      <c r="W109" s="49">
        <v>312</v>
      </c>
      <c r="X109" s="49">
        <v>0</v>
      </c>
      <c r="Y109" s="49">
        <f t="shared" si="16"/>
        <v>0</v>
      </c>
      <c r="Z109" s="49">
        <v>0</v>
      </c>
      <c r="AA109" s="49">
        <v>0</v>
      </c>
      <c r="AB109" s="49">
        <v>0</v>
      </c>
      <c r="AC109" s="49">
        <f t="shared" si="17"/>
        <v>19</v>
      </c>
      <c r="AD109" s="49">
        <v>0</v>
      </c>
      <c r="AE109" s="49">
        <v>19</v>
      </c>
      <c r="AF109" s="49">
        <v>0</v>
      </c>
      <c r="AG109" s="49">
        <v>786</v>
      </c>
      <c r="AH109" s="49">
        <v>0</v>
      </c>
    </row>
    <row r="110" spans="1:34" ht="13.5">
      <c r="A110" s="24" t="s">
        <v>25</v>
      </c>
      <c r="B110" s="47" t="s">
        <v>423</v>
      </c>
      <c r="C110" s="48" t="s">
        <v>424</v>
      </c>
      <c r="D110" s="49">
        <f t="shared" si="19"/>
        <v>5521</v>
      </c>
      <c r="E110" s="49">
        <v>3384</v>
      </c>
      <c r="F110" s="49">
        <v>2137</v>
      </c>
      <c r="G110" s="49">
        <f t="shared" si="10"/>
        <v>5521</v>
      </c>
      <c r="H110" s="49">
        <f t="shared" si="11"/>
        <v>4139</v>
      </c>
      <c r="I110" s="49">
        <f t="shared" si="12"/>
        <v>0</v>
      </c>
      <c r="J110" s="49">
        <v>0</v>
      </c>
      <c r="K110" s="49">
        <v>0</v>
      </c>
      <c r="L110" s="49">
        <v>0</v>
      </c>
      <c r="M110" s="49">
        <f t="shared" si="13"/>
        <v>3487</v>
      </c>
      <c r="N110" s="49">
        <v>0</v>
      </c>
      <c r="O110" s="49">
        <v>2776</v>
      </c>
      <c r="P110" s="49">
        <v>711</v>
      </c>
      <c r="Q110" s="49">
        <f t="shared" si="14"/>
        <v>116</v>
      </c>
      <c r="R110" s="49">
        <v>0</v>
      </c>
      <c r="S110" s="49">
        <v>108</v>
      </c>
      <c r="T110" s="49">
        <v>8</v>
      </c>
      <c r="U110" s="49">
        <f t="shared" si="15"/>
        <v>516</v>
      </c>
      <c r="V110" s="49">
        <v>0</v>
      </c>
      <c r="W110" s="49">
        <v>481</v>
      </c>
      <c r="X110" s="49">
        <v>35</v>
      </c>
      <c r="Y110" s="49">
        <f t="shared" si="16"/>
        <v>0</v>
      </c>
      <c r="Z110" s="49">
        <v>0</v>
      </c>
      <c r="AA110" s="49">
        <v>0</v>
      </c>
      <c r="AB110" s="49">
        <v>0</v>
      </c>
      <c r="AC110" s="49">
        <f t="shared" si="17"/>
        <v>20</v>
      </c>
      <c r="AD110" s="49">
        <v>0</v>
      </c>
      <c r="AE110" s="49">
        <v>19</v>
      </c>
      <c r="AF110" s="49">
        <v>1</v>
      </c>
      <c r="AG110" s="49">
        <v>1382</v>
      </c>
      <c r="AH110" s="49">
        <v>0</v>
      </c>
    </row>
    <row r="111" spans="1:34" ht="13.5">
      <c r="A111" s="24" t="s">
        <v>25</v>
      </c>
      <c r="B111" s="47" t="s">
        <v>425</v>
      </c>
      <c r="C111" s="48" t="s">
        <v>426</v>
      </c>
      <c r="D111" s="49">
        <f t="shared" si="19"/>
        <v>2545</v>
      </c>
      <c r="E111" s="49">
        <v>1694</v>
      </c>
      <c r="F111" s="49">
        <v>851</v>
      </c>
      <c r="G111" s="49">
        <f t="shared" si="10"/>
        <v>2545</v>
      </c>
      <c r="H111" s="49">
        <f t="shared" si="11"/>
        <v>1784</v>
      </c>
      <c r="I111" s="49">
        <f t="shared" si="12"/>
        <v>0</v>
      </c>
      <c r="J111" s="49">
        <v>0</v>
      </c>
      <c r="K111" s="49">
        <v>0</v>
      </c>
      <c r="L111" s="49">
        <v>0</v>
      </c>
      <c r="M111" s="49">
        <f t="shared" si="13"/>
        <v>1411</v>
      </c>
      <c r="N111" s="49">
        <v>0</v>
      </c>
      <c r="O111" s="49">
        <v>1321</v>
      </c>
      <c r="P111" s="49">
        <v>90</v>
      </c>
      <c r="Q111" s="49">
        <f t="shared" si="14"/>
        <v>68</v>
      </c>
      <c r="R111" s="49">
        <v>0</v>
      </c>
      <c r="S111" s="49">
        <v>68</v>
      </c>
      <c r="T111" s="49">
        <v>0</v>
      </c>
      <c r="U111" s="49">
        <f t="shared" si="15"/>
        <v>293</v>
      </c>
      <c r="V111" s="49">
        <v>0</v>
      </c>
      <c r="W111" s="49">
        <v>293</v>
      </c>
      <c r="X111" s="49">
        <v>0</v>
      </c>
      <c r="Y111" s="49">
        <f t="shared" si="16"/>
        <v>0</v>
      </c>
      <c r="Z111" s="49">
        <v>0</v>
      </c>
      <c r="AA111" s="49">
        <v>0</v>
      </c>
      <c r="AB111" s="49">
        <v>0</v>
      </c>
      <c r="AC111" s="49">
        <f t="shared" si="17"/>
        <v>12</v>
      </c>
      <c r="AD111" s="49">
        <v>0</v>
      </c>
      <c r="AE111" s="49">
        <v>12</v>
      </c>
      <c r="AF111" s="49">
        <v>0</v>
      </c>
      <c r="AG111" s="49">
        <v>761</v>
      </c>
      <c r="AH111" s="49">
        <v>0</v>
      </c>
    </row>
    <row r="112" spans="1:34" ht="13.5">
      <c r="A112" s="24" t="s">
        <v>25</v>
      </c>
      <c r="B112" s="47" t="s">
        <v>427</v>
      </c>
      <c r="C112" s="48" t="s">
        <v>428</v>
      </c>
      <c r="D112" s="49">
        <f t="shared" si="19"/>
        <v>1290</v>
      </c>
      <c r="E112" s="49">
        <v>1083</v>
      </c>
      <c r="F112" s="49">
        <v>207</v>
      </c>
      <c r="G112" s="49">
        <f t="shared" si="10"/>
        <v>1290</v>
      </c>
      <c r="H112" s="49">
        <f t="shared" si="11"/>
        <v>1083</v>
      </c>
      <c r="I112" s="49">
        <f t="shared" si="12"/>
        <v>0</v>
      </c>
      <c r="J112" s="49">
        <v>0</v>
      </c>
      <c r="K112" s="49">
        <v>0</v>
      </c>
      <c r="L112" s="49">
        <v>0</v>
      </c>
      <c r="M112" s="49">
        <f t="shared" si="13"/>
        <v>816</v>
      </c>
      <c r="N112" s="49">
        <v>0</v>
      </c>
      <c r="O112" s="49">
        <v>816</v>
      </c>
      <c r="P112" s="49">
        <v>0</v>
      </c>
      <c r="Q112" s="49">
        <f t="shared" si="14"/>
        <v>56</v>
      </c>
      <c r="R112" s="49">
        <v>0</v>
      </c>
      <c r="S112" s="49">
        <v>56</v>
      </c>
      <c r="T112" s="49">
        <v>0</v>
      </c>
      <c r="U112" s="49">
        <f t="shared" si="15"/>
        <v>201</v>
      </c>
      <c r="V112" s="49">
        <v>0</v>
      </c>
      <c r="W112" s="49">
        <v>201</v>
      </c>
      <c r="X112" s="49">
        <v>0</v>
      </c>
      <c r="Y112" s="49">
        <f t="shared" si="16"/>
        <v>0</v>
      </c>
      <c r="Z112" s="49">
        <v>0</v>
      </c>
      <c r="AA112" s="49">
        <v>0</v>
      </c>
      <c r="AB112" s="49">
        <v>0</v>
      </c>
      <c r="AC112" s="49">
        <f t="shared" si="17"/>
        <v>10</v>
      </c>
      <c r="AD112" s="49">
        <v>0</v>
      </c>
      <c r="AE112" s="49">
        <v>10</v>
      </c>
      <c r="AF112" s="49">
        <v>0</v>
      </c>
      <c r="AG112" s="49">
        <v>207</v>
      </c>
      <c r="AH112" s="49">
        <v>0</v>
      </c>
    </row>
    <row r="113" spans="1:34" ht="13.5">
      <c r="A113" s="24" t="s">
        <v>25</v>
      </c>
      <c r="B113" s="47" t="s">
        <v>429</v>
      </c>
      <c r="C113" s="48" t="s">
        <v>430</v>
      </c>
      <c r="D113" s="49">
        <f t="shared" si="19"/>
        <v>1465</v>
      </c>
      <c r="E113" s="49">
        <v>1264</v>
      </c>
      <c r="F113" s="49">
        <v>201</v>
      </c>
      <c r="G113" s="49">
        <f t="shared" si="10"/>
        <v>1465</v>
      </c>
      <c r="H113" s="49">
        <f t="shared" si="11"/>
        <v>1297</v>
      </c>
      <c r="I113" s="49">
        <f t="shared" si="12"/>
        <v>0</v>
      </c>
      <c r="J113" s="49">
        <v>0</v>
      </c>
      <c r="K113" s="49">
        <v>0</v>
      </c>
      <c r="L113" s="49">
        <v>0</v>
      </c>
      <c r="M113" s="49">
        <f t="shared" si="13"/>
        <v>1010</v>
      </c>
      <c r="N113" s="49">
        <v>0</v>
      </c>
      <c r="O113" s="49">
        <v>977</v>
      </c>
      <c r="P113" s="49">
        <v>33</v>
      </c>
      <c r="Q113" s="49">
        <f t="shared" si="14"/>
        <v>58</v>
      </c>
      <c r="R113" s="49">
        <v>0</v>
      </c>
      <c r="S113" s="49">
        <v>58</v>
      </c>
      <c r="T113" s="49">
        <v>0</v>
      </c>
      <c r="U113" s="49">
        <f t="shared" si="15"/>
        <v>219</v>
      </c>
      <c r="V113" s="49">
        <v>0</v>
      </c>
      <c r="W113" s="49">
        <v>219</v>
      </c>
      <c r="X113" s="49">
        <v>0</v>
      </c>
      <c r="Y113" s="49">
        <f t="shared" si="16"/>
        <v>0</v>
      </c>
      <c r="Z113" s="49">
        <v>0</v>
      </c>
      <c r="AA113" s="49">
        <v>0</v>
      </c>
      <c r="AB113" s="49">
        <v>0</v>
      </c>
      <c r="AC113" s="49">
        <f t="shared" si="17"/>
        <v>10</v>
      </c>
      <c r="AD113" s="49">
        <v>0</v>
      </c>
      <c r="AE113" s="49">
        <v>10</v>
      </c>
      <c r="AF113" s="49">
        <v>0</v>
      </c>
      <c r="AG113" s="49">
        <v>168</v>
      </c>
      <c r="AH113" s="49">
        <v>0</v>
      </c>
    </row>
    <row r="114" spans="1:34" ht="13.5">
      <c r="A114" s="24" t="s">
        <v>25</v>
      </c>
      <c r="B114" s="47" t="s">
        <v>431</v>
      </c>
      <c r="C114" s="48" t="s">
        <v>432</v>
      </c>
      <c r="D114" s="49">
        <f t="shared" si="19"/>
        <v>1958</v>
      </c>
      <c r="E114" s="49">
        <v>1493</v>
      </c>
      <c r="F114" s="49">
        <v>465</v>
      </c>
      <c r="G114" s="49">
        <f t="shared" si="10"/>
        <v>1958</v>
      </c>
      <c r="H114" s="49">
        <f t="shared" si="11"/>
        <v>1568</v>
      </c>
      <c r="I114" s="49">
        <f t="shared" si="12"/>
        <v>0</v>
      </c>
      <c r="J114" s="49">
        <v>0</v>
      </c>
      <c r="K114" s="49">
        <v>0</v>
      </c>
      <c r="L114" s="49">
        <v>0</v>
      </c>
      <c r="M114" s="49">
        <f t="shared" si="13"/>
        <v>1245</v>
      </c>
      <c r="N114" s="49">
        <v>0</v>
      </c>
      <c r="O114" s="49">
        <v>1171</v>
      </c>
      <c r="P114" s="49">
        <v>74</v>
      </c>
      <c r="Q114" s="49">
        <f t="shared" si="14"/>
        <v>63</v>
      </c>
      <c r="R114" s="49">
        <v>0</v>
      </c>
      <c r="S114" s="49">
        <v>63</v>
      </c>
      <c r="T114" s="49">
        <v>0</v>
      </c>
      <c r="U114" s="49">
        <f t="shared" si="15"/>
        <v>253</v>
      </c>
      <c r="V114" s="49">
        <v>0</v>
      </c>
      <c r="W114" s="49">
        <v>252</v>
      </c>
      <c r="X114" s="49">
        <v>1</v>
      </c>
      <c r="Y114" s="49">
        <f t="shared" si="16"/>
        <v>0</v>
      </c>
      <c r="Z114" s="49">
        <v>0</v>
      </c>
      <c r="AA114" s="49">
        <v>0</v>
      </c>
      <c r="AB114" s="49">
        <v>0</v>
      </c>
      <c r="AC114" s="49">
        <f t="shared" si="17"/>
        <v>7</v>
      </c>
      <c r="AD114" s="49">
        <v>0</v>
      </c>
      <c r="AE114" s="49">
        <v>7</v>
      </c>
      <c r="AF114" s="49">
        <v>0</v>
      </c>
      <c r="AG114" s="49">
        <v>390</v>
      </c>
      <c r="AH114" s="49">
        <v>0</v>
      </c>
    </row>
    <row r="115" spans="1:34" ht="13.5">
      <c r="A115" s="24" t="s">
        <v>25</v>
      </c>
      <c r="B115" s="47" t="s">
        <v>433</v>
      </c>
      <c r="C115" s="48" t="s">
        <v>434</v>
      </c>
      <c r="D115" s="49">
        <f t="shared" si="19"/>
        <v>1628</v>
      </c>
      <c r="E115" s="49">
        <v>1278</v>
      </c>
      <c r="F115" s="49">
        <v>350</v>
      </c>
      <c r="G115" s="49">
        <f t="shared" si="10"/>
        <v>1628</v>
      </c>
      <c r="H115" s="49">
        <f t="shared" si="11"/>
        <v>1278</v>
      </c>
      <c r="I115" s="49">
        <f t="shared" si="12"/>
        <v>0</v>
      </c>
      <c r="J115" s="49">
        <v>0</v>
      </c>
      <c r="K115" s="49">
        <v>0</v>
      </c>
      <c r="L115" s="49">
        <v>0</v>
      </c>
      <c r="M115" s="49">
        <f t="shared" si="13"/>
        <v>1161</v>
      </c>
      <c r="N115" s="49">
        <v>0</v>
      </c>
      <c r="O115" s="49">
        <v>1161</v>
      </c>
      <c r="P115" s="49">
        <v>0</v>
      </c>
      <c r="Q115" s="49">
        <f t="shared" si="14"/>
        <v>0</v>
      </c>
      <c r="R115" s="49">
        <v>0</v>
      </c>
      <c r="S115" s="49">
        <v>0</v>
      </c>
      <c r="T115" s="49">
        <v>0</v>
      </c>
      <c r="U115" s="49">
        <f t="shared" si="15"/>
        <v>85</v>
      </c>
      <c r="V115" s="49">
        <v>0</v>
      </c>
      <c r="W115" s="49">
        <v>85</v>
      </c>
      <c r="X115" s="49">
        <v>0</v>
      </c>
      <c r="Y115" s="49">
        <f t="shared" si="16"/>
        <v>0</v>
      </c>
      <c r="Z115" s="49">
        <v>0</v>
      </c>
      <c r="AA115" s="49">
        <v>0</v>
      </c>
      <c r="AB115" s="49">
        <v>0</v>
      </c>
      <c r="AC115" s="49">
        <f t="shared" si="17"/>
        <v>32</v>
      </c>
      <c r="AD115" s="49">
        <v>0</v>
      </c>
      <c r="AE115" s="49">
        <v>32</v>
      </c>
      <c r="AF115" s="49">
        <v>0</v>
      </c>
      <c r="AG115" s="49">
        <v>350</v>
      </c>
      <c r="AH115" s="49">
        <v>0</v>
      </c>
    </row>
    <row r="116" spans="1:34" ht="13.5">
      <c r="A116" s="24" t="s">
        <v>25</v>
      </c>
      <c r="B116" s="47" t="s">
        <v>435</v>
      </c>
      <c r="C116" s="48" t="s">
        <v>436</v>
      </c>
      <c r="D116" s="49">
        <f t="shared" si="19"/>
        <v>1525</v>
      </c>
      <c r="E116" s="49">
        <v>1142</v>
      </c>
      <c r="F116" s="49">
        <v>383</v>
      </c>
      <c r="G116" s="49">
        <f t="shared" si="10"/>
        <v>1525</v>
      </c>
      <c r="H116" s="49">
        <f t="shared" si="11"/>
        <v>1239</v>
      </c>
      <c r="I116" s="49">
        <f t="shared" si="12"/>
        <v>0</v>
      </c>
      <c r="J116" s="49">
        <v>0</v>
      </c>
      <c r="K116" s="49">
        <v>0</v>
      </c>
      <c r="L116" s="49">
        <v>0</v>
      </c>
      <c r="M116" s="49">
        <f t="shared" si="13"/>
        <v>1154</v>
      </c>
      <c r="N116" s="49">
        <v>0</v>
      </c>
      <c r="O116" s="49">
        <v>1057</v>
      </c>
      <c r="P116" s="49">
        <v>97</v>
      </c>
      <c r="Q116" s="49">
        <f t="shared" si="14"/>
        <v>0</v>
      </c>
      <c r="R116" s="49">
        <v>0</v>
      </c>
      <c r="S116" s="49">
        <v>0</v>
      </c>
      <c r="T116" s="49">
        <v>0</v>
      </c>
      <c r="U116" s="49">
        <f t="shared" si="15"/>
        <v>63</v>
      </c>
      <c r="V116" s="49">
        <v>0</v>
      </c>
      <c r="W116" s="49">
        <v>63</v>
      </c>
      <c r="X116" s="49">
        <v>0</v>
      </c>
      <c r="Y116" s="49">
        <f t="shared" si="16"/>
        <v>0</v>
      </c>
      <c r="Z116" s="49">
        <v>0</v>
      </c>
      <c r="AA116" s="49">
        <v>0</v>
      </c>
      <c r="AB116" s="49">
        <v>0</v>
      </c>
      <c r="AC116" s="49">
        <f t="shared" si="17"/>
        <v>22</v>
      </c>
      <c r="AD116" s="49">
        <v>0</v>
      </c>
      <c r="AE116" s="49">
        <v>22</v>
      </c>
      <c r="AF116" s="49">
        <v>0</v>
      </c>
      <c r="AG116" s="49">
        <v>286</v>
      </c>
      <c r="AH116" s="49">
        <v>0</v>
      </c>
    </row>
    <row r="117" spans="1:34" ht="13.5">
      <c r="A117" s="24" t="s">
        <v>25</v>
      </c>
      <c r="B117" s="47" t="s">
        <v>437</v>
      </c>
      <c r="C117" s="48" t="s">
        <v>438</v>
      </c>
      <c r="D117" s="49">
        <f t="shared" si="19"/>
        <v>697</v>
      </c>
      <c r="E117" s="49">
        <v>600</v>
      </c>
      <c r="F117" s="49">
        <v>97</v>
      </c>
      <c r="G117" s="49">
        <f t="shared" si="10"/>
        <v>697</v>
      </c>
      <c r="H117" s="49">
        <f t="shared" si="11"/>
        <v>600</v>
      </c>
      <c r="I117" s="49">
        <f t="shared" si="12"/>
        <v>0</v>
      </c>
      <c r="J117" s="49">
        <v>0</v>
      </c>
      <c r="K117" s="49">
        <v>0</v>
      </c>
      <c r="L117" s="49">
        <v>0</v>
      </c>
      <c r="M117" s="49">
        <f t="shared" si="13"/>
        <v>525</v>
      </c>
      <c r="N117" s="49">
        <v>0</v>
      </c>
      <c r="O117" s="49">
        <v>525</v>
      </c>
      <c r="P117" s="49">
        <v>0</v>
      </c>
      <c r="Q117" s="49">
        <f t="shared" si="14"/>
        <v>0</v>
      </c>
      <c r="R117" s="49">
        <v>0</v>
      </c>
      <c r="S117" s="49">
        <v>0</v>
      </c>
      <c r="T117" s="49">
        <v>0</v>
      </c>
      <c r="U117" s="49">
        <f t="shared" si="15"/>
        <v>46</v>
      </c>
      <c r="V117" s="49">
        <v>0</v>
      </c>
      <c r="W117" s="49">
        <v>46</v>
      </c>
      <c r="X117" s="49">
        <v>0</v>
      </c>
      <c r="Y117" s="49">
        <f t="shared" si="16"/>
        <v>0</v>
      </c>
      <c r="Z117" s="49">
        <v>0</v>
      </c>
      <c r="AA117" s="49">
        <v>0</v>
      </c>
      <c r="AB117" s="49">
        <v>0</v>
      </c>
      <c r="AC117" s="49">
        <f t="shared" si="17"/>
        <v>29</v>
      </c>
      <c r="AD117" s="49">
        <v>0</v>
      </c>
      <c r="AE117" s="49">
        <v>29</v>
      </c>
      <c r="AF117" s="49">
        <v>0</v>
      </c>
      <c r="AG117" s="49">
        <v>97</v>
      </c>
      <c r="AH117" s="49">
        <v>0</v>
      </c>
    </row>
    <row r="118" spans="1:34" ht="13.5">
      <c r="A118" s="193" t="s">
        <v>275</v>
      </c>
      <c r="B118" s="188"/>
      <c r="C118" s="189"/>
      <c r="D118" s="49">
        <f aca="true" t="shared" si="20" ref="D118:AH118">SUM(D7:D117)</f>
        <v>1045709</v>
      </c>
      <c r="E118" s="49">
        <f t="shared" si="20"/>
        <v>712535</v>
      </c>
      <c r="F118" s="49">
        <f t="shared" si="20"/>
        <v>333174</v>
      </c>
      <c r="G118" s="49">
        <f t="shared" si="20"/>
        <v>1045709</v>
      </c>
      <c r="H118" s="49">
        <f t="shared" si="20"/>
        <v>951360</v>
      </c>
      <c r="I118" s="49">
        <f t="shared" si="20"/>
        <v>18681</v>
      </c>
      <c r="J118" s="49">
        <f t="shared" si="20"/>
        <v>0</v>
      </c>
      <c r="K118" s="49">
        <f t="shared" si="20"/>
        <v>13643</v>
      </c>
      <c r="L118" s="49">
        <f t="shared" si="20"/>
        <v>5038</v>
      </c>
      <c r="M118" s="49">
        <f t="shared" si="20"/>
        <v>741193</v>
      </c>
      <c r="N118" s="49">
        <f t="shared" si="20"/>
        <v>69818</v>
      </c>
      <c r="O118" s="49">
        <f t="shared" si="20"/>
        <v>448759</v>
      </c>
      <c r="P118" s="49">
        <f t="shared" si="20"/>
        <v>222616</v>
      </c>
      <c r="Q118" s="49">
        <f t="shared" si="20"/>
        <v>66556</v>
      </c>
      <c r="R118" s="49">
        <f t="shared" si="20"/>
        <v>3204</v>
      </c>
      <c r="S118" s="49">
        <f t="shared" si="20"/>
        <v>48237</v>
      </c>
      <c r="T118" s="49">
        <f t="shared" si="20"/>
        <v>15115</v>
      </c>
      <c r="U118" s="49">
        <f t="shared" si="20"/>
        <v>112380</v>
      </c>
      <c r="V118" s="49">
        <f t="shared" si="20"/>
        <v>1741</v>
      </c>
      <c r="W118" s="49">
        <f t="shared" si="20"/>
        <v>108972</v>
      </c>
      <c r="X118" s="49">
        <f t="shared" si="20"/>
        <v>1667</v>
      </c>
      <c r="Y118" s="49">
        <f t="shared" si="20"/>
        <v>1326</v>
      </c>
      <c r="Z118" s="49">
        <f t="shared" si="20"/>
        <v>1034</v>
      </c>
      <c r="AA118" s="49">
        <f t="shared" si="20"/>
        <v>260</v>
      </c>
      <c r="AB118" s="49">
        <f t="shared" si="20"/>
        <v>32</v>
      </c>
      <c r="AC118" s="49">
        <f t="shared" si="20"/>
        <v>11224</v>
      </c>
      <c r="AD118" s="49">
        <f t="shared" si="20"/>
        <v>634</v>
      </c>
      <c r="AE118" s="49">
        <f t="shared" si="20"/>
        <v>9698</v>
      </c>
      <c r="AF118" s="49">
        <f t="shared" si="20"/>
        <v>892</v>
      </c>
      <c r="AG118" s="49">
        <f t="shared" si="20"/>
        <v>94349</v>
      </c>
      <c r="AH118" s="49">
        <f t="shared" si="20"/>
        <v>80</v>
      </c>
    </row>
  </sheetData>
  <mergeCells count="14">
    <mergeCell ref="A118:C11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213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180</v>
      </c>
      <c r="B2" s="196" t="s">
        <v>233</v>
      </c>
      <c r="C2" s="201" t="s">
        <v>236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195</v>
      </c>
      <c r="E3" s="32" t="s">
        <v>189</v>
      </c>
      <c r="F3" s="194" t="s">
        <v>237</v>
      </c>
      <c r="G3" s="195"/>
      <c r="H3" s="195"/>
      <c r="I3" s="195"/>
      <c r="J3" s="195"/>
      <c r="K3" s="190"/>
      <c r="L3" s="201" t="s">
        <v>238</v>
      </c>
      <c r="M3" s="14" t="s">
        <v>197</v>
      </c>
      <c r="N3" s="33"/>
      <c r="O3" s="33"/>
      <c r="P3" s="33"/>
      <c r="Q3" s="33"/>
      <c r="R3" s="33"/>
      <c r="S3" s="33"/>
      <c r="T3" s="34"/>
      <c r="U3" s="10" t="s">
        <v>195</v>
      </c>
      <c r="V3" s="201" t="s">
        <v>189</v>
      </c>
      <c r="W3" s="227" t="s">
        <v>190</v>
      </c>
      <c r="X3" s="228"/>
      <c r="Y3" s="228"/>
      <c r="Z3" s="228"/>
      <c r="AA3" s="229"/>
      <c r="AB3" s="10" t="s">
        <v>195</v>
      </c>
      <c r="AC3" s="201" t="s">
        <v>239</v>
      </c>
      <c r="AD3" s="201" t="s">
        <v>240</v>
      </c>
      <c r="AE3" s="14" t="s">
        <v>191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207</v>
      </c>
      <c r="H4" s="201" t="s">
        <v>208</v>
      </c>
      <c r="I4" s="201" t="s">
        <v>209</v>
      </c>
      <c r="J4" s="201" t="s">
        <v>210</v>
      </c>
      <c r="K4" s="201" t="s">
        <v>211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207</v>
      </c>
      <c r="X4" s="201" t="s">
        <v>208</v>
      </c>
      <c r="Y4" s="201" t="s">
        <v>209</v>
      </c>
      <c r="Z4" s="201" t="s">
        <v>210</v>
      </c>
      <c r="AA4" s="201" t="s">
        <v>211</v>
      </c>
      <c r="AB4" s="10"/>
      <c r="AC4" s="218"/>
      <c r="AD4" s="218"/>
      <c r="AE4" s="37"/>
      <c r="AF4" s="224" t="s">
        <v>207</v>
      </c>
      <c r="AG4" s="201" t="s">
        <v>208</v>
      </c>
      <c r="AH4" s="201" t="s">
        <v>209</v>
      </c>
      <c r="AI4" s="201" t="s">
        <v>210</v>
      </c>
      <c r="AJ4" s="201" t="s">
        <v>211</v>
      </c>
    </row>
    <row r="5" spans="1:36" s="28" customFormat="1" ht="22.5" customHeight="1">
      <c r="A5" s="230"/>
      <c r="B5" s="232"/>
      <c r="C5" s="202"/>
      <c r="D5" s="16"/>
      <c r="E5" s="40"/>
      <c r="F5" s="10" t="s">
        <v>195</v>
      </c>
      <c r="G5" s="218"/>
      <c r="H5" s="218"/>
      <c r="I5" s="218"/>
      <c r="J5" s="218"/>
      <c r="K5" s="218"/>
      <c r="L5" s="226"/>
      <c r="M5" s="10" t="s">
        <v>195</v>
      </c>
      <c r="N5" s="6" t="s">
        <v>199</v>
      </c>
      <c r="O5" s="6" t="s">
        <v>234</v>
      </c>
      <c r="P5" s="6" t="s">
        <v>200</v>
      </c>
      <c r="Q5" s="18" t="s">
        <v>241</v>
      </c>
      <c r="R5" s="6" t="s">
        <v>201</v>
      </c>
      <c r="S5" s="18" t="s">
        <v>18</v>
      </c>
      <c r="T5" s="6" t="s">
        <v>235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195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242</v>
      </c>
      <c r="E6" s="21" t="s">
        <v>188</v>
      </c>
      <c r="F6" s="21" t="s">
        <v>188</v>
      </c>
      <c r="G6" s="23" t="s">
        <v>188</v>
      </c>
      <c r="H6" s="23" t="s">
        <v>188</v>
      </c>
      <c r="I6" s="23" t="s">
        <v>188</v>
      </c>
      <c r="J6" s="23" t="s">
        <v>188</v>
      </c>
      <c r="K6" s="23" t="s">
        <v>188</v>
      </c>
      <c r="L6" s="41" t="s">
        <v>188</v>
      </c>
      <c r="M6" s="21" t="s">
        <v>188</v>
      </c>
      <c r="N6" s="23" t="s">
        <v>188</v>
      </c>
      <c r="O6" s="23" t="s">
        <v>188</v>
      </c>
      <c r="P6" s="23" t="s">
        <v>188</v>
      </c>
      <c r="Q6" s="23" t="s">
        <v>188</v>
      </c>
      <c r="R6" s="23" t="s">
        <v>188</v>
      </c>
      <c r="S6" s="23" t="s">
        <v>188</v>
      </c>
      <c r="T6" s="23" t="s">
        <v>188</v>
      </c>
      <c r="U6" s="21" t="s">
        <v>188</v>
      </c>
      <c r="V6" s="41" t="s">
        <v>188</v>
      </c>
      <c r="W6" s="42" t="s">
        <v>188</v>
      </c>
      <c r="X6" s="23" t="s">
        <v>188</v>
      </c>
      <c r="Y6" s="23" t="s">
        <v>188</v>
      </c>
      <c r="Z6" s="23" t="s">
        <v>188</v>
      </c>
      <c r="AA6" s="23" t="s">
        <v>188</v>
      </c>
      <c r="AB6" s="21" t="s">
        <v>188</v>
      </c>
      <c r="AC6" s="41" t="s">
        <v>188</v>
      </c>
      <c r="AD6" s="41" t="s">
        <v>188</v>
      </c>
      <c r="AE6" s="21" t="s">
        <v>188</v>
      </c>
      <c r="AF6" s="22" t="s">
        <v>188</v>
      </c>
      <c r="AG6" s="22" t="s">
        <v>188</v>
      </c>
      <c r="AH6" s="22" t="s">
        <v>188</v>
      </c>
      <c r="AI6" s="22" t="s">
        <v>188</v>
      </c>
      <c r="AJ6" s="22" t="s">
        <v>188</v>
      </c>
    </row>
    <row r="7" spans="1:36" ht="13.5">
      <c r="A7" s="24" t="s">
        <v>25</v>
      </c>
      <c r="B7" s="47" t="s">
        <v>26</v>
      </c>
      <c r="C7" s="48" t="s">
        <v>27</v>
      </c>
      <c r="D7" s="49">
        <f aca="true" t="shared" si="0" ref="D7:D70">E7+F7+L7+M7</f>
        <v>254726</v>
      </c>
      <c r="E7" s="49">
        <v>203379</v>
      </c>
      <c r="F7" s="49">
        <f aca="true" t="shared" si="1" ref="F7:F61">SUM(G7:K7)</f>
        <v>40364</v>
      </c>
      <c r="G7" s="49">
        <v>3957</v>
      </c>
      <c r="H7" s="49">
        <v>35531</v>
      </c>
      <c r="I7" s="49">
        <v>0</v>
      </c>
      <c r="J7" s="49">
        <v>0</v>
      </c>
      <c r="K7" s="49">
        <v>876</v>
      </c>
      <c r="L7" s="49">
        <v>10514</v>
      </c>
      <c r="M7" s="49">
        <f aca="true" t="shared" si="2" ref="M7:M61">SUM(N7:T7)</f>
        <v>469</v>
      </c>
      <c r="N7" s="49">
        <v>116</v>
      </c>
      <c r="O7" s="49">
        <v>0</v>
      </c>
      <c r="P7" s="49">
        <v>0</v>
      </c>
      <c r="Q7" s="49">
        <v>185</v>
      </c>
      <c r="R7" s="49">
        <v>0</v>
      </c>
      <c r="S7" s="49">
        <v>0</v>
      </c>
      <c r="T7" s="49">
        <v>168</v>
      </c>
      <c r="U7" s="49">
        <f aca="true" t="shared" si="3" ref="U7:U61">SUM(V7:AA7)</f>
        <v>212351</v>
      </c>
      <c r="V7" s="49">
        <v>203379</v>
      </c>
      <c r="W7" s="49">
        <v>2704</v>
      </c>
      <c r="X7" s="49">
        <v>6268</v>
      </c>
      <c r="Y7" s="49">
        <v>0</v>
      </c>
      <c r="Z7" s="49">
        <v>0</v>
      </c>
      <c r="AA7" s="49">
        <v>0</v>
      </c>
      <c r="AB7" s="49">
        <f aca="true" t="shared" si="4" ref="AB7:AB61">SUM(AC7:AE7)</f>
        <v>44471</v>
      </c>
      <c r="AC7" s="49">
        <v>10514</v>
      </c>
      <c r="AD7" s="49">
        <v>22609</v>
      </c>
      <c r="AE7" s="49">
        <f aca="true" t="shared" si="5" ref="AE7:AE61">SUM(AF7:AJ7)</f>
        <v>11348</v>
      </c>
      <c r="AF7" s="49">
        <v>6</v>
      </c>
      <c r="AG7" s="49">
        <v>10466</v>
      </c>
      <c r="AH7" s="49">
        <v>0</v>
      </c>
      <c r="AI7" s="49">
        <v>0</v>
      </c>
      <c r="AJ7" s="49">
        <v>876</v>
      </c>
    </row>
    <row r="8" spans="1:36" ht="13.5">
      <c r="A8" s="24" t="s">
        <v>25</v>
      </c>
      <c r="B8" s="47" t="s">
        <v>28</v>
      </c>
      <c r="C8" s="48" t="s">
        <v>29</v>
      </c>
      <c r="D8" s="49">
        <f t="shared" si="0"/>
        <v>84122</v>
      </c>
      <c r="E8" s="49">
        <v>70082</v>
      </c>
      <c r="F8" s="49">
        <f t="shared" si="1"/>
        <v>11670</v>
      </c>
      <c r="G8" s="49">
        <v>9057</v>
      </c>
      <c r="H8" s="49">
        <v>2613</v>
      </c>
      <c r="I8" s="49">
        <v>0</v>
      </c>
      <c r="J8" s="49">
        <v>0</v>
      </c>
      <c r="K8" s="49">
        <v>0</v>
      </c>
      <c r="L8" s="49">
        <v>0</v>
      </c>
      <c r="M8" s="49">
        <f t="shared" si="2"/>
        <v>2370</v>
      </c>
      <c r="N8" s="49">
        <v>2370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74953</v>
      </c>
      <c r="V8" s="49">
        <v>70082</v>
      </c>
      <c r="W8" s="49">
        <v>4698</v>
      </c>
      <c r="X8" s="49">
        <v>173</v>
      </c>
      <c r="Y8" s="49">
        <v>0</v>
      </c>
      <c r="Z8" s="49">
        <v>0</v>
      </c>
      <c r="AA8" s="49">
        <v>0</v>
      </c>
      <c r="AB8" s="49">
        <f t="shared" si="4"/>
        <v>6687</v>
      </c>
      <c r="AC8" s="49">
        <v>0</v>
      </c>
      <c r="AD8" s="49">
        <v>3734</v>
      </c>
      <c r="AE8" s="49">
        <f t="shared" si="5"/>
        <v>2953</v>
      </c>
      <c r="AF8" s="49">
        <v>2848</v>
      </c>
      <c r="AG8" s="49">
        <v>105</v>
      </c>
      <c r="AH8" s="49">
        <v>0</v>
      </c>
      <c r="AI8" s="49">
        <v>0</v>
      </c>
      <c r="AJ8" s="49">
        <v>0</v>
      </c>
    </row>
    <row r="9" spans="1:36" ht="13.5">
      <c r="A9" s="24" t="s">
        <v>25</v>
      </c>
      <c r="B9" s="47" t="s">
        <v>30</v>
      </c>
      <c r="C9" s="48" t="s">
        <v>31</v>
      </c>
      <c r="D9" s="49">
        <f t="shared" si="0"/>
        <v>46894</v>
      </c>
      <c r="E9" s="49">
        <v>40196</v>
      </c>
      <c r="F9" s="49">
        <f t="shared" si="1"/>
        <v>1990</v>
      </c>
      <c r="G9" s="49">
        <v>1990</v>
      </c>
      <c r="H9" s="49">
        <v>0</v>
      </c>
      <c r="I9" s="49">
        <v>0</v>
      </c>
      <c r="J9" s="49">
        <v>0</v>
      </c>
      <c r="K9" s="49">
        <v>0</v>
      </c>
      <c r="L9" s="49">
        <v>315</v>
      </c>
      <c r="M9" s="49">
        <f t="shared" si="2"/>
        <v>4393</v>
      </c>
      <c r="N9" s="49">
        <v>3139</v>
      </c>
      <c r="O9" s="49">
        <v>365</v>
      </c>
      <c r="P9" s="49">
        <v>723</v>
      </c>
      <c r="Q9" s="49">
        <v>166</v>
      </c>
      <c r="R9" s="49">
        <v>0</v>
      </c>
      <c r="S9" s="49">
        <v>0</v>
      </c>
      <c r="T9" s="49">
        <v>0</v>
      </c>
      <c r="U9" s="49">
        <f t="shared" si="3"/>
        <v>40390</v>
      </c>
      <c r="V9" s="49">
        <v>40196</v>
      </c>
      <c r="W9" s="49">
        <v>194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6471</v>
      </c>
      <c r="AC9" s="49">
        <v>315</v>
      </c>
      <c r="AD9" s="49">
        <v>5086</v>
      </c>
      <c r="AE9" s="49">
        <f t="shared" si="5"/>
        <v>1070</v>
      </c>
      <c r="AF9" s="49">
        <v>1070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25</v>
      </c>
      <c r="B10" s="47" t="s">
        <v>32</v>
      </c>
      <c r="C10" s="48" t="s">
        <v>33</v>
      </c>
      <c r="D10" s="49">
        <f t="shared" si="0"/>
        <v>37529</v>
      </c>
      <c r="E10" s="49">
        <v>30142</v>
      </c>
      <c r="F10" s="49">
        <f t="shared" si="1"/>
        <v>3796</v>
      </c>
      <c r="G10" s="49">
        <v>2616</v>
      </c>
      <c r="H10" s="49">
        <v>1180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2"/>
        <v>3591</v>
      </c>
      <c r="N10" s="49">
        <v>2790</v>
      </c>
      <c r="O10" s="49">
        <v>357</v>
      </c>
      <c r="P10" s="49">
        <v>0</v>
      </c>
      <c r="Q10" s="49">
        <v>0</v>
      </c>
      <c r="R10" s="49">
        <v>419</v>
      </c>
      <c r="S10" s="49">
        <v>21</v>
      </c>
      <c r="T10" s="49">
        <v>4</v>
      </c>
      <c r="U10" s="49">
        <f t="shared" si="3"/>
        <v>30929</v>
      </c>
      <c r="V10" s="49">
        <v>30142</v>
      </c>
      <c r="W10" s="49">
        <v>787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3643</v>
      </c>
      <c r="AC10" s="49">
        <v>0</v>
      </c>
      <c r="AD10" s="49">
        <v>2748</v>
      </c>
      <c r="AE10" s="49">
        <f t="shared" si="5"/>
        <v>895</v>
      </c>
      <c r="AF10" s="49">
        <v>895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25</v>
      </c>
      <c r="B11" s="47" t="s">
        <v>276</v>
      </c>
      <c r="C11" s="48" t="s">
        <v>277</v>
      </c>
      <c r="D11" s="49">
        <f t="shared" si="0"/>
        <v>34310</v>
      </c>
      <c r="E11" s="49">
        <v>27208</v>
      </c>
      <c r="F11" s="49">
        <f t="shared" si="1"/>
        <v>1747</v>
      </c>
      <c r="G11" s="49">
        <v>1747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5355</v>
      </c>
      <c r="N11" s="49">
        <v>4016</v>
      </c>
      <c r="O11" s="49">
        <v>332</v>
      </c>
      <c r="P11" s="49">
        <v>695</v>
      </c>
      <c r="Q11" s="49">
        <v>147</v>
      </c>
      <c r="R11" s="49">
        <v>29</v>
      </c>
      <c r="S11" s="49">
        <v>118</v>
      </c>
      <c r="T11" s="49">
        <v>18</v>
      </c>
      <c r="U11" s="49">
        <f t="shared" si="3"/>
        <v>27422</v>
      </c>
      <c r="V11" s="49">
        <v>27208</v>
      </c>
      <c r="W11" s="49">
        <v>214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4020</v>
      </c>
      <c r="AC11" s="49">
        <v>0</v>
      </c>
      <c r="AD11" s="49">
        <v>3247</v>
      </c>
      <c r="AE11" s="49">
        <f t="shared" si="5"/>
        <v>773</v>
      </c>
      <c r="AF11" s="49">
        <v>773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25</v>
      </c>
      <c r="B12" s="47" t="s">
        <v>278</v>
      </c>
      <c r="C12" s="48" t="s">
        <v>279</v>
      </c>
      <c r="D12" s="49">
        <f t="shared" si="0"/>
        <v>24760</v>
      </c>
      <c r="E12" s="49">
        <v>18851</v>
      </c>
      <c r="F12" s="49">
        <f t="shared" si="1"/>
        <v>1411</v>
      </c>
      <c r="G12" s="49">
        <v>1411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f t="shared" si="2"/>
        <v>4498</v>
      </c>
      <c r="N12" s="49">
        <v>3349</v>
      </c>
      <c r="O12" s="49">
        <v>281</v>
      </c>
      <c r="P12" s="49">
        <v>673</v>
      </c>
      <c r="Q12" s="49">
        <v>175</v>
      </c>
      <c r="R12" s="49">
        <v>0</v>
      </c>
      <c r="S12" s="49">
        <v>0</v>
      </c>
      <c r="T12" s="49">
        <v>20</v>
      </c>
      <c r="U12" s="49">
        <f t="shared" si="3"/>
        <v>19313</v>
      </c>
      <c r="V12" s="49">
        <v>18851</v>
      </c>
      <c r="W12" s="49">
        <v>462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2195</v>
      </c>
      <c r="AC12" s="49">
        <v>0</v>
      </c>
      <c r="AD12" s="49">
        <v>1794</v>
      </c>
      <c r="AE12" s="49">
        <f t="shared" si="5"/>
        <v>401</v>
      </c>
      <c r="AF12" s="49">
        <v>401</v>
      </c>
      <c r="AG12" s="49">
        <v>0</v>
      </c>
      <c r="AH12" s="49">
        <v>0</v>
      </c>
      <c r="AI12" s="49">
        <v>0</v>
      </c>
      <c r="AJ12" s="49">
        <v>0</v>
      </c>
    </row>
    <row r="13" spans="1:36" ht="13.5">
      <c r="A13" s="24" t="s">
        <v>25</v>
      </c>
      <c r="B13" s="47" t="s">
        <v>280</v>
      </c>
      <c r="C13" s="48" t="s">
        <v>281</v>
      </c>
      <c r="D13" s="49">
        <f t="shared" si="0"/>
        <v>16634</v>
      </c>
      <c r="E13" s="49">
        <v>13772</v>
      </c>
      <c r="F13" s="49">
        <f t="shared" si="1"/>
        <v>2690</v>
      </c>
      <c r="G13" s="49">
        <v>0</v>
      </c>
      <c r="H13" s="49">
        <v>2690</v>
      </c>
      <c r="I13" s="49">
        <v>0</v>
      </c>
      <c r="J13" s="49">
        <v>0</v>
      </c>
      <c r="K13" s="49">
        <v>0</v>
      </c>
      <c r="L13" s="49">
        <v>172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13813</v>
      </c>
      <c r="V13" s="49">
        <v>13772</v>
      </c>
      <c r="W13" s="49">
        <v>0</v>
      </c>
      <c r="X13" s="49">
        <v>41</v>
      </c>
      <c r="Y13" s="49">
        <v>0</v>
      </c>
      <c r="Z13" s="49">
        <v>0</v>
      </c>
      <c r="AA13" s="49">
        <v>0</v>
      </c>
      <c r="AB13" s="49">
        <f t="shared" si="4"/>
        <v>2362</v>
      </c>
      <c r="AC13" s="49">
        <v>172</v>
      </c>
      <c r="AD13" s="49">
        <v>1433</v>
      </c>
      <c r="AE13" s="49">
        <f t="shared" si="5"/>
        <v>757</v>
      </c>
      <c r="AF13" s="49">
        <v>0</v>
      </c>
      <c r="AG13" s="49">
        <v>757</v>
      </c>
      <c r="AH13" s="49">
        <v>0</v>
      </c>
      <c r="AI13" s="49">
        <v>0</v>
      </c>
      <c r="AJ13" s="49">
        <v>0</v>
      </c>
    </row>
    <row r="14" spans="1:36" ht="13.5">
      <c r="A14" s="24" t="s">
        <v>25</v>
      </c>
      <c r="B14" s="47" t="s">
        <v>282</v>
      </c>
      <c r="C14" s="48" t="s">
        <v>283</v>
      </c>
      <c r="D14" s="49">
        <f t="shared" si="0"/>
        <v>13619</v>
      </c>
      <c r="E14" s="49">
        <v>12455</v>
      </c>
      <c r="F14" s="49">
        <f t="shared" si="1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451</v>
      </c>
      <c r="M14" s="49">
        <f t="shared" si="2"/>
        <v>713</v>
      </c>
      <c r="N14" s="49">
        <v>4</v>
      </c>
      <c r="O14" s="49">
        <v>709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12455</v>
      </c>
      <c r="V14" s="49">
        <v>12455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1572</v>
      </c>
      <c r="AC14" s="49">
        <v>451</v>
      </c>
      <c r="AD14" s="49">
        <v>1121</v>
      </c>
      <c r="AE14" s="49">
        <f t="shared" si="5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25</v>
      </c>
      <c r="B15" s="47" t="s">
        <v>284</v>
      </c>
      <c r="C15" s="48" t="s">
        <v>285</v>
      </c>
      <c r="D15" s="49">
        <f t="shared" si="0"/>
        <v>14971</v>
      </c>
      <c r="E15" s="49">
        <v>11534</v>
      </c>
      <c r="F15" s="49">
        <f t="shared" si="1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887</v>
      </c>
      <c r="M15" s="49">
        <f t="shared" si="2"/>
        <v>2550</v>
      </c>
      <c r="N15" s="49">
        <v>1666</v>
      </c>
      <c r="O15" s="49">
        <v>344</v>
      </c>
      <c r="P15" s="49">
        <v>339</v>
      </c>
      <c r="Q15" s="49">
        <v>68</v>
      </c>
      <c r="R15" s="49">
        <v>116</v>
      </c>
      <c r="S15" s="49">
        <v>0</v>
      </c>
      <c r="T15" s="49">
        <v>17</v>
      </c>
      <c r="U15" s="49">
        <f t="shared" si="3"/>
        <v>11534</v>
      </c>
      <c r="V15" s="49">
        <v>11534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1886</v>
      </c>
      <c r="AC15" s="49">
        <v>887</v>
      </c>
      <c r="AD15" s="49">
        <v>999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25</v>
      </c>
      <c r="B16" s="47" t="s">
        <v>286</v>
      </c>
      <c r="C16" s="48" t="s">
        <v>287</v>
      </c>
      <c r="D16" s="49">
        <f t="shared" si="0"/>
        <v>16732</v>
      </c>
      <c r="E16" s="49">
        <v>13861</v>
      </c>
      <c r="F16" s="49">
        <f t="shared" si="1"/>
        <v>614</v>
      </c>
      <c r="G16" s="49">
        <v>0</v>
      </c>
      <c r="H16" s="49">
        <v>614</v>
      </c>
      <c r="I16" s="49">
        <v>0</v>
      </c>
      <c r="J16" s="49">
        <v>0</v>
      </c>
      <c r="K16" s="49">
        <v>0</v>
      </c>
      <c r="L16" s="49">
        <v>134</v>
      </c>
      <c r="M16" s="49">
        <f t="shared" si="2"/>
        <v>2123</v>
      </c>
      <c r="N16" s="49">
        <v>1135</v>
      </c>
      <c r="O16" s="49">
        <v>359</v>
      </c>
      <c r="P16" s="49">
        <v>365</v>
      </c>
      <c r="Q16" s="49">
        <v>101</v>
      </c>
      <c r="R16" s="49">
        <v>0</v>
      </c>
      <c r="S16" s="49">
        <v>0</v>
      </c>
      <c r="T16" s="49">
        <v>163</v>
      </c>
      <c r="U16" s="49">
        <f t="shared" si="3"/>
        <v>14017</v>
      </c>
      <c r="V16" s="49">
        <v>13861</v>
      </c>
      <c r="W16" s="49">
        <v>0</v>
      </c>
      <c r="X16" s="49">
        <v>156</v>
      </c>
      <c r="Y16" s="49">
        <v>0</v>
      </c>
      <c r="Z16" s="49">
        <v>0</v>
      </c>
      <c r="AA16" s="49">
        <v>0</v>
      </c>
      <c r="AB16" s="49">
        <f t="shared" si="4"/>
        <v>2079</v>
      </c>
      <c r="AC16" s="49">
        <v>134</v>
      </c>
      <c r="AD16" s="49">
        <v>1634</v>
      </c>
      <c r="AE16" s="49">
        <f t="shared" si="5"/>
        <v>311</v>
      </c>
      <c r="AF16" s="49">
        <v>0</v>
      </c>
      <c r="AG16" s="49">
        <v>311</v>
      </c>
      <c r="AH16" s="49">
        <v>0</v>
      </c>
      <c r="AI16" s="49">
        <v>0</v>
      </c>
      <c r="AJ16" s="49">
        <v>0</v>
      </c>
    </row>
    <row r="17" spans="1:36" ht="13.5">
      <c r="A17" s="24" t="s">
        <v>25</v>
      </c>
      <c r="B17" s="47" t="s">
        <v>288</v>
      </c>
      <c r="C17" s="48" t="s">
        <v>289</v>
      </c>
      <c r="D17" s="49">
        <f t="shared" si="0"/>
        <v>17166</v>
      </c>
      <c r="E17" s="49">
        <v>13465</v>
      </c>
      <c r="F17" s="49">
        <f t="shared" si="1"/>
        <v>1448</v>
      </c>
      <c r="G17" s="49">
        <v>1448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f t="shared" si="2"/>
        <v>2253</v>
      </c>
      <c r="N17" s="49">
        <v>1722</v>
      </c>
      <c r="O17" s="49">
        <v>97</v>
      </c>
      <c r="P17" s="49">
        <v>241</v>
      </c>
      <c r="Q17" s="49">
        <v>38</v>
      </c>
      <c r="R17" s="49">
        <v>122</v>
      </c>
      <c r="S17" s="49">
        <v>0</v>
      </c>
      <c r="T17" s="49">
        <v>33</v>
      </c>
      <c r="U17" s="49">
        <f t="shared" si="3"/>
        <v>14058</v>
      </c>
      <c r="V17" s="49">
        <v>13465</v>
      </c>
      <c r="W17" s="49">
        <v>593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1596</v>
      </c>
      <c r="AC17" s="49">
        <v>0</v>
      </c>
      <c r="AD17" s="49">
        <v>1202</v>
      </c>
      <c r="AE17" s="49">
        <f t="shared" si="5"/>
        <v>394</v>
      </c>
      <c r="AF17" s="49">
        <v>394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25</v>
      </c>
      <c r="B18" s="47" t="s">
        <v>290</v>
      </c>
      <c r="C18" s="48" t="s">
        <v>291</v>
      </c>
      <c r="D18" s="49">
        <f t="shared" si="0"/>
        <v>22777</v>
      </c>
      <c r="E18" s="49">
        <v>15128</v>
      </c>
      <c r="F18" s="49">
        <f t="shared" si="1"/>
        <v>2067</v>
      </c>
      <c r="G18" s="49">
        <v>564</v>
      </c>
      <c r="H18" s="49">
        <v>1503</v>
      </c>
      <c r="I18" s="49">
        <v>0</v>
      </c>
      <c r="J18" s="49">
        <v>0</v>
      </c>
      <c r="K18" s="49">
        <v>0</v>
      </c>
      <c r="L18" s="49">
        <v>3482</v>
      </c>
      <c r="M18" s="49">
        <f t="shared" si="2"/>
        <v>2100</v>
      </c>
      <c r="N18" s="49">
        <v>2100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15662</v>
      </c>
      <c r="V18" s="49">
        <v>15128</v>
      </c>
      <c r="W18" s="49">
        <v>395</v>
      </c>
      <c r="X18" s="49">
        <v>139</v>
      </c>
      <c r="Y18" s="49">
        <v>0</v>
      </c>
      <c r="Z18" s="49">
        <v>0</v>
      </c>
      <c r="AA18" s="49">
        <v>0</v>
      </c>
      <c r="AB18" s="49">
        <f t="shared" si="4"/>
        <v>5467</v>
      </c>
      <c r="AC18" s="49">
        <v>3482</v>
      </c>
      <c r="AD18" s="49">
        <v>1619</v>
      </c>
      <c r="AE18" s="49">
        <f t="shared" si="5"/>
        <v>366</v>
      </c>
      <c r="AF18" s="49">
        <v>56</v>
      </c>
      <c r="AG18" s="49">
        <v>310</v>
      </c>
      <c r="AH18" s="49">
        <v>0</v>
      </c>
      <c r="AI18" s="49">
        <v>0</v>
      </c>
      <c r="AJ18" s="49">
        <v>0</v>
      </c>
    </row>
    <row r="19" spans="1:36" ht="13.5">
      <c r="A19" s="24" t="s">
        <v>25</v>
      </c>
      <c r="B19" s="47" t="s">
        <v>292</v>
      </c>
      <c r="C19" s="48" t="s">
        <v>293</v>
      </c>
      <c r="D19" s="49">
        <f t="shared" si="0"/>
        <v>8306</v>
      </c>
      <c r="E19" s="49">
        <v>6557</v>
      </c>
      <c r="F19" s="49">
        <f t="shared" si="1"/>
        <v>1566</v>
      </c>
      <c r="G19" s="49">
        <v>0</v>
      </c>
      <c r="H19" s="49">
        <v>1464</v>
      </c>
      <c r="I19" s="49">
        <v>0</v>
      </c>
      <c r="J19" s="49">
        <v>0</v>
      </c>
      <c r="K19" s="49">
        <v>102</v>
      </c>
      <c r="L19" s="49">
        <v>183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6557</v>
      </c>
      <c r="V19" s="49">
        <v>6557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850</v>
      </c>
      <c r="AC19" s="49">
        <v>183</v>
      </c>
      <c r="AD19" s="49">
        <v>565</v>
      </c>
      <c r="AE19" s="49">
        <f t="shared" si="5"/>
        <v>102</v>
      </c>
      <c r="AF19" s="49">
        <v>0</v>
      </c>
      <c r="AG19" s="49">
        <v>0</v>
      </c>
      <c r="AH19" s="49">
        <v>0</v>
      </c>
      <c r="AI19" s="49">
        <v>0</v>
      </c>
      <c r="AJ19" s="49">
        <v>102</v>
      </c>
    </row>
    <row r="20" spans="1:36" ht="13.5">
      <c r="A20" s="24" t="s">
        <v>25</v>
      </c>
      <c r="B20" s="47" t="s">
        <v>294</v>
      </c>
      <c r="C20" s="48" t="s">
        <v>295</v>
      </c>
      <c r="D20" s="49">
        <f t="shared" si="0"/>
        <v>11737</v>
      </c>
      <c r="E20" s="49">
        <v>8822</v>
      </c>
      <c r="F20" s="49">
        <f t="shared" si="1"/>
        <v>72</v>
      </c>
      <c r="G20" s="49">
        <v>0</v>
      </c>
      <c r="H20" s="49">
        <v>0</v>
      </c>
      <c r="I20" s="49">
        <v>0</v>
      </c>
      <c r="J20" s="49">
        <v>0</v>
      </c>
      <c r="K20" s="49">
        <v>72</v>
      </c>
      <c r="L20" s="49">
        <v>735</v>
      </c>
      <c r="M20" s="49">
        <f t="shared" si="2"/>
        <v>2108</v>
      </c>
      <c r="N20" s="49">
        <v>1057</v>
      </c>
      <c r="O20" s="49">
        <v>542</v>
      </c>
      <c r="P20" s="49">
        <v>349</v>
      </c>
      <c r="Q20" s="49">
        <v>60</v>
      </c>
      <c r="R20" s="49">
        <v>0</v>
      </c>
      <c r="S20" s="49">
        <v>100</v>
      </c>
      <c r="T20" s="49">
        <v>0</v>
      </c>
      <c r="U20" s="49">
        <f t="shared" si="3"/>
        <v>8822</v>
      </c>
      <c r="V20" s="49">
        <v>8822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1278</v>
      </c>
      <c r="AC20" s="49">
        <v>735</v>
      </c>
      <c r="AD20" s="49">
        <v>471</v>
      </c>
      <c r="AE20" s="49">
        <f t="shared" si="5"/>
        <v>72</v>
      </c>
      <c r="AF20" s="49">
        <v>0</v>
      </c>
      <c r="AG20" s="49">
        <v>0</v>
      </c>
      <c r="AH20" s="49">
        <v>0</v>
      </c>
      <c r="AI20" s="49">
        <v>0</v>
      </c>
      <c r="AJ20" s="49">
        <v>72</v>
      </c>
    </row>
    <row r="21" spans="1:36" ht="13.5">
      <c r="A21" s="24" t="s">
        <v>25</v>
      </c>
      <c r="B21" s="47" t="s">
        <v>296</v>
      </c>
      <c r="C21" s="48" t="s">
        <v>297</v>
      </c>
      <c r="D21" s="49">
        <f t="shared" si="0"/>
        <v>9939</v>
      </c>
      <c r="E21" s="49">
        <v>8582</v>
      </c>
      <c r="F21" s="49">
        <f t="shared" si="1"/>
        <v>591</v>
      </c>
      <c r="G21" s="49">
        <v>543</v>
      </c>
      <c r="H21" s="49">
        <v>48</v>
      </c>
      <c r="I21" s="49">
        <v>0</v>
      </c>
      <c r="J21" s="49">
        <v>0</v>
      </c>
      <c r="K21" s="49">
        <v>0</v>
      </c>
      <c r="L21" s="49">
        <v>160</v>
      </c>
      <c r="M21" s="49">
        <f t="shared" si="2"/>
        <v>606</v>
      </c>
      <c r="N21" s="49">
        <v>160</v>
      </c>
      <c r="O21" s="49">
        <v>0</v>
      </c>
      <c r="P21" s="49">
        <v>278</v>
      </c>
      <c r="Q21" s="49">
        <v>0</v>
      </c>
      <c r="R21" s="49">
        <v>155</v>
      </c>
      <c r="S21" s="49">
        <v>0</v>
      </c>
      <c r="T21" s="49">
        <v>13</v>
      </c>
      <c r="U21" s="49">
        <f t="shared" si="3"/>
        <v>8671</v>
      </c>
      <c r="V21" s="49">
        <v>8582</v>
      </c>
      <c r="W21" s="49">
        <v>89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956</v>
      </c>
      <c r="AC21" s="49">
        <v>160</v>
      </c>
      <c r="AD21" s="49">
        <v>795</v>
      </c>
      <c r="AE21" s="49">
        <f t="shared" si="5"/>
        <v>1</v>
      </c>
      <c r="AF21" s="49">
        <v>1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25</v>
      </c>
      <c r="B22" s="47" t="s">
        <v>298</v>
      </c>
      <c r="C22" s="48" t="s">
        <v>299</v>
      </c>
      <c r="D22" s="49">
        <f t="shared" si="0"/>
        <v>15937</v>
      </c>
      <c r="E22" s="49">
        <v>12820</v>
      </c>
      <c r="F22" s="49">
        <f t="shared" si="1"/>
        <v>1519</v>
      </c>
      <c r="G22" s="49">
        <v>0</v>
      </c>
      <c r="H22" s="49">
        <v>1519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1598</v>
      </c>
      <c r="N22" s="49">
        <v>1483</v>
      </c>
      <c r="O22" s="49">
        <v>0</v>
      </c>
      <c r="P22" s="49">
        <v>0</v>
      </c>
      <c r="Q22" s="49">
        <v>95</v>
      </c>
      <c r="R22" s="49">
        <v>0</v>
      </c>
      <c r="S22" s="49">
        <v>0</v>
      </c>
      <c r="T22" s="49">
        <v>20</v>
      </c>
      <c r="U22" s="49">
        <f t="shared" si="3"/>
        <v>12901</v>
      </c>
      <c r="V22" s="49">
        <v>12820</v>
      </c>
      <c r="W22" s="49">
        <v>0</v>
      </c>
      <c r="X22" s="49">
        <v>81</v>
      </c>
      <c r="Y22" s="49">
        <v>0</v>
      </c>
      <c r="Z22" s="49">
        <v>0</v>
      </c>
      <c r="AA22" s="49">
        <v>0</v>
      </c>
      <c r="AB22" s="49">
        <f t="shared" si="4"/>
        <v>1683</v>
      </c>
      <c r="AC22" s="49">
        <v>0</v>
      </c>
      <c r="AD22" s="49">
        <v>1148</v>
      </c>
      <c r="AE22" s="49">
        <f t="shared" si="5"/>
        <v>535</v>
      </c>
      <c r="AF22" s="49">
        <v>0</v>
      </c>
      <c r="AG22" s="49">
        <v>535</v>
      </c>
      <c r="AH22" s="49">
        <v>0</v>
      </c>
      <c r="AI22" s="49">
        <v>0</v>
      </c>
      <c r="AJ22" s="49">
        <v>0</v>
      </c>
    </row>
    <row r="23" spans="1:36" ht="13.5">
      <c r="A23" s="24" t="s">
        <v>25</v>
      </c>
      <c r="B23" s="47" t="s">
        <v>300</v>
      </c>
      <c r="C23" s="48" t="s">
        <v>301</v>
      </c>
      <c r="D23" s="49">
        <f t="shared" si="0"/>
        <v>8650</v>
      </c>
      <c r="E23" s="49">
        <v>7726</v>
      </c>
      <c r="F23" s="49">
        <f t="shared" si="1"/>
        <v>924</v>
      </c>
      <c r="G23" s="49">
        <v>924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7950</v>
      </c>
      <c r="V23" s="49">
        <v>7726</v>
      </c>
      <c r="W23" s="49">
        <v>224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302</v>
      </c>
      <c r="AC23" s="49">
        <v>0</v>
      </c>
      <c r="AD23" s="49">
        <v>100</v>
      </c>
      <c r="AE23" s="49">
        <f t="shared" si="5"/>
        <v>202</v>
      </c>
      <c r="AF23" s="49">
        <v>202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25</v>
      </c>
      <c r="B24" s="47" t="s">
        <v>302</v>
      </c>
      <c r="C24" s="48" t="s">
        <v>303</v>
      </c>
      <c r="D24" s="49">
        <f t="shared" si="0"/>
        <v>14413</v>
      </c>
      <c r="E24" s="49">
        <v>11443</v>
      </c>
      <c r="F24" s="49">
        <f t="shared" si="1"/>
        <v>1466</v>
      </c>
      <c r="G24" s="49">
        <v>695</v>
      </c>
      <c r="H24" s="49">
        <v>771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1504</v>
      </c>
      <c r="N24" s="49">
        <v>1504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11767</v>
      </c>
      <c r="V24" s="49">
        <v>11443</v>
      </c>
      <c r="W24" s="49">
        <v>306</v>
      </c>
      <c r="X24" s="49">
        <v>18</v>
      </c>
      <c r="Y24" s="49">
        <v>0</v>
      </c>
      <c r="Z24" s="49">
        <v>0</v>
      </c>
      <c r="AA24" s="49">
        <v>0</v>
      </c>
      <c r="AB24" s="49">
        <f t="shared" si="4"/>
        <v>815</v>
      </c>
      <c r="AC24" s="49">
        <v>0</v>
      </c>
      <c r="AD24" s="49">
        <v>691</v>
      </c>
      <c r="AE24" s="49">
        <f t="shared" si="5"/>
        <v>124</v>
      </c>
      <c r="AF24" s="49">
        <v>0</v>
      </c>
      <c r="AG24" s="49">
        <v>124</v>
      </c>
      <c r="AH24" s="49">
        <v>0</v>
      </c>
      <c r="AI24" s="49">
        <v>0</v>
      </c>
      <c r="AJ24" s="49">
        <v>0</v>
      </c>
    </row>
    <row r="25" spans="1:36" ht="13.5">
      <c r="A25" s="24" t="s">
        <v>25</v>
      </c>
      <c r="B25" s="47" t="s">
        <v>304</v>
      </c>
      <c r="C25" s="48" t="s">
        <v>305</v>
      </c>
      <c r="D25" s="49">
        <f t="shared" si="0"/>
        <v>17725</v>
      </c>
      <c r="E25" s="49">
        <v>15069</v>
      </c>
      <c r="F25" s="49">
        <f t="shared" si="1"/>
        <v>1256</v>
      </c>
      <c r="G25" s="49">
        <v>1256</v>
      </c>
      <c r="H25" s="49">
        <v>0</v>
      </c>
      <c r="I25" s="49">
        <v>0</v>
      </c>
      <c r="J25" s="49">
        <v>0</v>
      </c>
      <c r="K25" s="49">
        <v>0</v>
      </c>
      <c r="L25" s="49">
        <v>829</v>
      </c>
      <c r="M25" s="49">
        <f t="shared" si="2"/>
        <v>571</v>
      </c>
      <c r="N25" s="49">
        <v>35</v>
      </c>
      <c r="O25" s="49">
        <v>0</v>
      </c>
      <c r="P25" s="49">
        <v>439</v>
      </c>
      <c r="Q25" s="49">
        <v>63</v>
      </c>
      <c r="R25" s="49">
        <v>15</v>
      </c>
      <c r="S25" s="49">
        <v>0</v>
      </c>
      <c r="T25" s="49">
        <v>19</v>
      </c>
      <c r="U25" s="49">
        <f t="shared" si="3"/>
        <v>15367</v>
      </c>
      <c r="V25" s="49">
        <v>15069</v>
      </c>
      <c r="W25" s="49">
        <v>298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3418</v>
      </c>
      <c r="AC25" s="49">
        <v>829</v>
      </c>
      <c r="AD25" s="49">
        <v>2244</v>
      </c>
      <c r="AE25" s="49">
        <f t="shared" si="5"/>
        <v>345</v>
      </c>
      <c r="AF25" s="49">
        <v>345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25</v>
      </c>
      <c r="B26" s="47" t="s">
        <v>306</v>
      </c>
      <c r="C26" s="48" t="s">
        <v>307</v>
      </c>
      <c r="D26" s="49">
        <f t="shared" si="0"/>
        <v>57862</v>
      </c>
      <c r="E26" s="49">
        <v>41271</v>
      </c>
      <c r="F26" s="49">
        <f t="shared" si="1"/>
        <v>15388</v>
      </c>
      <c r="G26" s="49">
        <v>3808</v>
      </c>
      <c r="H26" s="49">
        <v>9749</v>
      </c>
      <c r="I26" s="49">
        <v>1823</v>
      </c>
      <c r="J26" s="49">
        <v>8</v>
      </c>
      <c r="K26" s="49">
        <v>0</v>
      </c>
      <c r="L26" s="49">
        <v>194</v>
      </c>
      <c r="M26" s="49">
        <f t="shared" si="2"/>
        <v>1009</v>
      </c>
      <c r="N26" s="49">
        <v>0</v>
      </c>
      <c r="O26" s="49">
        <v>0</v>
      </c>
      <c r="P26" s="49">
        <v>1009</v>
      </c>
      <c r="Q26" s="49">
        <v>0</v>
      </c>
      <c r="R26" s="49">
        <v>0</v>
      </c>
      <c r="S26" s="49">
        <v>0</v>
      </c>
      <c r="T26" s="49">
        <v>0</v>
      </c>
      <c r="U26" s="49">
        <f t="shared" si="3"/>
        <v>41271</v>
      </c>
      <c r="V26" s="49">
        <v>41271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7789</v>
      </c>
      <c r="AC26" s="49">
        <v>194</v>
      </c>
      <c r="AD26" s="49">
        <v>5120</v>
      </c>
      <c r="AE26" s="49">
        <f t="shared" si="5"/>
        <v>2475</v>
      </c>
      <c r="AF26" s="49">
        <v>2475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25</v>
      </c>
      <c r="B27" s="47" t="s">
        <v>308</v>
      </c>
      <c r="C27" s="48" t="s">
        <v>309</v>
      </c>
      <c r="D27" s="49">
        <f t="shared" si="0"/>
        <v>3915</v>
      </c>
      <c r="E27" s="49">
        <v>3311</v>
      </c>
      <c r="F27" s="49">
        <f t="shared" si="1"/>
        <v>371</v>
      </c>
      <c r="G27" s="49">
        <v>0</v>
      </c>
      <c r="H27" s="49">
        <v>371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233</v>
      </c>
      <c r="N27" s="49">
        <v>187</v>
      </c>
      <c r="O27" s="49">
        <v>18</v>
      </c>
      <c r="P27" s="49">
        <v>8</v>
      </c>
      <c r="Q27" s="49">
        <v>19</v>
      </c>
      <c r="R27" s="49">
        <v>0</v>
      </c>
      <c r="S27" s="49">
        <v>0</v>
      </c>
      <c r="T27" s="49">
        <v>1</v>
      </c>
      <c r="U27" s="49">
        <f t="shared" si="3"/>
        <v>3331</v>
      </c>
      <c r="V27" s="49">
        <v>3311</v>
      </c>
      <c r="W27" s="49">
        <v>0</v>
      </c>
      <c r="X27" s="49">
        <v>20</v>
      </c>
      <c r="Y27" s="49">
        <v>0</v>
      </c>
      <c r="Z27" s="49">
        <v>0</v>
      </c>
      <c r="AA27" s="49">
        <v>0</v>
      </c>
      <c r="AB27" s="49">
        <f t="shared" si="4"/>
        <v>428</v>
      </c>
      <c r="AC27" s="49">
        <v>0</v>
      </c>
      <c r="AD27" s="49">
        <v>297</v>
      </c>
      <c r="AE27" s="49">
        <f t="shared" si="5"/>
        <v>131</v>
      </c>
      <c r="AF27" s="49">
        <v>0</v>
      </c>
      <c r="AG27" s="49">
        <v>131</v>
      </c>
      <c r="AH27" s="49">
        <v>0</v>
      </c>
      <c r="AI27" s="49">
        <v>0</v>
      </c>
      <c r="AJ27" s="49">
        <v>0</v>
      </c>
    </row>
    <row r="28" spans="1:36" ht="13.5">
      <c r="A28" s="24" t="s">
        <v>25</v>
      </c>
      <c r="B28" s="47" t="s">
        <v>310</v>
      </c>
      <c r="C28" s="48" t="s">
        <v>311</v>
      </c>
      <c r="D28" s="49">
        <f t="shared" si="0"/>
        <v>2433</v>
      </c>
      <c r="E28" s="49">
        <v>1697</v>
      </c>
      <c r="F28" s="49">
        <f t="shared" si="1"/>
        <v>736</v>
      </c>
      <c r="G28" s="49">
        <v>96</v>
      </c>
      <c r="H28" s="49">
        <v>611</v>
      </c>
      <c r="I28" s="49">
        <v>0</v>
      </c>
      <c r="J28" s="49">
        <v>0</v>
      </c>
      <c r="K28" s="49">
        <v>29</v>
      </c>
      <c r="L28" s="49">
        <v>0</v>
      </c>
      <c r="M28" s="49">
        <f t="shared" si="2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1697</v>
      </c>
      <c r="V28" s="49">
        <v>1697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238</v>
      </c>
      <c r="AC28" s="49">
        <v>0</v>
      </c>
      <c r="AD28" s="49">
        <v>181</v>
      </c>
      <c r="AE28" s="49">
        <f t="shared" si="5"/>
        <v>57</v>
      </c>
      <c r="AF28" s="49">
        <v>0</v>
      </c>
      <c r="AG28" s="49">
        <v>28</v>
      </c>
      <c r="AH28" s="49">
        <v>0</v>
      </c>
      <c r="AI28" s="49">
        <v>0</v>
      </c>
      <c r="AJ28" s="49">
        <v>29</v>
      </c>
    </row>
    <row r="29" spans="1:36" ht="13.5">
      <c r="A29" s="24" t="s">
        <v>25</v>
      </c>
      <c r="B29" s="47" t="s">
        <v>312</v>
      </c>
      <c r="C29" s="48" t="s">
        <v>313</v>
      </c>
      <c r="D29" s="49">
        <f t="shared" si="0"/>
        <v>8507</v>
      </c>
      <c r="E29" s="49">
        <v>6559</v>
      </c>
      <c r="F29" s="49">
        <f t="shared" si="1"/>
        <v>1948</v>
      </c>
      <c r="G29" s="49">
        <v>260</v>
      </c>
      <c r="H29" s="49">
        <v>1612</v>
      </c>
      <c r="I29" s="49">
        <v>0</v>
      </c>
      <c r="J29" s="49">
        <v>0</v>
      </c>
      <c r="K29" s="49">
        <v>76</v>
      </c>
      <c r="L29" s="49">
        <v>0</v>
      </c>
      <c r="M29" s="49">
        <f t="shared" si="2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6559</v>
      </c>
      <c r="V29" s="49">
        <v>6559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773</v>
      </c>
      <c r="AC29" s="49">
        <v>0</v>
      </c>
      <c r="AD29" s="49">
        <v>467</v>
      </c>
      <c r="AE29" s="49">
        <f t="shared" si="5"/>
        <v>306</v>
      </c>
      <c r="AF29" s="49">
        <v>233</v>
      </c>
      <c r="AG29" s="49">
        <v>0</v>
      </c>
      <c r="AH29" s="49">
        <v>0</v>
      </c>
      <c r="AI29" s="49">
        <v>0</v>
      </c>
      <c r="AJ29" s="49">
        <v>73</v>
      </c>
    </row>
    <row r="30" spans="1:36" ht="13.5">
      <c r="A30" s="24" t="s">
        <v>25</v>
      </c>
      <c r="B30" s="47" t="s">
        <v>314</v>
      </c>
      <c r="C30" s="48" t="s">
        <v>315</v>
      </c>
      <c r="D30" s="49">
        <f t="shared" si="0"/>
        <v>2603</v>
      </c>
      <c r="E30" s="49">
        <v>1865</v>
      </c>
      <c r="F30" s="49">
        <f t="shared" si="1"/>
        <v>738</v>
      </c>
      <c r="G30" s="49">
        <v>113</v>
      </c>
      <c r="H30" s="49">
        <v>594</v>
      </c>
      <c r="I30" s="49">
        <v>0</v>
      </c>
      <c r="J30" s="49">
        <v>0</v>
      </c>
      <c r="K30" s="49">
        <v>31</v>
      </c>
      <c r="L30" s="49">
        <v>0</v>
      </c>
      <c r="M30" s="49">
        <f t="shared" si="2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3"/>
        <v>1865</v>
      </c>
      <c r="V30" s="49">
        <v>1865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228</v>
      </c>
      <c r="AC30" s="49">
        <v>0</v>
      </c>
      <c r="AD30" s="49">
        <v>167</v>
      </c>
      <c r="AE30" s="49">
        <f t="shared" si="5"/>
        <v>61</v>
      </c>
      <c r="AF30" s="49">
        <v>0</v>
      </c>
      <c r="AG30" s="49">
        <v>32</v>
      </c>
      <c r="AH30" s="49">
        <v>0</v>
      </c>
      <c r="AI30" s="49">
        <v>0</v>
      </c>
      <c r="AJ30" s="49">
        <v>29</v>
      </c>
    </row>
    <row r="31" spans="1:36" ht="13.5">
      <c r="A31" s="24" t="s">
        <v>25</v>
      </c>
      <c r="B31" s="47" t="s">
        <v>316</v>
      </c>
      <c r="C31" s="48" t="s">
        <v>205</v>
      </c>
      <c r="D31" s="49">
        <f t="shared" si="0"/>
        <v>5580</v>
      </c>
      <c r="E31" s="49">
        <v>4943</v>
      </c>
      <c r="F31" s="49">
        <f t="shared" si="1"/>
        <v>271</v>
      </c>
      <c r="G31" s="49">
        <v>271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366</v>
      </c>
      <c r="N31" s="49">
        <v>242</v>
      </c>
      <c r="O31" s="49">
        <v>38</v>
      </c>
      <c r="P31" s="49">
        <v>69</v>
      </c>
      <c r="Q31" s="49">
        <v>7</v>
      </c>
      <c r="R31" s="49">
        <v>4</v>
      </c>
      <c r="S31" s="49">
        <v>6</v>
      </c>
      <c r="T31" s="49">
        <v>0</v>
      </c>
      <c r="U31" s="49">
        <f t="shared" si="3"/>
        <v>4976</v>
      </c>
      <c r="V31" s="49">
        <v>4943</v>
      </c>
      <c r="W31" s="49">
        <v>33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710</v>
      </c>
      <c r="AC31" s="49">
        <v>0</v>
      </c>
      <c r="AD31" s="49">
        <v>590</v>
      </c>
      <c r="AE31" s="49">
        <f t="shared" si="5"/>
        <v>120</v>
      </c>
      <c r="AF31" s="49">
        <v>120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25</v>
      </c>
      <c r="B32" s="47" t="s">
        <v>317</v>
      </c>
      <c r="C32" s="48" t="s">
        <v>34</v>
      </c>
      <c r="D32" s="49">
        <f t="shared" si="0"/>
        <v>5550</v>
      </c>
      <c r="E32" s="49">
        <v>4552</v>
      </c>
      <c r="F32" s="49">
        <f t="shared" si="1"/>
        <v>924</v>
      </c>
      <c r="G32" s="49">
        <v>529</v>
      </c>
      <c r="H32" s="49">
        <v>395</v>
      </c>
      <c r="I32" s="49">
        <v>0</v>
      </c>
      <c r="J32" s="49">
        <v>0</v>
      </c>
      <c r="K32" s="49">
        <v>0</v>
      </c>
      <c r="L32" s="49">
        <v>59</v>
      </c>
      <c r="M32" s="49">
        <f t="shared" si="2"/>
        <v>15</v>
      </c>
      <c r="N32" s="49">
        <v>15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f t="shared" si="3"/>
        <v>4677</v>
      </c>
      <c r="V32" s="49">
        <v>4552</v>
      </c>
      <c r="W32" s="49">
        <v>125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888</v>
      </c>
      <c r="AC32" s="49">
        <v>59</v>
      </c>
      <c r="AD32" s="49">
        <v>683</v>
      </c>
      <c r="AE32" s="49">
        <f t="shared" si="5"/>
        <v>146</v>
      </c>
      <c r="AF32" s="49">
        <v>146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25</v>
      </c>
      <c r="B33" s="47" t="s">
        <v>318</v>
      </c>
      <c r="C33" s="48" t="s">
        <v>319</v>
      </c>
      <c r="D33" s="49">
        <f t="shared" si="0"/>
        <v>1916</v>
      </c>
      <c r="E33" s="49">
        <v>1534</v>
      </c>
      <c r="F33" s="49">
        <f t="shared" si="1"/>
        <v>131</v>
      </c>
      <c r="G33" s="49">
        <v>131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251</v>
      </c>
      <c r="N33" s="49">
        <v>159</v>
      </c>
      <c r="O33" s="49">
        <v>15</v>
      </c>
      <c r="P33" s="49">
        <v>48</v>
      </c>
      <c r="Q33" s="49">
        <v>5</v>
      </c>
      <c r="R33" s="49">
        <v>2</v>
      </c>
      <c r="S33" s="49">
        <v>22</v>
      </c>
      <c r="T33" s="49">
        <v>0</v>
      </c>
      <c r="U33" s="49">
        <f t="shared" si="3"/>
        <v>1534</v>
      </c>
      <c r="V33" s="49">
        <v>1534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90</v>
      </c>
      <c r="AC33" s="49">
        <v>0</v>
      </c>
      <c r="AD33" s="49">
        <v>16</v>
      </c>
      <c r="AE33" s="49">
        <f t="shared" si="5"/>
        <v>74</v>
      </c>
      <c r="AF33" s="49">
        <v>74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25</v>
      </c>
      <c r="B34" s="47" t="s">
        <v>320</v>
      </c>
      <c r="C34" s="48" t="s">
        <v>321</v>
      </c>
      <c r="D34" s="49">
        <f t="shared" si="0"/>
        <v>2500</v>
      </c>
      <c r="E34" s="49">
        <v>1976</v>
      </c>
      <c r="F34" s="49">
        <f t="shared" si="1"/>
        <v>164</v>
      </c>
      <c r="G34" s="49">
        <v>164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f t="shared" si="2"/>
        <v>360</v>
      </c>
      <c r="N34" s="49">
        <v>250</v>
      </c>
      <c r="O34" s="49">
        <v>36</v>
      </c>
      <c r="P34" s="49">
        <v>61</v>
      </c>
      <c r="Q34" s="49">
        <v>11</v>
      </c>
      <c r="R34" s="49">
        <v>0</v>
      </c>
      <c r="S34" s="49">
        <v>0</v>
      </c>
      <c r="T34" s="49">
        <v>2</v>
      </c>
      <c r="U34" s="49">
        <f t="shared" si="3"/>
        <v>1996</v>
      </c>
      <c r="V34" s="49">
        <v>1976</v>
      </c>
      <c r="W34" s="49">
        <v>20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309</v>
      </c>
      <c r="AC34" s="49">
        <v>0</v>
      </c>
      <c r="AD34" s="49">
        <v>236</v>
      </c>
      <c r="AE34" s="49">
        <f t="shared" si="5"/>
        <v>73</v>
      </c>
      <c r="AF34" s="49">
        <v>73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25</v>
      </c>
      <c r="B35" s="47" t="s">
        <v>322</v>
      </c>
      <c r="C35" s="48" t="s">
        <v>323</v>
      </c>
      <c r="D35" s="49">
        <f t="shared" si="0"/>
        <v>11214</v>
      </c>
      <c r="E35" s="49">
        <v>9043</v>
      </c>
      <c r="F35" s="49">
        <f t="shared" si="1"/>
        <v>635</v>
      </c>
      <c r="G35" s="49">
        <v>635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f t="shared" si="2"/>
        <v>1536</v>
      </c>
      <c r="N35" s="49">
        <v>1018</v>
      </c>
      <c r="O35" s="49">
        <v>133</v>
      </c>
      <c r="P35" s="49">
        <v>275</v>
      </c>
      <c r="Q35" s="49">
        <v>43</v>
      </c>
      <c r="R35" s="49">
        <v>16</v>
      </c>
      <c r="S35" s="49">
        <v>51</v>
      </c>
      <c r="T35" s="49">
        <v>0</v>
      </c>
      <c r="U35" s="49">
        <f t="shared" si="3"/>
        <v>9121</v>
      </c>
      <c r="V35" s="49">
        <v>9043</v>
      </c>
      <c r="W35" s="49">
        <v>78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4"/>
        <v>1359</v>
      </c>
      <c r="AC35" s="49">
        <v>0</v>
      </c>
      <c r="AD35" s="49">
        <v>1079</v>
      </c>
      <c r="AE35" s="49">
        <f t="shared" si="5"/>
        <v>280</v>
      </c>
      <c r="AF35" s="49">
        <v>280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25</v>
      </c>
      <c r="B36" s="47" t="s">
        <v>324</v>
      </c>
      <c r="C36" s="48" t="s">
        <v>325</v>
      </c>
      <c r="D36" s="49">
        <f t="shared" si="0"/>
        <v>1966</v>
      </c>
      <c r="E36" s="49">
        <v>1600</v>
      </c>
      <c r="F36" s="49">
        <f t="shared" si="1"/>
        <v>104</v>
      </c>
      <c r="G36" s="49">
        <v>104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f t="shared" si="2"/>
        <v>262</v>
      </c>
      <c r="N36" s="49">
        <v>154</v>
      </c>
      <c r="O36" s="49">
        <v>37</v>
      </c>
      <c r="P36" s="49">
        <v>61</v>
      </c>
      <c r="Q36" s="49">
        <v>7</v>
      </c>
      <c r="R36" s="49">
        <v>2</v>
      </c>
      <c r="S36" s="49">
        <v>0</v>
      </c>
      <c r="T36" s="49">
        <v>1</v>
      </c>
      <c r="U36" s="49">
        <f t="shared" si="3"/>
        <v>1613</v>
      </c>
      <c r="V36" s="49">
        <v>1600</v>
      </c>
      <c r="W36" s="49">
        <v>13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4"/>
        <v>236</v>
      </c>
      <c r="AC36" s="49">
        <v>0</v>
      </c>
      <c r="AD36" s="49">
        <v>191</v>
      </c>
      <c r="AE36" s="49">
        <f t="shared" si="5"/>
        <v>45</v>
      </c>
      <c r="AF36" s="49">
        <v>45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25</v>
      </c>
      <c r="B37" s="47" t="s">
        <v>326</v>
      </c>
      <c r="C37" s="48" t="s">
        <v>327</v>
      </c>
      <c r="D37" s="49">
        <f t="shared" si="0"/>
        <v>3438</v>
      </c>
      <c r="E37" s="49">
        <v>2695</v>
      </c>
      <c r="F37" s="49">
        <f t="shared" si="1"/>
        <v>356</v>
      </c>
      <c r="G37" s="49">
        <v>163</v>
      </c>
      <c r="H37" s="49">
        <v>193</v>
      </c>
      <c r="I37" s="49">
        <v>0</v>
      </c>
      <c r="J37" s="49">
        <v>0</v>
      </c>
      <c r="K37" s="49">
        <v>0</v>
      </c>
      <c r="L37" s="49">
        <v>0</v>
      </c>
      <c r="M37" s="49">
        <f t="shared" si="2"/>
        <v>387</v>
      </c>
      <c r="N37" s="49">
        <v>387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3"/>
        <v>2770</v>
      </c>
      <c r="V37" s="49">
        <v>2695</v>
      </c>
      <c r="W37" s="49">
        <v>71</v>
      </c>
      <c r="X37" s="49">
        <v>4</v>
      </c>
      <c r="Y37" s="49">
        <v>0</v>
      </c>
      <c r="Z37" s="49">
        <v>0</v>
      </c>
      <c r="AA37" s="49">
        <v>0</v>
      </c>
      <c r="AB37" s="49">
        <f t="shared" si="4"/>
        <v>194</v>
      </c>
      <c r="AC37" s="49">
        <v>0</v>
      </c>
      <c r="AD37" s="49">
        <v>163</v>
      </c>
      <c r="AE37" s="49">
        <f t="shared" si="5"/>
        <v>31</v>
      </c>
      <c r="AF37" s="49">
        <v>0</v>
      </c>
      <c r="AG37" s="49">
        <v>31</v>
      </c>
      <c r="AH37" s="49">
        <v>0</v>
      </c>
      <c r="AI37" s="49">
        <v>0</v>
      </c>
      <c r="AJ37" s="49">
        <v>0</v>
      </c>
    </row>
    <row r="38" spans="1:36" ht="13.5">
      <c r="A38" s="24" t="s">
        <v>25</v>
      </c>
      <c r="B38" s="47" t="s">
        <v>328</v>
      </c>
      <c r="C38" s="48" t="s">
        <v>329</v>
      </c>
      <c r="D38" s="49">
        <f t="shared" si="0"/>
        <v>6656</v>
      </c>
      <c r="E38" s="49">
        <v>6043</v>
      </c>
      <c r="F38" s="49">
        <f t="shared" si="1"/>
        <v>613</v>
      </c>
      <c r="G38" s="49">
        <v>0</v>
      </c>
      <c r="H38" s="49">
        <v>613</v>
      </c>
      <c r="I38" s="49">
        <v>0</v>
      </c>
      <c r="J38" s="49">
        <v>0</v>
      </c>
      <c r="K38" s="49">
        <v>0</v>
      </c>
      <c r="L38" s="49">
        <v>0</v>
      </c>
      <c r="M38" s="49">
        <f t="shared" si="2"/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3"/>
        <v>6076</v>
      </c>
      <c r="V38" s="49">
        <v>6043</v>
      </c>
      <c r="W38" s="49">
        <v>0</v>
      </c>
      <c r="X38" s="49">
        <v>33</v>
      </c>
      <c r="Y38" s="49">
        <v>0</v>
      </c>
      <c r="Z38" s="49">
        <v>0</v>
      </c>
      <c r="AA38" s="49">
        <v>0</v>
      </c>
      <c r="AB38" s="49">
        <f t="shared" si="4"/>
        <v>759</v>
      </c>
      <c r="AC38" s="49">
        <v>0</v>
      </c>
      <c r="AD38" s="49">
        <v>542</v>
      </c>
      <c r="AE38" s="49">
        <f t="shared" si="5"/>
        <v>217</v>
      </c>
      <c r="AF38" s="49">
        <v>0</v>
      </c>
      <c r="AG38" s="49">
        <v>217</v>
      </c>
      <c r="AH38" s="49">
        <v>0</v>
      </c>
      <c r="AI38" s="49">
        <v>0</v>
      </c>
      <c r="AJ38" s="49">
        <v>0</v>
      </c>
    </row>
    <row r="39" spans="1:36" ht="13.5">
      <c r="A39" s="24" t="s">
        <v>25</v>
      </c>
      <c r="B39" s="47" t="s">
        <v>330</v>
      </c>
      <c r="C39" s="48" t="s">
        <v>331</v>
      </c>
      <c r="D39" s="49">
        <f t="shared" si="0"/>
        <v>5399</v>
      </c>
      <c r="E39" s="49">
        <v>4389</v>
      </c>
      <c r="F39" s="49">
        <f t="shared" si="1"/>
        <v>75</v>
      </c>
      <c r="G39" s="49">
        <v>75</v>
      </c>
      <c r="H39" s="49">
        <v>0</v>
      </c>
      <c r="I39" s="49">
        <v>0</v>
      </c>
      <c r="J39" s="49">
        <v>0</v>
      </c>
      <c r="K39" s="49">
        <v>0</v>
      </c>
      <c r="L39" s="49">
        <v>425</v>
      </c>
      <c r="M39" s="49">
        <f t="shared" si="2"/>
        <v>510</v>
      </c>
      <c r="N39" s="49">
        <v>371</v>
      </c>
      <c r="O39" s="49">
        <v>55</v>
      </c>
      <c r="P39" s="49">
        <v>74</v>
      </c>
      <c r="Q39" s="49">
        <v>10</v>
      </c>
      <c r="R39" s="49">
        <v>0</v>
      </c>
      <c r="S39" s="49">
        <v>0</v>
      </c>
      <c r="T39" s="49">
        <v>0</v>
      </c>
      <c r="U39" s="49">
        <f t="shared" si="3"/>
        <v>4440</v>
      </c>
      <c r="V39" s="49">
        <v>4389</v>
      </c>
      <c r="W39" s="49">
        <v>51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4"/>
        <v>797</v>
      </c>
      <c r="AC39" s="49">
        <v>425</v>
      </c>
      <c r="AD39" s="49">
        <v>372</v>
      </c>
      <c r="AE39" s="49">
        <f t="shared" si="5"/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25</v>
      </c>
      <c r="B40" s="47" t="s">
        <v>332</v>
      </c>
      <c r="C40" s="48" t="s">
        <v>333</v>
      </c>
      <c r="D40" s="49">
        <f t="shared" si="0"/>
        <v>16369</v>
      </c>
      <c r="E40" s="49">
        <v>14155</v>
      </c>
      <c r="F40" s="49">
        <f t="shared" si="1"/>
        <v>923</v>
      </c>
      <c r="G40" s="49">
        <v>600</v>
      </c>
      <c r="H40" s="49">
        <v>0</v>
      </c>
      <c r="I40" s="49">
        <v>0</v>
      </c>
      <c r="J40" s="49">
        <v>0</v>
      </c>
      <c r="K40" s="49">
        <v>323</v>
      </c>
      <c r="L40" s="49">
        <v>0</v>
      </c>
      <c r="M40" s="49">
        <f t="shared" si="2"/>
        <v>1291</v>
      </c>
      <c r="N40" s="49">
        <v>0</v>
      </c>
      <c r="O40" s="49">
        <v>208</v>
      </c>
      <c r="P40" s="49">
        <v>441</v>
      </c>
      <c r="Q40" s="49">
        <v>99</v>
      </c>
      <c r="R40" s="49">
        <v>543</v>
      </c>
      <c r="S40" s="49">
        <v>0</v>
      </c>
      <c r="T40" s="49">
        <v>0</v>
      </c>
      <c r="U40" s="49">
        <f t="shared" si="3"/>
        <v>14566</v>
      </c>
      <c r="V40" s="49">
        <v>14155</v>
      </c>
      <c r="W40" s="49">
        <v>411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4"/>
        <v>1952</v>
      </c>
      <c r="AC40" s="49">
        <v>0</v>
      </c>
      <c r="AD40" s="49">
        <v>1629</v>
      </c>
      <c r="AE40" s="49">
        <f t="shared" si="5"/>
        <v>323</v>
      </c>
      <c r="AF40" s="49">
        <v>0</v>
      </c>
      <c r="AG40" s="49">
        <v>0</v>
      </c>
      <c r="AH40" s="49">
        <v>0</v>
      </c>
      <c r="AI40" s="49">
        <v>0</v>
      </c>
      <c r="AJ40" s="49">
        <v>323</v>
      </c>
    </row>
    <row r="41" spans="1:36" ht="13.5">
      <c r="A41" s="24" t="s">
        <v>25</v>
      </c>
      <c r="B41" s="47" t="s">
        <v>334</v>
      </c>
      <c r="C41" s="48" t="s">
        <v>335</v>
      </c>
      <c r="D41" s="49">
        <f t="shared" si="0"/>
        <v>4791</v>
      </c>
      <c r="E41" s="49">
        <v>4568</v>
      </c>
      <c r="F41" s="49">
        <f t="shared" si="1"/>
        <v>223</v>
      </c>
      <c r="G41" s="49">
        <v>140</v>
      </c>
      <c r="H41" s="49">
        <v>83</v>
      </c>
      <c r="I41" s="49">
        <v>0</v>
      </c>
      <c r="J41" s="49">
        <v>0</v>
      </c>
      <c r="K41" s="49">
        <v>0</v>
      </c>
      <c r="L41" s="49">
        <v>0</v>
      </c>
      <c r="M41" s="49">
        <f t="shared" si="2"/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3"/>
        <v>4708</v>
      </c>
      <c r="V41" s="49">
        <v>4568</v>
      </c>
      <c r="W41" s="49">
        <v>140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4"/>
        <v>298</v>
      </c>
      <c r="AC41" s="49">
        <v>0</v>
      </c>
      <c r="AD41" s="49">
        <v>298</v>
      </c>
      <c r="AE41" s="49">
        <f t="shared" si="5"/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25</v>
      </c>
      <c r="B42" s="47" t="s">
        <v>336</v>
      </c>
      <c r="C42" s="48" t="s">
        <v>337</v>
      </c>
      <c r="D42" s="49">
        <f t="shared" si="0"/>
        <v>3476</v>
      </c>
      <c r="E42" s="49">
        <v>2267</v>
      </c>
      <c r="F42" s="49">
        <f t="shared" si="1"/>
        <v>573</v>
      </c>
      <c r="G42" s="49">
        <v>227</v>
      </c>
      <c r="H42" s="49">
        <v>346</v>
      </c>
      <c r="I42" s="49">
        <v>0</v>
      </c>
      <c r="J42" s="49">
        <v>0</v>
      </c>
      <c r="K42" s="49">
        <v>0</v>
      </c>
      <c r="L42" s="49">
        <v>360</v>
      </c>
      <c r="M42" s="49">
        <f t="shared" si="2"/>
        <v>276</v>
      </c>
      <c r="N42" s="49">
        <v>276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3"/>
        <v>2457</v>
      </c>
      <c r="V42" s="49">
        <v>2267</v>
      </c>
      <c r="W42" s="49">
        <v>159</v>
      </c>
      <c r="X42" s="49">
        <v>31</v>
      </c>
      <c r="Y42" s="49">
        <v>0</v>
      </c>
      <c r="Z42" s="49">
        <v>0</v>
      </c>
      <c r="AA42" s="49">
        <v>0</v>
      </c>
      <c r="AB42" s="49">
        <f t="shared" si="4"/>
        <v>688</v>
      </c>
      <c r="AC42" s="49">
        <v>360</v>
      </c>
      <c r="AD42" s="49">
        <v>243</v>
      </c>
      <c r="AE42" s="49">
        <f t="shared" si="5"/>
        <v>85</v>
      </c>
      <c r="AF42" s="49">
        <v>23</v>
      </c>
      <c r="AG42" s="49">
        <v>62</v>
      </c>
      <c r="AH42" s="49">
        <v>0</v>
      </c>
      <c r="AI42" s="49">
        <v>0</v>
      </c>
      <c r="AJ42" s="49">
        <v>0</v>
      </c>
    </row>
    <row r="43" spans="1:36" ht="13.5">
      <c r="A43" s="24" t="s">
        <v>25</v>
      </c>
      <c r="B43" s="47" t="s">
        <v>338</v>
      </c>
      <c r="C43" s="48" t="s">
        <v>339</v>
      </c>
      <c r="D43" s="49">
        <f t="shared" si="0"/>
        <v>6011</v>
      </c>
      <c r="E43" s="49">
        <v>4119</v>
      </c>
      <c r="F43" s="49">
        <f t="shared" si="1"/>
        <v>766</v>
      </c>
      <c r="G43" s="49">
        <v>385</v>
      </c>
      <c r="H43" s="49">
        <v>381</v>
      </c>
      <c r="I43" s="49">
        <v>0</v>
      </c>
      <c r="J43" s="49">
        <v>0</v>
      </c>
      <c r="K43" s="49">
        <v>0</v>
      </c>
      <c r="L43" s="49">
        <v>572</v>
      </c>
      <c r="M43" s="49">
        <f t="shared" si="2"/>
        <v>554</v>
      </c>
      <c r="N43" s="49">
        <v>554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f t="shared" si="3"/>
        <v>4438</v>
      </c>
      <c r="V43" s="49">
        <v>4119</v>
      </c>
      <c r="W43" s="49">
        <v>269</v>
      </c>
      <c r="X43" s="49">
        <v>50</v>
      </c>
      <c r="Y43" s="49">
        <v>0</v>
      </c>
      <c r="Z43" s="49">
        <v>0</v>
      </c>
      <c r="AA43" s="49">
        <v>0</v>
      </c>
      <c r="AB43" s="49">
        <f t="shared" si="4"/>
        <v>1068</v>
      </c>
      <c r="AC43" s="49">
        <v>572</v>
      </c>
      <c r="AD43" s="49">
        <v>441</v>
      </c>
      <c r="AE43" s="49">
        <f t="shared" si="5"/>
        <v>55</v>
      </c>
      <c r="AF43" s="49">
        <v>39</v>
      </c>
      <c r="AG43" s="49">
        <v>16</v>
      </c>
      <c r="AH43" s="49">
        <v>0</v>
      </c>
      <c r="AI43" s="49">
        <v>0</v>
      </c>
      <c r="AJ43" s="49">
        <v>0</v>
      </c>
    </row>
    <row r="44" spans="1:36" ht="13.5">
      <c r="A44" s="24" t="s">
        <v>25</v>
      </c>
      <c r="B44" s="47" t="s">
        <v>340</v>
      </c>
      <c r="C44" s="48" t="s">
        <v>274</v>
      </c>
      <c r="D44" s="49">
        <f t="shared" si="0"/>
        <v>13549</v>
      </c>
      <c r="E44" s="49">
        <v>9551</v>
      </c>
      <c r="F44" s="49">
        <f t="shared" si="1"/>
        <v>1404</v>
      </c>
      <c r="G44" s="49">
        <v>514</v>
      </c>
      <c r="H44" s="49">
        <v>890</v>
      </c>
      <c r="I44" s="49">
        <v>0</v>
      </c>
      <c r="J44" s="49">
        <v>0</v>
      </c>
      <c r="K44" s="49">
        <v>0</v>
      </c>
      <c r="L44" s="49">
        <v>1345</v>
      </c>
      <c r="M44" s="49">
        <f t="shared" si="2"/>
        <v>1249</v>
      </c>
      <c r="N44" s="49">
        <v>1249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3"/>
        <v>10032</v>
      </c>
      <c r="V44" s="49">
        <v>9551</v>
      </c>
      <c r="W44" s="49">
        <v>360</v>
      </c>
      <c r="X44" s="49">
        <v>121</v>
      </c>
      <c r="Y44" s="49">
        <v>0</v>
      </c>
      <c r="Z44" s="49">
        <v>0</v>
      </c>
      <c r="AA44" s="49">
        <v>0</v>
      </c>
      <c r="AB44" s="49">
        <f t="shared" si="4"/>
        <v>2583</v>
      </c>
      <c r="AC44" s="49">
        <v>1345</v>
      </c>
      <c r="AD44" s="49">
        <v>1023</v>
      </c>
      <c r="AE44" s="49">
        <f t="shared" si="5"/>
        <v>215</v>
      </c>
      <c r="AF44" s="49">
        <v>51</v>
      </c>
      <c r="AG44" s="49">
        <v>164</v>
      </c>
      <c r="AH44" s="49">
        <v>0</v>
      </c>
      <c r="AI44" s="49">
        <v>0</v>
      </c>
      <c r="AJ44" s="49">
        <v>0</v>
      </c>
    </row>
    <row r="45" spans="1:36" ht="13.5">
      <c r="A45" s="24" t="s">
        <v>25</v>
      </c>
      <c r="B45" s="47" t="s">
        <v>341</v>
      </c>
      <c r="C45" s="48" t="s">
        <v>342</v>
      </c>
      <c r="D45" s="49">
        <f t="shared" si="0"/>
        <v>13255</v>
      </c>
      <c r="E45" s="49">
        <v>12437</v>
      </c>
      <c r="F45" s="49">
        <f t="shared" si="1"/>
        <v>813</v>
      </c>
      <c r="G45" s="49">
        <v>576</v>
      </c>
      <c r="H45" s="49">
        <v>237</v>
      </c>
      <c r="I45" s="49">
        <v>0</v>
      </c>
      <c r="J45" s="49">
        <v>0</v>
      </c>
      <c r="K45" s="49">
        <v>0</v>
      </c>
      <c r="L45" s="49">
        <v>0</v>
      </c>
      <c r="M45" s="49">
        <f t="shared" si="2"/>
        <v>5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5</v>
      </c>
      <c r="U45" s="49">
        <f t="shared" si="3"/>
        <v>13013</v>
      </c>
      <c r="V45" s="49">
        <v>12437</v>
      </c>
      <c r="W45" s="49">
        <v>576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4"/>
        <v>822</v>
      </c>
      <c r="AC45" s="49">
        <v>0</v>
      </c>
      <c r="AD45" s="49">
        <v>822</v>
      </c>
      <c r="AE45" s="49">
        <f t="shared" si="5"/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25</v>
      </c>
      <c r="B46" s="47" t="s">
        <v>343</v>
      </c>
      <c r="C46" s="48" t="s">
        <v>448</v>
      </c>
      <c r="D46" s="49">
        <f t="shared" si="0"/>
        <v>5040</v>
      </c>
      <c r="E46" s="49">
        <v>4715</v>
      </c>
      <c r="F46" s="49">
        <f t="shared" si="1"/>
        <v>325</v>
      </c>
      <c r="G46" s="49">
        <v>240</v>
      </c>
      <c r="H46" s="49">
        <v>85</v>
      </c>
      <c r="I46" s="49">
        <v>0</v>
      </c>
      <c r="J46" s="49">
        <v>0</v>
      </c>
      <c r="K46" s="49">
        <v>0</v>
      </c>
      <c r="L46" s="49">
        <v>0</v>
      </c>
      <c r="M46" s="49">
        <f t="shared" si="2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3"/>
        <v>4955</v>
      </c>
      <c r="V46" s="49">
        <v>4715</v>
      </c>
      <c r="W46" s="49">
        <v>240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4"/>
        <v>313</v>
      </c>
      <c r="AC46" s="49">
        <v>0</v>
      </c>
      <c r="AD46" s="49">
        <v>313</v>
      </c>
      <c r="AE46" s="49">
        <f t="shared" si="5"/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25</v>
      </c>
      <c r="B47" s="47" t="s">
        <v>344</v>
      </c>
      <c r="C47" s="48" t="s">
        <v>345</v>
      </c>
      <c r="D47" s="49">
        <f t="shared" si="0"/>
        <v>1513</v>
      </c>
      <c r="E47" s="49">
        <v>1207</v>
      </c>
      <c r="F47" s="49">
        <f t="shared" si="1"/>
        <v>172</v>
      </c>
      <c r="G47" s="49">
        <v>86</v>
      </c>
      <c r="H47" s="49">
        <v>86</v>
      </c>
      <c r="I47" s="49">
        <v>0</v>
      </c>
      <c r="J47" s="49">
        <v>0</v>
      </c>
      <c r="K47" s="49">
        <v>0</v>
      </c>
      <c r="L47" s="49">
        <v>0</v>
      </c>
      <c r="M47" s="49">
        <f t="shared" si="2"/>
        <v>134</v>
      </c>
      <c r="N47" s="49">
        <v>134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3"/>
        <v>1247</v>
      </c>
      <c r="V47" s="49">
        <v>1207</v>
      </c>
      <c r="W47" s="49">
        <v>38</v>
      </c>
      <c r="X47" s="49">
        <v>2</v>
      </c>
      <c r="Y47" s="49">
        <v>0</v>
      </c>
      <c r="Z47" s="49">
        <v>0</v>
      </c>
      <c r="AA47" s="49">
        <v>0</v>
      </c>
      <c r="AB47" s="49">
        <f t="shared" si="4"/>
        <v>86</v>
      </c>
      <c r="AC47" s="49">
        <v>0</v>
      </c>
      <c r="AD47" s="49">
        <v>73</v>
      </c>
      <c r="AE47" s="49">
        <f t="shared" si="5"/>
        <v>13</v>
      </c>
      <c r="AF47" s="49">
        <v>0</v>
      </c>
      <c r="AG47" s="49">
        <v>13</v>
      </c>
      <c r="AH47" s="49">
        <v>0</v>
      </c>
      <c r="AI47" s="49">
        <v>0</v>
      </c>
      <c r="AJ47" s="49">
        <v>0</v>
      </c>
    </row>
    <row r="48" spans="1:36" ht="13.5">
      <c r="A48" s="24" t="s">
        <v>25</v>
      </c>
      <c r="B48" s="47" t="s">
        <v>346</v>
      </c>
      <c r="C48" s="48" t="s">
        <v>347</v>
      </c>
      <c r="D48" s="49">
        <f t="shared" si="0"/>
        <v>2922</v>
      </c>
      <c r="E48" s="49">
        <v>2745</v>
      </c>
      <c r="F48" s="49">
        <f t="shared" si="1"/>
        <v>177</v>
      </c>
      <c r="G48" s="49">
        <v>147</v>
      </c>
      <c r="H48" s="49">
        <v>30</v>
      </c>
      <c r="I48" s="49">
        <v>0</v>
      </c>
      <c r="J48" s="49">
        <v>0</v>
      </c>
      <c r="K48" s="49">
        <v>0</v>
      </c>
      <c r="L48" s="49">
        <v>0</v>
      </c>
      <c r="M48" s="49">
        <f t="shared" si="2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3"/>
        <v>2892</v>
      </c>
      <c r="V48" s="49">
        <v>2745</v>
      </c>
      <c r="W48" s="49">
        <v>147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4"/>
        <v>183</v>
      </c>
      <c r="AC48" s="49">
        <v>0</v>
      </c>
      <c r="AD48" s="49">
        <v>183</v>
      </c>
      <c r="AE48" s="49">
        <f t="shared" si="5"/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</row>
    <row r="49" spans="1:36" ht="13.5">
      <c r="A49" s="24" t="s">
        <v>25</v>
      </c>
      <c r="B49" s="47" t="s">
        <v>348</v>
      </c>
      <c r="C49" s="48" t="s">
        <v>349</v>
      </c>
      <c r="D49" s="49">
        <f t="shared" si="0"/>
        <v>1033</v>
      </c>
      <c r="E49" s="49">
        <v>782</v>
      </c>
      <c r="F49" s="49">
        <f t="shared" si="1"/>
        <v>115</v>
      </c>
      <c r="G49" s="49">
        <v>44</v>
      </c>
      <c r="H49" s="49">
        <v>71</v>
      </c>
      <c r="I49" s="49">
        <v>0</v>
      </c>
      <c r="J49" s="49">
        <v>0</v>
      </c>
      <c r="K49" s="49">
        <v>0</v>
      </c>
      <c r="L49" s="49">
        <v>11</v>
      </c>
      <c r="M49" s="49">
        <f t="shared" si="2"/>
        <v>125</v>
      </c>
      <c r="N49" s="49">
        <v>125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f t="shared" si="3"/>
        <v>802</v>
      </c>
      <c r="V49" s="49">
        <v>782</v>
      </c>
      <c r="W49" s="49">
        <v>19</v>
      </c>
      <c r="X49" s="49">
        <v>1</v>
      </c>
      <c r="Y49" s="49">
        <v>0</v>
      </c>
      <c r="Z49" s="49">
        <v>0</v>
      </c>
      <c r="AA49" s="49">
        <v>0</v>
      </c>
      <c r="AB49" s="49">
        <f t="shared" si="4"/>
        <v>69</v>
      </c>
      <c r="AC49" s="49">
        <v>11</v>
      </c>
      <c r="AD49" s="49">
        <v>47</v>
      </c>
      <c r="AE49" s="49">
        <f t="shared" si="5"/>
        <v>11</v>
      </c>
      <c r="AF49" s="49">
        <v>0</v>
      </c>
      <c r="AG49" s="49">
        <v>11</v>
      </c>
      <c r="AH49" s="49">
        <v>0</v>
      </c>
      <c r="AI49" s="49">
        <v>0</v>
      </c>
      <c r="AJ49" s="49">
        <v>0</v>
      </c>
    </row>
    <row r="50" spans="1:36" ht="13.5">
      <c r="A50" s="24" t="s">
        <v>25</v>
      </c>
      <c r="B50" s="47" t="s">
        <v>350</v>
      </c>
      <c r="C50" s="48" t="s">
        <v>351</v>
      </c>
      <c r="D50" s="49">
        <f t="shared" si="0"/>
        <v>1637</v>
      </c>
      <c r="E50" s="49">
        <v>1271</v>
      </c>
      <c r="F50" s="49">
        <f t="shared" si="1"/>
        <v>187</v>
      </c>
      <c r="G50" s="49">
        <v>84</v>
      </c>
      <c r="H50" s="49">
        <v>103</v>
      </c>
      <c r="I50" s="49">
        <v>0</v>
      </c>
      <c r="J50" s="49">
        <v>0</v>
      </c>
      <c r="K50" s="49">
        <v>0</v>
      </c>
      <c r="L50" s="49">
        <v>0</v>
      </c>
      <c r="M50" s="49">
        <f t="shared" si="2"/>
        <v>179</v>
      </c>
      <c r="N50" s="49">
        <v>179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3"/>
        <v>1309</v>
      </c>
      <c r="V50" s="49">
        <v>1271</v>
      </c>
      <c r="W50" s="49">
        <v>36</v>
      </c>
      <c r="X50" s="49">
        <v>2</v>
      </c>
      <c r="Y50" s="49">
        <v>0</v>
      </c>
      <c r="Z50" s="49">
        <v>0</v>
      </c>
      <c r="AA50" s="49">
        <v>0</v>
      </c>
      <c r="AB50" s="49">
        <f t="shared" si="4"/>
        <v>94</v>
      </c>
      <c r="AC50" s="49">
        <v>0</v>
      </c>
      <c r="AD50" s="49">
        <v>77</v>
      </c>
      <c r="AE50" s="49">
        <f t="shared" si="5"/>
        <v>17</v>
      </c>
      <c r="AF50" s="49">
        <v>0</v>
      </c>
      <c r="AG50" s="49">
        <v>17</v>
      </c>
      <c r="AH50" s="49">
        <v>0</v>
      </c>
      <c r="AI50" s="49">
        <v>0</v>
      </c>
      <c r="AJ50" s="49">
        <v>0</v>
      </c>
    </row>
    <row r="51" spans="1:36" ht="13.5">
      <c r="A51" s="24" t="s">
        <v>25</v>
      </c>
      <c r="B51" s="47" t="s">
        <v>352</v>
      </c>
      <c r="C51" s="48" t="s">
        <v>78</v>
      </c>
      <c r="D51" s="49">
        <f t="shared" si="0"/>
        <v>5252</v>
      </c>
      <c r="E51" s="49">
        <v>4552</v>
      </c>
      <c r="F51" s="49">
        <f t="shared" si="1"/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172</v>
      </c>
      <c r="M51" s="49">
        <f t="shared" si="2"/>
        <v>528</v>
      </c>
      <c r="N51" s="49">
        <v>153</v>
      </c>
      <c r="O51" s="49">
        <v>361</v>
      </c>
      <c r="P51" s="49">
        <v>6</v>
      </c>
      <c r="Q51" s="49">
        <v>8</v>
      </c>
      <c r="R51" s="49">
        <v>0</v>
      </c>
      <c r="S51" s="49">
        <v>0</v>
      </c>
      <c r="T51" s="49">
        <v>0</v>
      </c>
      <c r="U51" s="49">
        <f t="shared" si="3"/>
        <v>4552</v>
      </c>
      <c r="V51" s="49">
        <v>4552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4"/>
        <v>582</v>
      </c>
      <c r="AC51" s="49">
        <v>172</v>
      </c>
      <c r="AD51" s="49">
        <v>410</v>
      </c>
      <c r="AE51" s="49">
        <f t="shared" si="5"/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25</v>
      </c>
      <c r="B52" s="47" t="s">
        <v>79</v>
      </c>
      <c r="C52" s="48" t="s">
        <v>80</v>
      </c>
      <c r="D52" s="49">
        <f t="shared" si="0"/>
        <v>2782</v>
      </c>
      <c r="E52" s="49">
        <v>2273</v>
      </c>
      <c r="F52" s="49">
        <f t="shared" si="1"/>
        <v>215</v>
      </c>
      <c r="G52" s="49">
        <v>215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 t="shared" si="2"/>
        <v>294</v>
      </c>
      <c r="N52" s="49">
        <v>216</v>
      </c>
      <c r="O52" s="49">
        <v>28</v>
      </c>
      <c r="P52" s="49">
        <v>40</v>
      </c>
      <c r="Q52" s="49">
        <v>10</v>
      </c>
      <c r="R52" s="49">
        <v>0</v>
      </c>
      <c r="S52" s="49">
        <v>0</v>
      </c>
      <c r="T52" s="49">
        <v>0</v>
      </c>
      <c r="U52" s="49">
        <f t="shared" si="3"/>
        <v>2294</v>
      </c>
      <c r="V52" s="49">
        <v>2273</v>
      </c>
      <c r="W52" s="49">
        <v>21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4"/>
        <v>403</v>
      </c>
      <c r="AC52" s="49">
        <v>0</v>
      </c>
      <c r="AD52" s="49">
        <v>288</v>
      </c>
      <c r="AE52" s="49">
        <f t="shared" si="5"/>
        <v>115</v>
      </c>
      <c r="AF52" s="49">
        <v>115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25</v>
      </c>
      <c r="B53" s="47" t="s">
        <v>81</v>
      </c>
      <c r="C53" s="48" t="s">
        <v>36</v>
      </c>
      <c r="D53" s="49">
        <f t="shared" si="0"/>
        <v>5565</v>
      </c>
      <c r="E53" s="49">
        <v>5044</v>
      </c>
      <c r="F53" s="49">
        <f t="shared" si="1"/>
        <v>521</v>
      </c>
      <c r="G53" s="49">
        <v>420</v>
      </c>
      <c r="H53" s="49">
        <v>101</v>
      </c>
      <c r="I53" s="49">
        <v>0</v>
      </c>
      <c r="J53" s="49">
        <v>0</v>
      </c>
      <c r="K53" s="49">
        <v>0</v>
      </c>
      <c r="L53" s="49">
        <v>0</v>
      </c>
      <c r="M53" s="49">
        <f t="shared" si="2"/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f t="shared" si="3"/>
        <v>5085</v>
      </c>
      <c r="V53" s="49">
        <v>5044</v>
      </c>
      <c r="W53" s="49">
        <v>41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4"/>
        <v>864</v>
      </c>
      <c r="AC53" s="49">
        <v>0</v>
      </c>
      <c r="AD53" s="49">
        <v>638</v>
      </c>
      <c r="AE53" s="49">
        <f t="shared" si="5"/>
        <v>226</v>
      </c>
      <c r="AF53" s="49">
        <v>226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25</v>
      </c>
      <c r="B54" s="47" t="s">
        <v>121</v>
      </c>
      <c r="C54" s="48" t="s">
        <v>122</v>
      </c>
      <c r="D54" s="49">
        <f t="shared" si="0"/>
        <v>3778</v>
      </c>
      <c r="E54" s="49">
        <v>3501</v>
      </c>
      <c r="F54" s="49">
        <f t="shared" si="1"/>
        <v>271</v>
      </c>
      <c r="G54" s="49">
        <v>271</v>
      </c>
      <c r="H54" s="49">
        <v>0</v>
      </c>
      <c r="I54" s="49">
        <v>0</v>
      </c>
      <c r="J54" s="49">
        <v>0</v>
      </c>
      <c r="K54" s="49">
        <v>0</v>
      </c>
      <c r="L54" s="49">
        <v>6</v>
      </c>
      <c r="M54" s="49">
        <f t="shared" si="2"/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f t="shared" si="3"/>
        <v>3529</v>
      </c>
      <c r="V54" s="49">
        <v>3501</v>
      </c>
      <c r="W54" s="49">
        <v>28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4"/>
        <v>426</v>
      </c>
      <c r="AC54" s="49">
        <v>6</v>
      </c>
      <c r="AD54" s="49">
        <v>312</v>
      </c>
      <c r="AE54" s="49">
        <f t="shared" si="5"/>
        <v>108</v>
      </c>
      <c r="AF54" s="49">
        <v>108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25</v>
      </c>
      <c r="B55" s="47" t="s">
        <v>123</v>
      </c>
      <c r="C55" s="48" t="s">
        <v>124</v>
      </c>
      <c r="D55" s="49">
        <f t="shared" si="0"/>
        <v>2363</v>
      </c>
      <c r="E55" s="49">
        <v>1900</v>
      </c>
      <c r="F55" s="49">
        <f t="shared" si="1"/>
        <v>368</v>
      </c>
      <c r="G55" s="49">
        <v>0</v>
      </c>
      <c r="H55" s="49">
        <v>368</v>
      </c>
      <c r="I55" s="49">
        <v>0</v>
      </c>
      <c r="J55" s="49">
        <v>0</v>
      </c>
      <c r="K55" s="49">
        <v>0</v>
      </c>
      <c r="L55" s="49">
        <v>95</v>
      </c>
      <c r="M55" s="49">
        <f t="shared" si="2"/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f t="shared" si="3"/>
        <v>1900</v>
      </c>
      <c r="V55" s="49">
        <v>1900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4"/>
        <v>316</v>
      </c>
      <c r="AC55" s="49">
        <v>95</v>
      </c>
      <c r="AD55" s="49">
        <v>221</v>
      </c>
      <c r="AE55" s="49">
        <f t="shared" si="5"/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</row>
    <row r="56" spans="1:36" ht="13.5">
      <c r="A56" s="24" t="s">
        <v>25</v>
      </c>
      <c r="B56" s="47" t="s">
        <v>125</v>
      </c>
      <c r="C56" s="48" t="s">
        <v>126</v>
      </c>
      <c r="D56" s="49">
        <f t="shared" si="0"/>
        <v>1078</v>
      </c>
      <c r="E56" s="49">
        <v>901</v>
      </c>
      <c r="F56" s="49">
        <f t="shared" si="1"/>
        <v>115</v>
      </c>
      <c r="G56" s="49">
        <v>0</v>
      </c>
      <c r="H56" s="49">
        <v>115</v>
      </c>
      <c r="I56" s="49">
        <v>0</v>
      </c>
      <c r="J56" s="49">
        <v>0</v>
      </c>
      <c r="K56" s="49">
        <v>0</v>
      </c>
      <c r="L56" s="49">
        <v>0</v>
      </c>
      <c r="M56" s="49">
        <f t="shared" si="2"/>
        <v>62</v>
      </c>
      <c r="N56" s="49">
        <v>62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f t="shared" si="3"/>
        <v>907</v>
      </c>
      <c r="V56" s="49">
        <v>901</v>
      </c>
      <c r="W56" s="49">
        <v>0</v>
      </c>
      <c r="X56" s="49">
        <v>6</v>
      </c>
      <c r="Y56" s="49">
        <v>0</v>
      </c>
      <c r="Z56" s="49">
        <v>0</v>
      </c>
      <c r="AA56" s="49">
        <v>0</v>
      </c>
      <c r="AB56" s="49">
        <f t="shared" si="4"/>
        <v>146</v>
      </c>
      <c r="AC56" s="49">
        <v>0</v>
      </c>
      <c r="AD56" s="49">
        <v>106</v>
      </c>
      <c r="AE56" s="49">
        <f t="shared" si="5"/>
        <v>40</v>
      </c>
      <c r="AF56" s="49">
        <v>0</v>
      </c>
      <c r="AG56" s="49">
        <v>40</v>
      </c>
      <c r="AH56" s="49">
        <v>0</v>
      </c>
      <c r="AI56" s="49">
        <v>0</v>
      </c>
      <c r="AJ56" s="49">
        <v>0</v>
      </c>
    </row>
    <row r="57" spans="1:36" ht="13.5">
      <c r="A57" s="24" t="s">
        <v>25</v>
      </c>
      <c r="B57" s="47" t="s">
        <v>127</v>
      </c>
      <c r="C57" s="48" t="s">
        <v>128</v>
      </c>
      <c r="D57" s="49">
        <f t="shared" si="0"/>
        <v>1078</v>
      </c>
      <c r="E57" s="49">
        <v>808</v>
      </c>
      <c r="F57" s="49">
        <f t="shared" si="1"/>
        <v>270</v>
      </c>
      <c r="G57" s="49">
        <v>0</v>
      </c>
      <c r="H57" s="49">
        <v>270</v>
      </c>
      <c r="I57" s="49">
        <v>0</v>
      </c>
      <c r="J57" s="49">
        <v>0</v>
      </c>
      <c r="K57" s="49">
        <v>0</v>
      </c>
      <c r="L57" s="49">
        <v>0</v>
      </c>
      <c r="M57" s="49">
        <f t="shared" si="2"/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3"/>
        <v>816</v>
      </c>
      <c r="V57" s="49">
        <v>808</v>
      </c>
      <c r="W57" s="49">
        <v>0</v>
      </c>
      <c r="X57" s="49">
        <v>8</v>
      </c>
      <c r="Y57" s="49">
        <v>0</v>
      </c>
      <c r="Z57" s="49">
        <v>0</v>
      </c>
      <c r="AA57" s="49">
        <v>0</v>
      </c>
      <c r="AB57" s="49">
        <f t="shared" si="4"/>
        <v>160</v>
      </c>
      <c r="AC57" s="49">
        <v>0</v>
      </c>
      <c r="AD57" s="49">
        <v>54</v>
      </c>
      <c r="AE57" s="49">
        <f t="shared" si="5"/>
        <v>106</v>
      </c>
      <c r="AF57" s="49">
        <v>0</v>
      </c>
      <c r="AG57" s="49">
        <v>106</v>
      </c>
      <c r="AH57" s="49">
        <v>0</v>
      </c>
      <c r="AI57" s="49">
        <v>0</v>
      </c>
      <c r="AJ57" s="49">
        <v>0</v>
      </c>
    </row>
    <row r="58" spans="1:36" ht="13.5">
      <c r="A58" s="24" t="s">
        <v>25</v>
      </c>
      <c r="B58" s="47" t="s">
        <v>129</v>
      </c>
      <c r="C58" s="48" t="s">
        <v>130</v>
      </c>
      <c r="D58" s="49">
        <f t="shared" si="0"/>
        <v>1795</v>
      </c>
      <c r="E58" s="49">
        <v>1387</v>
      </c>
      <c r="F58" s="49">
        <f t="shared" si="1"/>
        <v>273</v>
      </c>
      <c r="G58" s="49">
        <v>0</v>
      </c>
      <c r="H58" s="49">
        <v>273</v>
      </c>
      <c r="I58" s="49">
        <v>0</v>
      </c>
      <c r="J58" s="49">
        <v>0</v>
      </c>
      <c r="K58" s="49">
        <v>0</v>
      </c>
      <c r="L58" s="49">
        <v>0</v>
      </c>
      <c r="M58" s="49">
        <f t="shared" si="2"/>
        <v>135</v>
      </c>
      <c r="N58" s="49">
        <v>0</v>
      </c>
      <c r="O58" s="49">
        <v>128</v>
      </c>
      <c r="P58" s="49">
        <v>0</v>
      </c>
      <c r="Q58" s="49">
        <v>7</v>
      </c>
      <c r="R58" s="49">
        <v>0</v>
      </c>
      <c r="S58" s="49">
        <v>0</v>
      </c>
      <c r="T58" s="49">
        <v>0</v>
      </c>
      <c r="U58" s="49">
        <f t="shared" si="3"/>
        <v>1402</v>
      </c>
      <c r="V58" s="49">
        <v>1387</v>
      </c>
      <c r="W58" s="49">
        <v>0</v>
      </c>
      <c r="X58" s="49">
        <v>15</v>
      </c>
      <c r="Y58" s="49">
        <v>0</v>
      </c>
      <c r="Z58" s="49">
        <v>0</v>
      </c>
      <c r="AA58" s="49">
        <v>0</v>
      </c>
      <c r="AB58" s="49">
        <f t="shared" si="4"/>
        <v>1500</v>
      </c>
      <c r="AC58" s="49">
        <v>0</v>
      </c>
      <c r="AD58" s="49">
        <v>1402</v>
      </c>
      <c r="AE58" s="49">
        <f t="shared" si="5"/>
        <v>98</v>
      </c>
      <c r="AF58" s="49">
        <v>0</v>
      </c>
      <c r="AG58" s="49">
        <v>98</v>
      </c>
      <c r="AH58" s="49">
        <v>0</v>
      </c>
      <c r="AI58" s="49">
        <v>0</v>
      </c>
      <c r="AJ58" s="49">
        <v>0</v>
      </c>
    </row>
    <row r="59" spans="1:36" ht="13.5">
      <c r="A59" s="24" t="s">
        <v>25</v>
      </c>
      <c r="B59" s="47" t="s">
        <v>131</v>
      </c>
      <c r="C59" s="48" t="s">
        <v>132</v>
      </c>
      <c r="D59" s="49">
        <f t="shared" si="0"/>
        <v>4429</v>
      </c>
      <c r="E59" s="49">
        <v>3434</v>
      </c>
      <c r="F59" s="49">
        <f t="shared" si="1"/>
        <v>786</v>
      </c>
      <c r="G59" s="49">
        <v>630</v>
      </c>
      <c r="H59" s="49">
        <v>156</v>
      </c>
      <c r="I59" s="49">
        <v>0</v>
      </c>
      <c r="J59" s="49">
        <v>0</v>
      </c>
      <c r="K59" s="49">
        <v>0</v>
      </c>
      <c r="L59" s="49">
        <v>0</v>
      </c>
      <c r="M59" s="49">
        <f t="shared" si="2"/>
        <v>209</v>
      </c>
      <c r="N59" s="49">
        <v>209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f t="shared" si="3"/>
        <v>3772</v>
      </c>
      <c r="V59" s="49">
        <v>3434</v>
      </c>
      <c r="W59" s="49">
        <v>327</v>
      </c>
      <c r="X59" s="49">
        <v>11</v>
      </c>
      <c r="Y59" s="49">
        <v>0</v>
      </c>
      <c r="Z59" s="49">
        <v>0</v>
      </c>
      <c r="AA59" s="49">
        <v>0</v>
      </c>
      <c r="AB59" s="49">
        <f t="shared" si="4"/>
        <v>657</v>
      </c>
      <c r="AC59" s="49">
        <v>0</v>
      </c>
      <c r="AD59" s="49">
        <v>453</v>
      </c>
      <c r="AE59" s="49">
        <f t="shared" si="5"/>
        <v>204</v>
      </c>
      <c r="AF59" s="49">
        <v>198</v>
      </c>
      <c r="AG59" s="49">
        <v>6</v>
      </c>
      <c r="AH59" s="49">
        <v>0</v>
      </c>
      <c r="AI59" s="49">
        <v>0</v>
      </c>
      <c r="AJ59" s="49">
        <v>0</v>
      </c>
    </row>
    <row r="60" spans="1:36" ht="13.5">
      <c r="A60" s="24" t="s">
        <v>25</v>
      </c>
      <c r="B60" s="47" t="s">
        <v>133</v>
      </c>
      <c r="C60" s="48" t="s">
        <v>217</v>
      </c>
      <c r="D60" s="49">
        <f t="shared" si="0"/>
        <v>2835</v>
      </c>
      <c r="E60" s="49">
        <v>2365</v>
      </c>
      <c r="F60" s="49">
        <f t="shared" si="1"/>
        <v>470</v>
      </c>
      <c r="G60" s="49">
        <v>390</v>
      </c>
      <c r="H60" s="49">
        <v>80</v>
      </c>
      <c r="I60" s="49">
        <v>0</v>
      </c>
      <c r="J60" s="49">
        <v>0</v>
      </c>
      <c r="K60" s="49">
        <v>0</v>
      </c>
      <c r="L60" s="49">
        <v>0</v>
      </c>
      <c r="M60" s="49">
        <f t="shared" si="2"/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3"/>
        <v>2572</v>
      </c>
      <c r="V60" s="49">
        <v>2365</v>
      </c>
      <c r="W60" s="49">
        <v>202</v>
      </c>
      <c r="X60" s="49">
        <v>5</v>
      </c>
      <c r="Y60" s="49">
        <v>0</v>
      </c>
      <c r="Z60" s="49">
        <v>0</v>
      </c>
      <c r="AA60" s="49">
        <v>0</v>
      </c>
      <c r="AB60" s="49">
        <f t="shared" si="4"/>
        <v>468</v>
      </c>
      <c r="AC60" s="49">
        <v>0</v>
      </c>
      <c r="AD60" s="49">
        <v>342</v>
      </c>
      <c r="AE60" s="49">
        <f t="shared" si="5"/>
        <v>126</v>
      </c>
      <c r="AF60" s="49">
        <v>123</v>
      </c>
      <c r="AG60" s="49">
        <v>3</v>
      </c>
      <c r="AH60" s="49">
        <v>0</v>
      </c>
      <c r="AI60" s="49">
        <v>0</v>
      </c>
      <c r="AJ60" s="49">
        <v>0</v>
      </c>
    </row>
    <row r="61" spans="1:36" ht="13.5">
      <c r="A61" s="24" t="s">
        <v>25</v>
      </c>
      <c r="B61" s="47" t="s">
        <v>134</v>
      </c>
      <c r="C61" s="48" t="s">
        <v>135</v>
      </c>
      <c r="D61" s="49">
        <f t="shared" si="0"/>
        <v>2639</v>
      </c>
      <c r="E61" s="49">
        <v>2014</v>
      </c>
      <c r="F61" s="49">
        <f t="shared" si="1"/>
        <v>150</v>
      </c>
      <c r="G61" s="49">
        <v>150</v>
      </c>
      <c r="H61" s="49">
        <v>0</v>
      </c>
      <c r="I61" s="49">
        <v>0</v>
      </c>
      <c r="J61" s="49">
        <v>0</v>
      </c>
      <c r="K61" s="49">
        <v>0</v>
      </c>
      <c r="L61" s="49">
        <v>41</v>
      </c>
      <c r="M61" s="49">
        <f t="shared" si="2"/>
        <v>434</v>
      </c>
      <c r="N61" s="49">
        <v>338</v>
      </c>
      <c r="O61" s="49">
        <v>24</v>
      </c>
      <c r="P61" s="49">
        <v>46</v>
      </c>
      <c r="Q61" s="49">
        <v>10</v>
      </c>
      <c r="R61" s="49">
        <v>8</v>
      </c>
      <c r="S61" s="49">
        <v>8</v>
      </c>
      <c r="T61" s="49">
        <v>0</v>
      </c>
      <c r="U61" s="49">
        <f t="shared" si="3"/>
        <v>2029</v>
      </c>
      <c r="V61" s="49">
        <v>2014</v>
      </c>
      <c r="W61" s="49">
        <v>15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4"/>
        <v>281</v>
      </c>
      <c r="AC61" s="49">
        <v>41</v>
      </c>
      <c r="AD61" s="49">
        <v>180</v>
      </c>
      <c r="AE61" s="49">
        <f t="shared" si="5"/>
        <v>60</v>
      </c>
      <c r="AF61" s="49">
        <v>60</v>
      </c>
      <c r="AG61" s="49">
        <v>0</v>
      </c>
      <c r="AH61" s="49">
        <v>0</v>
      </c>
      <c r="AI61" s="49">
        <v>0</v>
      </c>
      <c r="AJ61" s="49">
        <v>0</v>
      </c>
    </row>
    <row r="62" spans="1:36" ht="13.5">
      <c r="A62" s="24" t="s">
        <v>25</v>
      </c>
      <c r="B62" s="47" t="s">
        <v>136</v>
      </c>
      <c r="C62" s="48" t="s">
        <v>137</v>
      </c>
      <c r="D62" s="49">
        <f t="shared" si="0"/>
        <v>1535</v>
      </c>
      <c r="E62" s="49">
        <v>1087</v>
      </c>
      <c r="F62" s="49">
        <f aca="true" t="shared" si="6" ref="F62:F117">SUM(G62:K62)</f>
        <v>125</v>
      </c>
      <c r="G62" s="49">
        <v>125</v>
      </c>
      <c r="H62" s="49">
        <v>0</v>
      </c>
      <c r="I62" s="49">
        <v>0</v>
      </c>
      <c r="J62" s="49">
        <v>0</v>
      </c>
      <c r="K62" s="49">
        <v>0</v>
      </c>
      <c r="L62" s="49">
        <v>38</v>
      </c>
      <c r="M62" s="49">
        <f aca="true" t="shared" si="7" ref="M62:M117">SUM(N62:T62)</f>
        <v>285</v>
      </c>
      <c r="N62" s="49">
        <v>159</v>
      </c>
      <c r="O62" s="49">
        <v>27</v>
      </c>
      <c r="P62" s="49">
        <v>41</v>
      </c>
      <c r="Q62" s="49">
        <v>10</v>
      </c>
      <c r="R62" s="49">
        <v>18</v>
      </c>
      <c r="S62" s="49">
        <v>7</v>
      </c>
      <c r="T62" s="49">
        <v>23</v>
      </c>
      <c r="U62" s="49">
        <f aca="true" t="shared" si="8" ref="U62:U117">SUM(V62:AA62)</f>
        <v>1099</v>
      </c>
      <c r="V62" s="49">
        <v>1087</v>
      </c>
      <c r="W62" s="49">
        <v>12</v>
      </c>
      <c r="X62" s="49">
        <v>0</v>
      </c>
      <c r="Y62" s="49">
        <v>0</v>
      </c>
      <c r="Z62" s="49">
        <v>0</v>
      </c>
      <c r="AA62" s="49">
        <v>0</v>
      </c>
      <c r="AB62" s="49">
        <f aca="true" t="shared" si="9" ref="AB62:AB117">SUM(AC62:AE62)</f>
        <v>186</v>
      </c>
      <c r="AC62" s="49">
        <v>38</v>
      </c>
      <c r="AD62" s="49">
        <v>98</v>
      </c>
      <c r="AE62" s="49">
        <f aca="true" t="shared" si="10" ref="AE62:AE117">SUM(AF62:AJ62)</f>
        <v>50</v>
      </c>
      <c r="AF62" s="49">
        <v>50</v>
      </c>
      <c r="AG62" s="49">
        <v>0</v>
      </c>
      <c r="AH62" s="49">
        <v>0</v>
      </c>
      <c r="AI62" s="49">
        <v>0</v>
      </c>
      <c r="AJ62" s="49">
        <v>0</v>
      </c>
    </row>
    <row r="63" spans="1:36" ht="13.5">
      <c r="A63" s="24" t="s">
        <v>25</v>
      </c>
      <c r="B63" s="47" t="s">
        <v>138</v>
      </c>
      <c r="C63" s="48" t="s">
        <v>139</v>
      </c>
      <c r="D63" s="49">
        <f t="shared" si="0"/>
        <v>1778</v>
      </c>
      <c r="E63" s="49">
        <v>1449</v>
      </c>
      <c r="F63" s="49">
        <f t="shared" si="6"/>
        <v>117</v>
      </c>
      <c r="G63" s="49">
        <v>117</v>
      </c>
      <c r="H63" s="49">
        <v>0</v>
      </c>
      <c r="I63" s="49">
        <v>0</v>
      </c>
      <c r="J63" s="49">
        <v>0</v>
      </c>
      <c r="K63" s="49">
        <v>0</v>
      </c>
      <c r="L63" s="49">
        <v>13</v>
      </c>
      <c r="M63" s="49">
        <f t="shared" si="7"/>
        <v>199</v>
      </c>
      <c r="N63" s="49">
        <v>102</v>
      </c>
      <c r="O63" s="49">
        <v>26</v>
      </c>
      <c r="P63" s="49">
        <v>48</v>
      </c>
      <c r="Q63" s="49">
        <v>10</v>
      </c>
      <c r="R63" s="49">
        <v>13</v>
      </c>
      <c r="S63" s="49">
        <v>0</v>
      </c>
      <c r="T63" s="49">
        <v>0</v>
      </c>
      <c r="U63" s="49">
        <f t="shared" si="8"/>
        <v>1460</v>
      </c>
      <c r="V63" s="49">
        <v>1449</v>
      </c>
      <c r="W63" s="49">
        <v>11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189</v>
      </c>
      <c r="AC63" s="49">
        <v>13</v>
      </c>
      <c r="AD63" s="49">
        <v>129</v>
      </c>
      <c r="AE63" s="49">
        <f t="shared" si="10"/>
        <v>47</v>
      </c>
      <c r="AF63" s="49">
        <v>47</v>
      </c>
      <c r="AG63" s="49">
        <v>0</v>
      </c>
      <c r="AH63" s="49">
        <v>0</v>
      </c>
      <c r="AI63" s="49">
        <v>0</v>
      </c>
      <c r="AJ63" s="49">
        <v>0</v>
      </c>
    </row>
    <row r="64" spans="1:36" ht="13.5">
      <c r="A64" s="24" t="s">
        <v>25</v>
      </c>
      <c r="B64" s="47" t="s">
        <v>140</v>
      </c>
      <c r="C64" s="48" t="s">
        <v>141</v>
      </c>
      <c r="D64" s="49">
        <f t="shared" si="0"/>
        <v>5114</v>
      </c>
      <c r="E64" s="49">
        <v>4132</v>
      </c>
      <c r="F64" s="49">
        <f t="shared" si="6"/>
        <v>277</v>
      </c>
      <c r="G64" s="49">
        <v>277</v>
      </c>
      <c r="H64" s="49">
        <v>0</v>
      </c>
      <c r="I64" s="49">
        <v>0</v>
      </c>
      <c r="J64" s="49">
        <v>0</v>
      </c>
      <c r="K64" s="49">
        <v>0</v>
      </c>
      <c r="L64" s="49">
        <v>6</v>
      </c>
      <c r="M64" s="49">
        <f t="shared" si="7"/>
        <v>699</v>
      </c>
      <c r="N64" s="49">
        <v>468</v>
      </c>
      <c r="O64" s="49">
        <v>71</v>
      </c>
      <c r="P64" s="49">
        <v>115</v>
      </c>
      <c r="Q64" s="49">
        <v>23</v>
      </c>
      <c r="R64" s="49">
        <v>16</v>
      </c>
      <c r="S64" s="49">
        <v>2</v>
      </c>
      <c r="T64" s="49">
        <v>4</v>
      </c>
      <c r="U64" s="49">
        <f t="shared" si="8"/>
        <v>4159</v>
      </c>
      <c r="V64" s="49">
        <v>4132</v>
      </c>
      <c r="W64" s="49">
        <v>27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9"/>
        <v>485</v>
      </c>
      <c r="AC64" s="49">
        <v>6</v>
      </c>
      <c r="AD64" s="49">
        <v>368</v>
      </c>
      <c r="AE64" s="49">
        <f t="shared" si="10"/>
        <v>111</v>
      </c>
      <c r="AF64" s="49">
        <v>111</v>
      </c>
      <c r="AG64" s="49">
        <v>0</v>
      </c>
      <c r="AH64" s="49">
        <v>0</v>
      </c>
      <c r="AI64" s="49">
        <v>0</v>
      </c>
      <c r="AJ64" s="49">
        <v>0</v>
      </c>
    </row>
    <row r="65" spans="1:36" ht="13.5">
      <c r="A65" s="24" t="s">
        <v>25</v>
      </c>
      <c r="B65" s="47" t="s">
        <v>142</v>
      </c>
      <c r="C65" s="48" t="s">
        <v>143</v>
      </c>
      <c r="D65" s="49">
        <f t="shared" si="0"/>
        <v>505</v>
      </c>
      <c r="E65" s="49">
        <v>434</v>
      </c>
      <c r="F65" s="49">
        <f t="shared" si="6"/>
        <v>65</v>
      </c>
      <c r="G65" s="49">
        <v>0</v>
      </c>
      <c r="H65" s="49">
        <v>65</v>
      </c>
      <c r="I65" s="49">
        <v>0</v>
      </c>
      <c r="J65" s="49">
        <v>0</v>
      </c>
      <c r="K65" s="49">
        <v>0</v>
      </c>
      <c r="L65" s="49">
        <v>1</v>
      </c>
      <c r="M65" s="49">
        <f t="shared" si="7"/>
        <v>5</v>
      </c>
      <c r="N65" s="49">
        <v>0</v>
      </c>
      <c r="O65" s="49">
        <v>5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435</v>
      </c>
      <c r="V65" s="49">
        <v>434</v>
      </c>
      <c r="W65" s="49">
        <v>0</v>
      </c>
      <c r="X65" s="49">
        <v>1</v>
      </c>
      <c r="Y65" s="49">
        <v>0</v>
      </c>
      <c r="Z65" s="49">
        <v>0</v>
      </c>
      <c r="AA65" s="49">
        <v>0</v>
      </c>
      <c r="AB65" s="49">
        <f t="shared" si="9"/>
        <v>65</v>
      </c>
      <c r="AC65" s="49">
        <v>1</v>
      </c>
      <c r="AD65" s="49">
        <v>45</v>
      </c>
      <c r="AE65" s="49">
        <f t="shared" si="10"/>
        <v>19</v>
      </c>
      <c r="AF65" s="49">
        <v>0</v>
      </c>
      <c r="AG65" s="49">
        <v>19</v>
      </c>
      <c r="AH65" s="49">
        <v>0</v>
      </c>
      <c r="AI65" s="49">
        <v>0</v>
      </c>
      <c r="AJ65" s="49">
        <v>0</v>
      </c>
    </row>
    <row r="66" spans="1:36" ht="13.5">
      <c r="A66" s="24" t="s">
        <v>25</v>
      </c>
      <c r="B66" s="47" t="s">
        <v>144</v>
      </c>
      <c r="C66" s="48" t="s">
        <v>145</v>
      </c>
      <c r="D66" s="49">
        <f t="shared" si="0"/>
        <v>2185</v>
      </c>
      <c r="E66" s="49">
        <v>1766</v>
      </c>
      <c r="F66" s="49">
        <f t="shared" si="6"/>
        <v>403</v>
      </c>
      <c r="G66" s="49">
        <v>0</v>
      </c>
      <c r="H66" s="49">
        <v>403</v>
      </c>
      <c r="I66" s="49">
        <v>0</v>
      </c>
      <c r="J66" s="49">
        <v>0</v>
      </c>
      <c r="K66" s="49">
        <v>0</v>
      </c>
      <c r="L66" s="49">
        <v>16</v>
      </c>
      <c r="M66" s="49">
        <f t="shared" si="7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f t="shared" si="8"/>
        <v>1772</v>
      </c>
      <c r="V66" s="49">
        <v>1766</v>
      </c>
      <c r="W66" s="49">
        <v>0</v>
      </c>
      <c r="X66" s="49">
        <v>6</v>
      </c>
      <c r="Y66" s="49">
        <v>0</v>
      </c>
      <c r="Z66" s="49">
        <v>0</v>
      </c>
      <c r="AA66" s="49">
        <v>0</v>
      </c>
      <c r="AB66" s="49">
        <f t="shared" si="9"/>
        <v>311</v>
      </c>
      <c r="AC66" s="49">
        <v>16</v>
      </c>
      <c r="AD66" s="49">
        <v>184</v>
      </c>
      <c r="AE66" s="49">
        <f t="shared" si="10"/>
        <v>111</v>
      </c>
      <c r="AF66" s="49">
        <v>0</v>
      </c>
      <c r="AG66" s="49">
        <v>111</v>
      </c>
      <c r="AH66" s="49">
        <v>0</v>
      </c>
      <c r="AI66" s="49">
        <v>0</v>
      </c>
      <c r="AJ66" s="49">
        <v>0</v>
      </c>
    </row>
    <row r="67" spans="1:36" ht="13.5">
      <c r="A67" s="24" t="s">
        <v>25</v>
      </c>
      <c r="B67" s="47" t="s">
        <v>146</v>
      </c>
      <c r="C67" s="48" t="s">
        <v>147</v>
      </c>
      <c r="D67" s="49">
        <f t="shared" si="0"/>
        <v>4292</v>
      </c>
      <c r="E67" s="49">
        <v>3607</v>
      </c>
      <c r="F67" s="49">
        <f t="shared" si="6"/>
        <v>356</v>
      </c>
      <c r="G67" s="49">
        <v>325</v>
      </c>
      <c r="H67" s="49">
        <v>31</v>
      </c>
      <c r="I67" s="49">
        <v>0</v>
      </c>
      <c r="J67" s="49">
        <v>0</v>
      </c>
      <c r="K67" s="49">
        <v>0</v>
      </c>
      <c r="L67" s="49">
        <v>0</v>
      </c>
      <c r="M67" s="49">
        <f t="shared" si="7"/>
        <v>329</v>
      </c>
      <c r="N67" s="49">
        <v>329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8"/>
        <v>3699</v>
      </c>
      <c r="V67" s="49">
        <v>3607</v>
      </c>
      <c r="W67" s="49">
        <v>86</v>
      </c>
      <c r="X67" s="49">
        <v>6</v>
      </c>
      <c r="Y67" s="49">
        <v>0</v>
      </c>
      <c r="Z67" s="49">
        <v>0</v>
      </c>
      <c r="AA67" s="49">
        <v>0</v>
      </c>
      <c r="AB67" s="49">
        <f t="shared" si="9"/>
        <v>375</v>
      </c>
      <c r="AC67" s="49">
        <v>0</v>
      </c>
      <c r="AD67" s="49">
        <v>308</v>
      </c>
      <c r="AE67" s="49">
        <f t="shared" si="10"/>
        <v>67</v>
      </c>
      <c r="AF67" s="49">
        <v>67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25</v>
      </c>
      <c r="B68" s="47" t="s">
        <v>148</v>
      </c>
      <c r="C68" s="48" t="s">
        <v>149</v>
      </c>
      <c r="D68" s="49">
        <f t="shared" si="0"/>
        <v>6433</v>
      </c>
      <c r="E68" s="49">
        <v>5802</v>
      </c>
      <c r="F68" s="49">
        <f t="shared" si="6"/>
        <v>567</v>
      </c>
      <c r="G68" s="49">
        <v>200</v>
      </c>
      <c r="H68" s="49">
        <v>367</v>
      </c>
      <c r="I68" s="49">
        <v>0</v>
      </c>
      <c r="J68" s="49">
        <v>0</v>
      </c>
      <c r="K68" s="49">
        <v>0</v>
      </c>
      <c r="L68" s="49">
        <v>0</v>
      </c>
      <c r="M68" s="49">
        <f t="shared" si="7"/>
        <v>64</v>
      </c>
      <c r="N68" s="49">
        <v>64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8"/>
        <v>5802</v>
      </c>
      <c r="V68" s="49">
        <v>5802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9"/>
        <v>567</v>
      </c>
      <c r="AC68" s="49">
        <v>0</v>
      </c>
      <c r="AD68" s="49">
        <v>311</v>
      </c>
      <c r="AE68" s="49">
        <f t="shared" si="10"/>
        <v>256</v>
      </c>
      <c r="AF68" s="49">
        <v>150</v>
      </c>
      <c r="AG68" s="49">
        <v>106</v>
      </c>
      <c r="AH68" s="49">
        <v>0</v>
      </c>
      <c r="AI68" s="49">
        <v>0</v>
      </c>
      <c r="AJ68" s="49">
        <v>0</v>
      </c>
    </row>
    <row r="69" spans="1:36" ht="13.5">
      <c r="A69" s="24" t="s">
        <v>25</v>
      </c>
      <c r="B69" s="47" t="s">
        <v>150</v>
      </c>
      <c r="C69" s="48" t="s">
        <v>151</v>
      </c>
      <c r="D69" s="49">
        <f t="shared" si="0"/>
        <v>2992</v>
      </c>
      <c r="E69" s="49">
        <v>2609</v>
      </c>
      <c r="F69" s="49">
        <f t="shared" si="6"/>
        <v>339</v>
      </c>
      <c r="G69" s="49">
        <v>0</v>
      </c>
      <c r="H69" s="49">
        <v>339</v>
      </c>
      <c r="I69" s="49">
        <v>0</v>
      </c>
      <c r="J69" s="49">
        <v>0</v>
      </c>
      <c r="K69" s="49">
        <v>0</v>
      </c>
      <c r="L69" s="49">
        <v>15</v>
      </c>
      <c r="M69" s="49">
        <f t="shared" si="7"/>
        <v>29</v>
      </c>
      <c r="N69" s="49">
        <v>29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8"/>
        <v>2697</v>
      </c>
      <c r="V69" s="49">
        <v>2609</v>
      </c>
      <c r="W69" s="49">
        <v>0</v>
      </c>
      <c r="X69" s="49">
        <v>88</v>
      </c>
      <c r="Y69" s="49">
        <v>0</v>
      </c>
      <c r="Z69" s="49">
        <v>0</v>
      </c>
      <c r="AA69" s="49">
        <v>0</v>
      </c>
      <c r="AB69" s="49">
        <f t="shared" si="9"/>
        <v>335</v>
      </c>
      <c r="AC69" s="49">
        <v>15</v>
      </c>
      <c r="AD69" s="49">
        <v>251</v>
      </c>
      <c r="AE69" s="49">
        <f t="shared" si="10"/>
        <v>69</v>
      </c>
      <c r="AF69" s="49">
        <v>0</v>
      </c>
      <c r="AG69" s="49">
        <v>69</v>
      </c>
      <c r="AH69" s="49">
        <v>0</v>
      </c>
      <c r="AI69" s="49">
        <v>0</v>
      </c>
      <c r="AJ69" s="49">
        <v>0</v>
      </c>
    </row>
    <row r="70" spans="1:36" ht="13.5">
      <c r="A70" s="24" t="s">
        <v>25</v>
      </c>
      <c r="B70" s="47" t="s">
        <v>152</v>
      </c>
      <c r="C70" s="48" t="s">
        <v>153</v>
      </c>
      <c r="D70" s="49">
        <f t="shared" si="0"/>
        <v>3330</v>
      </c>
      <c r="E70" s="49">
        <v>2688</v>
      </c>
      <c r="F70" s="49">
        <f t="shared" si="6"/>
        <v>306</v>
      </c>
      <c r="G70" s="49">
        <v>288</v>
      </c>
      <c r="H70" s="49">
        <v>18</v>
      </c>
      <c r="I70" s="49">
        <v>0</v>
      </c>
      <c r="J70" s="49">
        <v>0</v>
      </c>
      <c r="K70" s="49">
        <v>0</v>
      </c>
      <c r="L70" s="49">
        <v>0</v>
      </c>
      <c r="M70" s="49">
        <f t="shared" si="7"/>
        <v>336</v>
      </c>
      <c r="N70" s="49">
        <v>332</v>
      </c>
      <c r="O70" s="49">
        <v>4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8"/>
        <v>2775</v>
      </c>
      <c r="V70" s="49">
        <v>2688</v>
      </c>
      <c r="W70" s="49">
        <v>83</v>
      </c>
      <c r="X70" s="49">
        <v>4</v>
      </c>
      <c r="Y70" s="49">
        <v>0</v>
      </c>
      <c r="Z70" s="49">
        <v>0</v>
      </c>
      <c r="AA70" s="49">
        <v>0</v>
      </c>
      <c r="AB70" s="49">
        <f t="shared" si="9"/>
        <v>287</v>
      </c>
      <c r="AC70" s="49">
        <v>0</v>
      </c>
      <c r="AD70" s="49">
        <v>229</v>
      </c>
      <c r="AE70" s="49">
        <f t="shared" si="10"/>
        <v>58</v>
      </c>
      <c r="AF70" s="49">
        <v>58</v>
      </c>
      <c r="AG70" s="49">
        <v>0</v>
      </c>
      <c r="AH70" s="49">
        <v>0</v>
      </c>
      <c r="AI70" s="49">
        <v>0</v>
      </c>
      <c r="AJ70" s="49">
        <v>0</v>
      </c>
    </row>
    <row r="71" spans="1:36" ht="13.5">
      <c r="A71" s="24" t="s">
        <v>25</v>
      </c>
      <c r="B71" s="47" t="s">
        <v>154</v>
      </c>
      <c r="C71" s="48" t="s">
        <v>155</v>
      </c>
      <c r="D71" s="49">
        <f aca="true" t="shared" si="11" ref="D71:D117">E71+F71+L71+M71</f>
        <v>1610</v>
      </c>
      <c r="E71" s="49">
        <v>1229</v>
      </c>
      <c r="F71" s="49">
        <f t="shared" si="6"/>
        <v>167</v>
      </c>
      <c r="G71" s="49">
        <v>160</v>
      </c>
      <c r="H71" s="49">
        <v>7</v>
      </c>
      <c r="I71" s="49">
        <v>0</v>
      </c>
      <c r="J71" s="49">
        <v>0</v>
      </c>
      <c r="K71" s="49">
        <v>0</v>
      </c>
      <c r="L71" s="49">
        <v>0</v>
      </c>
      <c r="M71" s="49">
        <f t="shared" si="7"/>
        <v>214</v>
      </c>
      <c r="N71" s="49">
        <v>211</v>
      </c>
      <c r="O71" s="49">
        <v>3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f t="shared" si="8"/>
        <v>1271</v>
      </c>
      <c r="V71" s="49">
        <v>1229</v>
      </c>
      <c r="W71" s="49">
        <v>42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9"/>
        <v>136</v>
      </c>
      <c r="AC71" s="49">
        <v>0</v>
      </c>
      <c r="AD71" s="49">
        <v>122</v>
      </c>
      <c r="AE71" s="49">
        <f t="shared" si="10"/>
        <v>14</v>
      </c>
      <c r="AF71" s="49">
        <v>14</v>
      </c>
      <c r="AG71" s="49">
        <v>0</v>
      </c>
      <c r="AH71" s="49">
        <v>0</v>
      </c>
      <c r="AI71" s="49">
        <v>0</v>
      </c>
      <c r="AJ71" s="49">
        <v>0</v>
      </c>
    </row>
    <row r="72" spans="1:36" ht="13.5">
      <c r="A72" s="24" t="s">
        <v>25</v>
      </c>
      <c r="B72" s="47" t="s">
        <v>156</v>
      </c>
      <c r="C72" s="48" t="s">
        <v>157</v>
      </c>
      <c r="D72" s="49">
        <f t="shared" si="11"/>
        <v>774</v>
      </c>
      <c r="E72" s="49">
        <v>566</v>
      </c>
      <c r="F72" s="49">
        <f t="shared" si="6"/>
        <v>86</v>
      </c>
      <c r="G72" s="49">
        <v>38</v>
      </c>
      <c r="H72" s="49">
        <v>48</v>
      </c>
      <c r="I72" s="49">
        <v>0</v>
      </c>
      <c r="J72" s="49">
        <v>0</v>
      </c>
      <c r="K72" s="49">
        <v>0</v>
      </c>
      <c r="L72" s="49">
        <v>0</v>
      </c>
      <c r="M72" s="49">
        <f t="shared" si="7"/>
        <v>122</v>
      </c>
      <c r="N72" s="49">
        <v>118</v>
      </c>
      <c r="O72" s="49">
        <v>0</v>
      </c>
      <c r="P72" s="49">
        <v>0</v>
      </c>
      <c r="Q72" s="49">
        <v>0</v>
      </c>
      <c r="R72" s="49">
        <v>4</v>
      </c>
      <c r="S72" s="49">
        <v>0</v>
      </c>
      <c r="T72" s="49">
        <v>0</v>
      </c>
      <c r="U72" s="49">
        <f t="shared" si="8"/>
        <v>612</v>
      </c>
      <c r="V72" s="49">
        <v>566</v>
      </c>
      <c r="W72" s="49">
        <v>31</v>
      </c>
      <c r="X72" s="49">
        <v>15</v>
      </c>
      <c r="Y72" s="49">
        <v>0</v>
      </c>
      <c r="Z72" s="49">
        <v>0</v>
      </c>
      <c r="AA72" s="49">
        <v>0</v>
      </c>
      <c r="AB72" s="49">
        <f t="shared" si="9"/>
        <v>279</v>
      </c>
      <c r="AC72" s="49">
        <v>0</v>
      </c>
      <c r="AD72" s="49">
        <v>272</v>
      </c>
      <c r="AE72" s="49">
        <f t="shared" si="10"/>
        <v>7</v>
      </c>
      <c r="AF72" s="49">
        <v>7</v>
      </c>
      <c r="AG72" s="49">
        <v>0</v>
      </c>
      <c r="AH72" s="49">
        <v>0</v>
      </c>
      <c r="AI72" s="49">
        <v>0</v>
      </c>
      <c r="AJ72" s="49">
        <v>0</v>
      </c>
    </row>
    <row r="73" spans="1:36" ht="13.5">
      <c r="A73" s="24" t="s">
        <v>25</v>
      </c>
      <c r="B73" s="47" t="s">
        <v>158</v>
      </c>
      <c r="C73" s="48" t="s">
        <v>159</v>
      </c>
      <c r="D73" s="49">
        <f t="shared" si="11"/>
        <v>6767</v>
      </c>
      <c r="E73" s="49">
        <v>5825</v>
      </c>
      <c r="F73" s="49">
        <f t="shared" si="6"/>
        <v>764</v>
      </c>
      <c r="G73" s="49">
        <v>764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f t="shared" si="7"/>
        <v>178</v>
      </c>
      <c r="N73" s="49">
        <v>104</v>
      </c>
      <c r="O73" s="49">
        <v>73</v>
      </c>
      <c r="P73" s="49">
        <v>0</v>
      </c>
      <c r="Q73" s="49">
        <v>0</v>
      </c>
      <c r="R73" s="49">
        <v>0</v>
      </c>
      <c r="S73" s="49">
        <v>1</v>
      </c>
      <c r="T73" s="49">
        <v>0</v>
      </c>
      <c r="U73" s="49">
        <f t="shared" si="8"/>
        <v>5898</v>
      </c>
      <c r="V73" s="49">
        <v>5825</v>
      </c>
      <c r="W73" s="49">
        <v>73</v>
      </c>
      <c r="X73" s="49">
        <v>0</v>
      </c>
      <c r="Y73" s="49">
        <v>0</v>
      </c>
      <c r="Z73" s="49">
        <v>0</v>
      </c>
      <c r="AA73" s="49">
        <v>0</v>
      </c>
      <c r="AB73" s="49">
        <f t="shared" si="9"/>
        <v>813</v>
      </c>
      <c r="AC73" s="49">
        <v>0</v>
      </c>
      <c r="AD73" s="49">
        <v>635</v>
      </c>
      <c r="AE73" s="49">
        <f t="shared" si="10"/>
        <v>178</v>
      </c>
      <c r="AF73" s="49">
        <v>178</v>
      </c>
      <c r="AG73" s="49">
        <v>0</v>
      </c>
      <c r="AH73" s="49">
        <v>0</v>
      </c>
      <c r="AI73" s="49">
        <v>0</v>
      </c>
      <c r="AJ73" s="49">
        <v>0</v>
      </c>
    </row>
    <row r="74" spans="1:36" ht="13.5">
      <c r="A74" s="24" t="s">
        <v>25</v>
      </c>
      <c r="B74" s="47" t="s">
        <v>160</v>
      </c>
      <c r="C74" s="48" t="s">
        <v>161</v>
      </c>
      <c r="D74" s="49">
        <f t="shared" si="11"/>
        <v>6765</v>
      </c>
      <c r="E74" s="49">
        <v>5750</v>
      </c>
      <c r="F74" s="49">
        <f t="shared" si="6"/>
        <v>814</v>
      </c>
      <c r="G74" s="49">
        <v>814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f t="shared" si="7"/>
        <v>201</v>
      </c>
      <c r="N74" s="49">
        <v>122</v>
      </c>
      <c r="O74" s="49">
        <v>78</v>
      </c>
      <c r="P74" s="49">
        <v>0</v>
      </c>
      <c r="Q74" s="49">
        <v>0</v>
      </c>
      <c r="R74" s="49">
        <v>0</v>
      </c>
      <c r="S74" s="49">
        <v>1</v>
      </c>
      <c r="T74" s="49">
        <v>0</v>
      </c>
      <c r="U74" s="49">
        <f t="shared" si="8"/>
        <v>5827</v>
      </c>
      <c r="V74" s="49">
        <v>5750</v>
      </c>
      <c r="W74" s="49">
        <v>77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9"/>
        <v>929</v>
      </c>
      <c r="AC74" s="49">
        <v>0</v>
      </c>
      <c r="AD74" s="49">
        <v>739</v>
      </c>
      <c r="AE74" s="49">
        <f t="shared" si="10"/>
        <v>190</v>
      </c>
      <c r="AF74" s="49">
        <v>190</v>
      </c>
      <c r="AG74" s="49">
        <v>0</v>
      </c>
      <c r="AH74" s="49">
        <v>0</v>
      </c>
      <c r="AI74" s="49">
        <v>0</v>
      </c>
      <c r="AJ74" s="49">
        <v>0</v>
      </c>
    </row>
    <row r="75" spans="1:36" ht="13.5">
      <c r="A75" s="24" t="s">
        <v>25</v>
      </c>
      <c r="B75" s="47" t="s">
        <v>162</v>
      </c>
      <c r="C75" s="48" t="s">
        <v>163</v>
      </c>
      <c r="D75" s="49">
        <f t="shared" si="11"/>
        <v>12932</v>
      </c>
      <c r="E75" s="49">
        <v>11392</v>
      </c>
      <c r="F75" s="49">
        <f t="shared" si="6"/>
        <v>969</v>
      </c>
      <c r="G75" s="49">
        <v>969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f t="shared" si="7"/>
        <v>571</v>
      </c>
      <c r="N75" s="49">
        <v>472</v>
      </c>
      <c r="O75" s="49">
        <v>77</v>
      </c>
      <c r="P75" s="49">
        <v>0</v>
      </c>
      <c r="Q75" s="49">
        <v>0</v>
      </c>
      <c r="R75" s="49">
        <v>0</v>
      </c>
      <c r="S75" s="49">
        <v>6</v>
      </c>
      <c r="T75" s="49">
        <v>16</v>
      </c>
      <c r="U75" s="49">
        <f t="shared" si="8"/>
        <v>11483</v>
      </c>
      <c r="V75" s="49">
        <v>11392</v>
      </c>
      <c r="W75" s="49">
        <v>91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9"/>
        <v>1511</v>
      </c>
      <c r="AC75" s="49">
        <v>0</v>
      </c>
      <c r="AD75" s="49">
        <v>1285</v>
      </c>
      <c r="AE75" s="49">
        <f t="shared" si="10"/>
        <v>226</v>
      </c>
      <c r="AF75" s="49">
        <v>226</v>
      </c>
      <c r="AG75" s="49">
        <v>0</v>
      </c>
      <c r="AH75" s="49">
        <v>0</v>
      </c>
      <c r="AI75" s="49">
        <v>0</v>
      </c>
      <c r="AJ75" s="49">
        <v>0</v>
      </c>
    </row>
    <row r="76" spans="1:36" ht="13.5">
      <c r="A76" s="24" t="s">
        <v>25</v>
      </c>
      <c r="B76" s="47" t="s">
        <v>164</v>
      </c>
      <c r="C76" s="48" t="s">
        <v>215</v>
      </c>
      <c r="D76" s="49">
        <f t="shared" si="11"/>
        <v>6137</v>
      </c>
      <c r="E76" s="49">
        <v>4925</v>
      </c>
      <c r="F76" s="49">
        <f t="shared" si="6"/>
        <v>644</v>
      </c>
      <c r="G76" s="49">
        <v>606</v>
      </c>
      <c r="H76" s="49">
        <v>38</v>
      </c>
      <c r="I76" s="49">
        <v>0</v>
      </c>
      <c r="J76" s="49">
        <v>0</v>
      </c>
      <c r="K76" s="49">
        <v>0</v>
      </c>
      <c r="L76" s="49">
        <v>0</v>
      </c>
      <c r="M76" s="49">
        <f t="shared" si="7"/>
        <v>568</v>
      </c>
      <c r="N76" s="49">
        <v>568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f t="shared" si="8"/>
        <v>5093</v>
      </c>
      <c r="V76" s="49">
        <v>4925</v>
      </c>
      <c r="W76" s="49">
        <v>161</v>
      </c>
      <c r="X76" s="49">
        <v>7</v>
      </c>
      <c r="Y76" s="49">
        <v>0</v>
      </c>
      <c r="Z76" s="49">
        <v>0</v>
      </c>
      <c r="AA76" s="49">
        <v>0</v>
      </c>
      <c r="AB76" s="49">
        <f t="shared" si="9"/>
        <v>577</v>
      </c>
      <c r="AC76" s="49">
        <v>0</v>
      </c>
      <c r="AD76" s="49">
        <v>452</v>
      </c>
      <c r="AE76" s="49">
        <f t="shared" si="10"/>
        <v>125</v>
      </c>
      <c r="AF76" s="49">
        <v>125</v>
      </c>
      <c r="AG76" s="49">
        <v>0</v>
      </c>
      <c r="AH76" s="49">
        <v>0</v>
      </c>
      <c r="AI76" s="49">
        <v>0</v>
      </c>
      <c r="AJ76" s="49">
        <v>0</v>
      </c>
    </row>
    <row r="77" spans="1:36" ht="13.5">
      <c r="A77" s="24" t="s">
        <v>25</v>
      </c>
      <c r="B77" s="47" t="s">
        <v>165</v>
      </c>
      <c r="C77" s="48" t="s">
        <v>449</v>
      </c>
      <c r="D77" s="49">
        <f t="shared" si="11"/>
        <v>2586</v>
      </c>
      <c r="E77" s="49">
        <v>1943</v>
      </c>
      <c r="F77" s="49">
        <f t="shared" si="6"/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184</v>
      </c>
      <c r="M77" s="49">
        <f t="shared" si="7"/>
        <v>459</v>
      </c>
      <c r="N77" s="49">
        <v>301</v>
      </c>
      <c r="O77" s="49">
        <v>72</v>
      </c>
      <c r="P77" s="49">
        <v>52</v>
      </c>
      <c r="Q77" s="49">
        <v>11</v>
      </c>
      <c r="R77" s="49">
        <v>19</v>
      </c>
      <c r="S77" s="49">
        <v>0</v>
      </c>
      <c r="T77" s="49">
        <v>4</v>
      </c>
      <c r="U77" s="49">
        <f t="shared" si="8"/>
        <v>1943</v>
      </c>
      <c r="V77" s="49">
        <v>1943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f t="shared" si="9"/>
        <v>353</v>
      </c>
      <c r="AC77" s="49">
        <v>184</v>
      </c>
      <c r="AD77" s="49">
        <v>169</v>
      </c>
      <c r="AE77" s="49">
        <f t="shared" si="10"/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</row>
    <row r="78" spans="1:36" ht="13.5">
      <c r="A78" s="24" t="s">
        <v>25</v>
      </c>
      <c r="B78" s="47" t="s">
        <v>166</v>
      </c>
      <c r="C78" s="48" t="s">
        <v>167</v>
      </c>
      <c r="D78" s="49">
        <f t="shared" si="11"/>
        <v>4495</v>
      </c>
      <c r="E78" s="49">
        <v>3431</v>
      </c>
      <c r="F78" s="49">
        <f t="shared" si="6"/>
        <v>997</v>
      </c>
      <c r="G78" s="49">
        <v>142</v>
      </c>
      <c r="H78" s="49">
        <v>855</v>
      </c>
      <c r="I78" s="49">
        <v>0</v>
      </c>
      <c r="J78" s="49">
        <v>0</v>
      </c>
      <c r="K78" s="49">
        <v>0</v>
      </c>
      <c r="L78" s="49">
        <v>67</v>
      </c>
      <c r="M78" s="49">
        <f t="shared" si="7"/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f t="shared" si="8"/>
        <v>3447</v>
      </c>
      <c r="V78" s="49">
        <v>3431</v>
      </c>
      <c r="W78" s="49">
        <v>7</v>
      </c>
      <c r="X78" s="49">
        <v>9</v>
      </c>
      <c r="Y78" s="49">
        <v>0</v>
      </c>
      <c r="Z78" s="49">
        <v>0</v>
      </c>
      <c r="AA78" s="49">
        <v>0</v>
      </c>
      <c r="AB78" s="49">
        <f t="shared" si="9"/>
        <v>464</v>
      </c>
      <c r="AC78" s="49">
        <v>67</v>
      </c>
      <c r="AD78" s="49">
        <v>393</v>
      </c>
      <c r="AE78" s="49">
        <f t="shared" si="10"/>
        <v>4</v>
      </c>
      <c r="AF78" s="49">
        <v>4</v>
      </c>
      <c r="AG78" s="49">
        <v>0</v>
      </c>
      <c r="AH78" s="49">
        <v>0</v>
      </c>
      <c r="AI78" s="49">
        <v>0</v>
      </c>
      <c r="AJ78" s="49">
        <v>0</v>
      </c>
    </row>
    <row r="79" spans="1:36" ht="13.5">
      <c r="A79" s="24" t="s">
        <v>25</v>
      </c>
      <c r="B79" s="47" t="s">
        <v>168</v>
      </c>
      <c r="C79" s="48" t="s">
        <v>272</v>
      </c>
      <c r="D79" s="49">
        <f t="shared" si="11"/>
        <v>1925</v>
      </c>
      <c r="E79" s="49">
        <v>1460</v>
      </c>
      <c r="F79" s="49">
        <f t="shared" si="6"/>
        <v>403</v>
      </c>
      <c r="G79" s="49">
        <v>68</v>
      </c>
      <c r="H79" s="49">
        <v>335</v>
      </c>
      <c r="I79" s="49">
        <v>0</v>
      </c>
      <c r="J79" s="49">
        <v>0</v>
      </c>
      <c r="K79" s="49">
        <v>0</v>
      </c>
      <c r="L79" s="49">
        <v>62</v>
      </c>
      <c r="M79" s="49">
        <f t="shared" si="7"/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f t="shared" si="8"/>
        <v>1465</v>
      </c>
      <c r="V79" s="49">
        <v>1460</v>
      </c>
      <c r="W79" s="49">
        <v>3</v>
      </c>
      <c r="X79" s="49">
        <v>2</v>
      </c>
      <c r="Y79" s="49">
        <v>0</v>
      </c>
      <c r="Z79" s="49">
        <v>0</v>
      </c>
      <c r="AA79" s="49">
        <v>0</v>
      </c>
      <c r="AB79" s="49">
        <f t="shared" si="9"/>
        <v>236</v>
      </c>
      <c r="AC79" s="49">
        <v>62</v>
      </c>
      <c r="AD79" s="49">
        <v>172</v>
      </c>
      <c r="AE79" s="49">
        <f t="shared" si="10"/>
        <v>2</v>
      </c>
      <c r="AF79" s="49">
        <v>2</v>
      </c>
      <c r="AG79" s="49">
        <v>0</v>
      </c>
      <c r="AH79" s="49">
        <v>0</v>
      </c>
      <c r="AI79" s="49">
        <v>0</v>
      </c>
      <c r="AJ79" s="49">
        <v>0</v>
      </c>
    </row>
    <row r="80" spans="1:36" ht="13.5">
      <c r="A80" s="24" t="s">
        <v>25</v>
      </c>
      <c r="B80" s="47" t="s">
        <v>169</v>
      </c>
      <c r="C80" s="48" t="s">
        <v>170</v>
      </c>
      <c r="D80" s="49">
        <f t="shared" si="11"/>
        <v>611</v>
      </c>
      <c r="E80" s="49">
        <v>463</v>
      </c>
      <c r="F80" s="49">
        <f t="shared" si="6"/>
        <v>148</v>
      </c>
      <c r="G80" s="49">
        <v>65</v>
      </c>
      <c r="H80" s="49">
        <v>83</v>
      </c>
      <c r="I80" s="49">
        <v>0</v>
      </c>
      <c r="J80" s="49">
        <v>0</v>
      </c>
      <c r="K80" s="49">
        <v>0</v>
      </c>
      <c r="L80" s="49">
        <v>0</v>
      </c>
      <c r="M80" s="49">
        <f t="shared" si="7"/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483</v>
      </c>
      <c r="V80" s="49">
        <v>463</v>
      </c>
      <c r="W80" s="49">
        <v>20</v>
      </c>
      <c r="X80" s="49">
        <v>0</v>
      </c>
      <c r="Y80" s="49">
        <v>0</v>
      </c>
      <c r="Z80" s="49">
        <v>0</v>
      </c>
      <c r="AA80" s="49">
        <v>0</v>
      </c>
      <c r="AB80" s="49">
        <f t="shared" si="9"/>
        <v>63</v>
      </c>
      <c r="AC80" s="49">
        <v>0</v>
      </c>
      <c r="AD80" s="49">
        <v>44</v>
      </c>
      <c r="AE80" s="49">
        <f t="shared" si="10"/>
        <v>19</v>
      </c>
      <c r="AF80" s="49">
        <v>19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25</v>
      </c>
      <c r="B81" s="47" t="s">
        <v>171</v>
      </c>
      <c r="C81" s="48" t="s">
        <v>450</v>
      </c>
      <c r="D81" s="49">
        <f t="shared" si="11"/>
        <v>1826</v>
      </c>
      <c r="E81" s="49">
        <v>1314</v>
      </c>
      <c r="F81" s="49">
        <f t="shared" si="6"/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212</v>
      </c>
      <c r="M81" s="49">
        <f t="shared" si="7"/>
        <v>300</v>
      </c>
      <c r="N81" s="49">
        <v>190</v>
      </c>
      <c r="O81" s="49">
        <v>31</v>
      </c>
      <c r="P81" s="49">
        <v>53</v>
      </c>
      <c r="Q81" s="49">
        <v>16</v>
      </c>
      <c r="R81" s="49">
        <v>10</v>
      </c>
      <c r="S81" s="49">
        <v>0</v>
      </c>
      <c r="T81" s="49">
        <v>0</v>
      </c>
      <c r="U81" s="49">
        <f t="shared" si="8"/>
        <v>1314</v>
      </c>
      <c r="V81" s="49">
        <v>1314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9"/>
        <v>411</v>
      </c>
      <c r="AC81" s="49">
        <v>212</v>
      </c>
      <c r="AD81" s="49">
        <v>199</v>
      </c>
      <c r="AE81" s="49">
        <f t="shared" si="10"/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25</v>
      </c>
      <c r="B82" s="47" t="s">
        <v>172</v>
      </c>
      <c r="C82" s="48" t="s">
        <v>173</v>
      </c>
      <c r="D82" s="49">
        <f t="shared" si="11"/>
        <v>1621</v>
      </c>
      <c r="E82" s="49">
        <v>1369</v>
      </c>
      <c r="F82" s="49">
        <f t="shared" si="6"/>
        <v>252</v>
      </c>
      <c r="G82" s="49">
        <v>109</v>
      </c>
      <c r="H82" s="49">
        <v>143</v>
      </c>
      <c r="I82" s="49">
        <v>0</v>
      </c>
      <c r="J82" s="49">
        <v>0</v>
      </c>
      <c r="K82" s="49">
        <v>0</v>
      </c>
      <c r="L82" s="49">
        <v>0</v>
      </c>
      <c r="M82" s="49">
        <f t="shared" si="7"/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f t="shared" si="8"/>
        <v>1443</v>
      </c>
      <c r="V82" s="49">
        <v>1369</v>
      </c>
      <c r="W82" s="49">
        <v>72</v>
      </c>
      <c r="X82" s="49">
        <v>2</v>
      </c>
      <c r="Y82" s="49">
        <v>0</v>
      </c>
      <c r="Z82" s="49">
        <v>0</v>
      </c>
      <c r="AA82" s="49">
        <v>0</v>
      </c>
      <c r="AB82" s="49">
        <f t="shared" si="9"/>
        <v>166</v>
      </c>
      <c r="AC82" s="49">
        <v>0</v>
      </c>
      <c r="AD82" s="49">
        <v>129</v>
      </c>
      <c r="AE82" s="49">
        <f t="shared" si="10"/>
        <v>37</v>
      </c>
      <c r="AF82" s="49">
        <v>37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25</v>
      </c>
      <c r="B83" s="47" t="s">
        <v>174</v>
      </c>
      <c r="C83" s="48" t="s">
        <v>175</v>
      </c>
      <c r="D83" s="49">
        <f t="shared" si="11"/>
        <v>1830</v>
      </c>
      <c r="E83" s="49">
        <v>1452</v>
      </c>
      <c r="F83" s="49">
        <f t="shared" si="6"/>
        <v>171</v>
      </c>
      <c r="G83" s="49">
        <v>171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f t="shared" si="7"/>
        <v>207</v>
      </c>
      <c r="N83" s="49">
        <v>136</v>
      </c>
      <c r="O83" s="49">
        <v>19</v>
      </c>
      <c r="P83" s="49">
        <v>22</v>
      </c>
      <c r="Q83" s="49">
        <v>16</v>
      </c>
      <c r="R83" s="49">
        <v>14</v>
      </c>
      <c r="S83" s="49">
        <v>0</v>
      </c>
      <c r="T83" s="49">
        <v>0</v>
      </c>
      <c r="U83" s="49">
        <f t="shared" si="8"/>
        <v>1503</v>
      </c>
      <c r="V83" s="49">
        <v>1452</v>
      </c>
      <c r="W83" s="49">
        <v>51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9"/>
        <v>198</v>
      </c>
      <c r="AC83" s="49">
        <v>0</v>
      </c>
      <c r="AD83" s="49">
        <v>139</v>
      </c>
      <c r="AE83" s="49">
        <f t="shared" si="10"/>
        <v>59</v>
      </c>
      <c r="AF83" s="49">
        <v>59</v>
      </c>
      <c r="AG83" s="49">
        <v>0</v>
      </c>
      <c r="AH83" s="49">
        <v>0</v>
      </c>
      <c r="AI83" s="49">
        <v>0</v>
      </c>
      <c r="AJ83" s="49">
        <v>0</v>
      </c>
    </row>
    <row r="84" spans="1:36" ht="13.5">
      <c r="A84" s="24" t="s">
        <v>25</v>
      </c>
      <c r="B84" s="47" t="s">
        <v>176</v>
      </c>
      <c r="C84" s="48" t="s">
        <v>204</v>
      </c>
      <c r="D84" s="49">
        <f t="shared" si="11"/>
        <v>878</v>
      </c>
      <c r="E84" s="49">
        <v>289</v>
      </c>
      <c r="F84" s="49">
        <f t="shared" si="6"/>
        <v>260</v>
      </c>
      <c r="G84" s="49">
        <v>0</v>
      </c>
      <c r="H84" s="49">
        <v>260</v>
      </c>
      <c r="I84" s="49">
        <v>0</v>
      </c>
      <c r="J84" s="49">
        <v>0</v>
      </c>
      <c r="K84" s="49">
        <v>0</v>
      </c>
      <c r="L84" s="49">
        <v>140</v>
      </c>
      <c r="M84" s="49">
        <f t="shared" si="7"/>
        <v>189</v>
      </c>
      <c r="N84" s="49">
        <v>135</v>
      </c>
      <c r="O84" s="49">
        <v>8</v>
      </c>
      <c r="P84" s="49">
        <v>16</v>
      </c>
      <c r="Q84" s="49">
        <v>6</v>
      </c>
      <c r="R84" s="49">
        <v>24</v>
      </c>
      <c r="S84" s="49">
        <v>0</v>
      </c>
      <c r="T84" s="49">
        <v>0</v>
      </c>
      <c r="U84" s="49">
        <f t="shared" si="8"/>
        <v>289</v>
      </c>
      <c r="V84" s="49">
        <v>289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9"/>
        <v>199</v>
      </c>
      <c r="AC84" s="49">
        <v>140</v>
      </c>
      <c r="AD84" s="49">
        <v>33</v>
      </c>
      <c r="AE84" s="49">
        <f t="shared" si="10"/>
        <v>26</v>
      </c>
      <c r="AF84" s="49">
        <v>0</v>
      </c>
      <c r="AG84" s="49">
        <v>26</v>
      </c>
      <c r="AH84" s="49">
        <v>0</v>
      </c>
      <c r="AI84" s="49">
        <v>0</v>
      </c>
      <c r="AJ84" s="49">
        <v>0</v>
      </c>
    </row>
    <row r="85" spans="1:36" ht="13.5">
      <c r="A85" s="24" t="s">
        <v>25</v>
      </c>
      <c r="B85" s="47" t="s">
        <v>177</v>
      </c>
      <c r="C85" s="48" t="s">
        <v>378</v>
      </c>
      <c r="D85" s="49">
        <f t="shared" si="11"/>
        <v>1146</v>
      </c>
      <c r="E85" s="49">
        <v>439</v>
      </c>
      <c r="F85" s="49">
        <f t="shared" si="6"/>
        <v>707</v>
      </c>
      <c r="G85" s="49">
        <v>180</v>
      </c>
      <c r="H85" s="49">
        <v>527</v>
      </c>
      <c r="I85" s="49">
        <v>0</v>
      </c>
      <c r="J85" s="49">
        <v>0</v>
      </c>
      <c r="K85" s="49">
        <v>0</v>
      </c>
      <c r="L85" s="49">
        <v>0</v>
      </c>
      <c r="M85" s="49">
        <f t="shared" si="7"/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 t="shared" si="8"/>
        <v>439</v>
      </c>
      <c r="V85" s="49">
        <v>439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f t="shared" si="9"/>
        <v>204</v>
      </c>
      <c r="AC85" s="49">
        <v>0</v>
      </c>
      <c r="AD85" s="49">
        <v>50</v>
      </c>
      <c r="AE85" s="49">
        <f t="shared" si="10"/>
        <v>154</v>
      </c>
      <c r="AF85" s="49">
        <v>150</v>
      </c>
      <c r="AG85" s="49">
        <v>4</v>
      </c>
      <c r="AH85" s="49">
        <v>0</v>
      </c>
      <c r="AI85" s="49">
        <v>0</v>
      </c>
      <c r="AJ85" s="49">
        <v>0</v>
      </c>
    </row>
    <row r="86" spans="1:36" ht="13.5">
      <c r="A86" s="24" t="s">
        <v>25</v>
      </c>
      <c r="B86" s="47" t="s">
        <v>379</v>
      </c>
      <c r="C86" s="48" t="s">
        <v>380</v>
      </c>
      <c r="D86" s="49">
        <f t="shared" si="11"/>
        <v>991</v>
      </c>
      <c r="E86" s="49">
        <v>720</v>
      </c>
      <c r="F86" s="49">
        <f t="shared" si="6"/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66</v>
      </c>
      <c r="M86" s="49">
        <f t="shared" si="7"/>
        <v>205</v>
      </c>
      <c r="N86" s="49">
        <v>126</v>
      </c>
      <c r="O86" s="49">
        <v>38</v>
      </c>
      <c r="P86" s="49">
        <v>26</v>
      </c>
      <c r="Q86" s="49">
        <v>6</v>
      </c>
      <c r="R86" s="49">
        <v>7</v>
      </c>
      <c r="S86" s="49">
        <v>0</v>
      </c>
      <c r="T86" s="49">
        <v>2</v>
      </c>
      <c r="U86" s="49">
        <f t="shared" si="8"/>
        <v>720</v>
      </c>
      <c r="V86" s="49">
        <v>720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f t="shared" si="9"/>
        <v>128</v>
      </c>
      <c r="AC86" s="49">
        <v>66</v>
      </c>
      <c r="AD86" s="49">
        <v>62</v>
      </c>
      <c r="AE86" s="49">
        <f t="shared" si="10"/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</row>
    <row r="87" spans="1:36" ht="13.5">
      <c r="A87" s="24" t="s">
        <v>25</v>
      </c>
      <c r="B87" s="47" t="s">
        <v>381</v>
      </c>
      <c r="C87" s="48" t="s">
        <v>382</v>
      </c>
      <c r="D87" s="49">
        <f t="shared" si="11"/>
        <v>1016</v>
      </c>
      <c r="E87" s="49">
        <v>801</v>
      </c>
      <c r="F87" s="49">
        <f t="shared" si="6"/>
        <v>196</v>
      </c>
      <c r="G87" s="49">
        <v>30</v>
      </c>
      <c r="H87" s="49">
        <v>166</v>
      </c>
      <c r="I87" s="49">
        <v>0</v>
      </c>
      <c r="J87" s="49">
        <v>0</v>
      </c>
      <c r="K87" s="49">
        <v>0</v>
      </c>
      <c r="L87" s="49">
        <v>19</v>
      </c>
      <c r="M87" s="49">
        <f t="shared" si="7"/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f t="shared" si="8"/>
        <v>804</v>
      </c>
      <c r="V87" s="49">
        <v>801</v>
      </c>
      <c r="W87" s="49">
        <v>2</v>
      </c>
      <c r="X87" s="49">
        <v>1</v>
      </c>
      <c r="Y87" s="49">
        <v>0</v>
      </c>
      <c r="Z87" s="49">
        <v>0</v>
      </c>
      <c r="AA87" s="49">
        <v>0</v>
      </c>
      <c r="AB87" s="49">
        <f t="shared" si="9"/>
        <v>113</v>
      </c>
      <c r="AC87" s="49">
        <v>19</v>
      </c>
      <c r="AD87" s="49">
        <v>93</v>
      </c>
      <c r="AE87" s="49">
        <f t="shared" si="10"/>
        <v>1</v>
      </c>
      <c r="AF87" s="49">
        <v>1</v>
      </c>
      <c r="AG87" s="49">
        <v>0</v>
      </c>
      <c r="AH87" s="49">
        <v>0</v>
      </c>
      <c r="AI87" s="49">
        <v>0</v>
      </c>
      <c r="AJ87" s="49">
        <v>0</v>
      </c>
    </row>
    <row r="88" spans="1:36" ht="13.5">
      <c r="A88" s="24" t="s">
        <v>25</v>
      </c>
      <c r="B88" s="47" t="s">
        <v>383</v>
      </c>
      <c r="C88" s="48" t="s">
        <v>384</v>
      </c>
      <c r="D88" s="49">
        <f t="shared" si="11"/>
        <v>536</v>
      </c>
      <c r="E88" s="49">
        <v>156</v>
      </c>
      <c r="F88" s="49">
        <f t="shared" si="6"/>
        <v>380</v>
      </c>
      <c r="G88" s="49">
        <v>15</v>
      </c>
      <c r="H88" s="49">
        <v>268</v>
      </c>
      <c r="I88" s="49">
        <v>0</v>
      </c>
      <c r="J88" s="49">
        <v>0</v>
      </c>
      <c r="K88" s="49">
        <v>97</v>
      </c>
      <c r="L88" s="49">
        <v>0</v>
      </c>
      <c r="M88" s="49">
        <f t="shared" si="7"/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 t="shared" si="8"/>
        <v>156</v>
      </c>
      <c r="V88" s="49">
        <v>156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f t="shared" si="9"/>
        <v>115</v>
      </c>
      <c r="AC88" s="49">
        <v>0</v>
      </c>
      <c r="AD88" s="49">
        <v>15</v>
      </c>
      <c r="AE88" s="49">
        <f t="shared" si="10"/>
        <v>100</v>
      </c>
      <c r="AF88" s="49">
        <v>15</v>
      </c>
      <c r="AG88" s="49">
        <v>3</v>
      </c>
      <c r="AH88" s="49">
        <v>0</v>
      </c>
      <c r="AI88" s="49">
        <v>0</v>
      </c>
      <c r="AJ88" s="49">
        <v>82</v>
      </c>
    </row>
    <row r="89" spans="1:36" ht="13.5">
      <c r="A89" s="24" t="s">
        <v>25</v>
      </c>
      <c r="B89" s="47" t="s">
        <v>385</v>
      </c>
      <c r="C89" s="48" t="s">
        <v>386</v>
      </c>
      <c r="D89" s="49">
        <f t="shared" si="11"/>
        <v>502</v>
      </c>
      <c r="E89" s="49">
        <v>222</v>
      </c>
      <c r="F89" s="49">
        <f t="shared" si="6"/>
        <v>167</v>
      </c>
      <c r="G89" s="49">
        <v>94</v>
      </c>
      <c r="H89" s="49">
        <v>73</v>
      </c>
      <c r="I89" s="49">
        <v>0</v>
      </c>
      <c r="J89" s="49">
        <v>0</v>
      </c>
      <c r="K89" s="49">
        <v>0</v>
      </c>
      <c r="L89" s="49">
        <v>0</v>
      </c>
      <c r="M89" s="49">
        <f t="shared" si="7"/>
        <v>113</v>
      </c>
      <c r="N89" s="49">
        <v>82</v>
      </c>
      <c r="O89" s="49">
        <v>9</v>
      </c>
      <c r="P89" s="49">
        <v>15</v>
      </c>
      <c r="Q89" s="49">
        <v>1</v>
      </c>
      <c r="R89" s="49">
        <v>6</v>
      </c>
      <c r="S89" s="49">
        <v>0</v>
      </c>
      <c r="T89" s="49">
        <v>0</v>
      </c>
      <c r="U89" s="49">
        <f t="shared" si="8"/>
        <v>222</v>
      </c>
      <c r="V89" s="49">
        <v>222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f t="shared" si="9"/>
        <v>121</v>
      </c>
      <c r="AC89" s="49">
        <v>0</v>
      </c>
      <c r="AD89" s="49">
        <v>25</v>
      </c>
      <c r="AE89" s="49">
        <f t="shared" si="10"/>
        <v>96</v>
      </c>
      <c r="AF89" s="49">
        <v>94</v>
      </c>
      <c r="AG89" s="49">
        <v>2</v>
      </c>
      <c r="AH89" s="49">
        <v>0</v>
      </c>
      <c r="AI89" s="49">
        <v>0</v>
      </c>
      <c r="AJ89" s="49">
        <v>0</v>
      </c>
    </row>
    <row r="90" spans="1:36" ht="13.5">
      <c r="A90" s="24" t="s">
        <v>25</v>
      </c>
      <c r="B90" s="47" t="s">
        <v>387</v>
      </c>
      <c r="C90" s="48" t="s">
        <v>388</v>
      </c>
      <c r="D90" s="49">
        <f t="shared" si="11"/>
        <v>3731</v>
      </c>
      <c r="E90" s="49">
        <v>2500</v>
      </c>
      <c r="F90" s="49">
        <f t="shared" si="6"/>
        <v>1231</v>
      </c>
      <c r="G90" s="49">
        <v>21</v>
      </c>
      <c r="H90" s="49">
        <v>1210</v>
      </c>
      <c r="I90" s="49">
        <v>0</v>
      </c>
      <c r="J90" s="49">
        <v>0</v>
      </c>
      <c r="K90" s="49">
        <v>0</v>
      </c>
      <c r="L90" s="49">
        <v>0</v>
      </c>
      <c r="M90" s="49">
        <f t="shared" si="7"/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f t="shared" si="8"/>
        <v>2627</v>
      </c>
      <c r="V90" s="49">
        <v>2500</v>
      </c>
      <c r="W90" s="49">
        <v>0</v>
      </c>
      <c r="X90" s="49">
        <v>127</v>
      </c>
      <c r="Y90" s="49">
        <v>0</v>
      </c>
      <c r="Z90" s="49">
        <v>0</v>
      </c>
      <c r="AA90" s="49">
        <v>0</v>
      </c>
      <c r="AB90" s="49">
        <f t="shared" si="9"/>
        <v>785</v>
      </c>
      <c r="AC90" s="49">
        <v>0</v>
      </c>
      <c r="AD90" s="49">
        <v>285</v>
      </c>
      <c r="AE90" s="49">
        <f t="shared" si="10"/>
        <v>500</v>
      </c>
      <c r="AF90" s="49">
        <v>19</v>
      </c>
      <c r="AG90" s="49">
        <v>481</v>
      </c>
      <c r="AH90" s="49">
        <v>0</v>
      </c>
      <c r="AI90" s="49">
        <v>0</v>
      </c>
      <c r="AJ90" s="49">
        <v>0</v>
      </c>
    </row>
    <row r="91" spans="1:36" ht="13.5">
      <c r="A91" s="24" t="s">
        <v>25</v>
      </c>
      <c r="B91" s="47" t="s">
        <v>389</v>
      </c>
      <c r="C91" s="48" t="s">
        <v>390</v>
      </c>
      <c r="D91" s="49">
        <f t="shared" si="11"/>
        <v>3892</v>
      </c>
      <c r="E91" s="49">
        <v>2838</v>
      </c>
      <c r="F91" s="49">
        <f t="shared" si="6"/>
        <v>1054</v>
      </c>
      <c r="G91" s="49">
        <v>15</v>
      </c>
      <c r="H91" s="49">
        <v>1039</v>
      </c>
      <c r="I91" s="49">
        <v>0</v>
      </c>
      <c r="J91" s="49">
        <v>0</v>
      </c>
      <c r="K91" s="49">
        <v>0</v>
      </c>
      <c r="L91" s="49">
        <v>0</v>
      </c>
      <c r="M91" s="49">
        <f t="shared" si="7"/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f t="shared" si="8"/>
        <v>2838</v>
      </c>
      <c r="V91" s="49">
        <v>2838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f t="shared" si="9"/>
        <v>694</v>
      </c>
      <c r="AC91" s="49">
        <v>0</v>
      </c>
      <c r="AD91" s="49">
        <v>323</v>
      </c>
      <c r="AE91" s="49">
        <f t="shared" si="10"/>
        <v>371</v>
      </c>
      <c r="AF91" s="49">
        <v>9</v>
      </c>
      <c r="AG91" s="49">
        <v>362</v>
      </c>
      <c r="AH91" s="49">
        <v>0</v>
      </c>
      <c r="AI91" s="49">
        <v>0</v>
      </c>
      <c r="AJ91" s="49">
        <v>0</v>
      </c>
    </row>
    <row r="92" spans="1:36" ht="13.5">
      <c r="A92" s="24" t="s">
        <v>25</v>
      </c>
      <c r="B92" s="47" t="s">
        <v>391</v>
      </c>
      <c r="C92" s="48" t="s">
        <v>35</v>
      </c>
      <c r="D92" s="49">
        <f t="shared" si="11"/>
        <v>2995</v>
      </c>
      <c r="E92" s="49">
        <v>2081</v>
      </c>
      <c r="F92" s="49">
        <f t="shared" si="6"/>
        <v>680</v>
      </c>
      <c r="G92" s="49">
        <v>54</v>
      </c>
      <c r="H92" s="49">
        <v>626</v>
      </c>
      <c r="I92" s="49">
        <v>0</v>
      </c>
      <c r="J92" s="49">
        <v>0</v>
      </c>
      <c r="K92" s="49">
        <v>0</v>
      </c>
      <c r="L92" s="49">
        <v>0</v>
      </c>
      <c r="M92" s="49">
        <f t="shared" si="7"/>
        <v>234</v>
      </c>
      <c r="N92" s="49">
        <v>168</v>
      </c>
      <c r="O92" s="49">
        <v>16</v>
      </c>
      <c r="P92" s="49">
        <v>31</v>
      </c>
      <c r="Q92" s="49">
        <v>7</v>
      </c>
      <c r="R92" s="49">
        <v>12</v>
      </c>
      <c r="S92" s="49">
        <v>0</v>
      </c>
      <c r="T92" s="49">
        <v>0</v>
      </c>
      <c r="U92" s="49">
        <f t="shared" si="8"/>
        <v>2113</v>
      </c>
      <c r="V92" s="49">
        <v>2081</v>
      </c>
      <c r="W92" s="49">
        <v>0</v>
      </c>
      <c r="X92" s="49">
        <v>32</v>
      </c>
      <c r="Y92" s="49">
        <v>0</v>
      </c>
      <c r="Z92" s="49">
        <v>0</v>
      </c>
      <c r="AA92" s="49">
        <v>0</v>
      </c>
      <c r="AB92" s="49">
        <f t="shared" si="9"/>
        <v>762</v>
      </c>
      <c r="AC92" s="49">
        <v>0</v>
      </c>
      <c r="AD92" s="49">
        <v>237</v>
      </c>
      <c r="AE92" s="49">
        <f t="shared" si="10"/>
        <v>525</v>
      </c>
      <c r="AF92" s="49">
        <v>46</v>
      </c>
      <c r="AG92" s="49">
        <v>479</v>
      </c>
      <c r="AH92" s="49">
        <v>0</v>
      </c>
      <c r="AI92" s="49">
        <v>0</v>
      </c>
      <c r="AJ92" s="49">
        <v>0</v>
      </c>
    </row>
    <row r="93" spans="1:36" ht="13.5">
      <c r="A93" s="24" t="s">
        <v>25</v>
      </c>
      <c r="B93" s="47" t="s">
        <v>392</v>
      </c>
      <c r="C93" s="48" t="s">
        <v>393</v>
      </c>
      <c r="D93" s="49">
        <f t="shared" si="11"/>
        <v>1168</v>
      </c>
      <c r="E93" s="49">
        <v>665</v>
      </c>
      <c r="F93" s="49">
        <f t="shared" si="6"/>
        <v>503</v>
      </c>
      <c r="G93" s="49">
        <v>28</v>
      </c>
      <c r="H93" s="49">
        <v>475</v>
      </c>
      <c r="I93" s="49">
        <v>0</v>
      </c>
      <c r="J93" s="49">
        <v>0</v>
      </c>
      <c r="K93" s="49">
        <v>0</v>
      </c>
      <c r="L93" s="49">
        <v>0</v>
      </c>
      <c r="M93" s="49">
        <f t="shared" si="7"/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f t="shared" si="8"/>
        <v>665</v>
      </c>
      <c r="V93" s="49">
        <v>665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f t="shared" si="9"/>
        <v>238</v>
      </c>
      <c r="AC93" s="49">
        <v>0</v>
      </c>
      <c r="AD93" s="49">
        <v>76</v>
      </c>
      <c r="AE93" s="49">
        <f t="shared" si="10"/>
        <v>162</v>
      </c>
      <c r="AF93" s="49">
        <v>17</v>
      </c>
      <c r="AG93" s="49">
        <v>145</v>
      </c>
      <c r="AH93" s="49">
        <v>0</v>
      </c>
      <c r="AI93" s="49">
        <v>0</v>
      </c>
      <c r="AJ93" s="49">
        <v>0</v>
      </c>
    </row>
    <row r="94" spans="1:36" ht="13.5">
      <c r="A94" s="24" t="s">
        <v>25</v>
      </c>
      <c r="B94" s="47" t="s">
        <v>394</v>
      </c>
      <c r="C94" s="48" t="s">
        <v>395</v>
      </c>
      <c r="D94" s="49">
        <f t="shared" si="11"/>
        <v>2698</v>
      </c>
      <c r="E94" s="49">
        <v>2200</v>
      </c>
      <c r="F94" s="49">
        <f t="shared" si="6"/>
        <v>64</v>
      </c>
      <c r="G94" s="49">
        <v>15</v>
      </c>
      <c r="H94" s="49">
        <v>49</v>
      </c>
      <c r="I94" s="49">
        <v>0</v>
      </c>
      <c r="J94" s="49">
        <v>0</v>
      </c>
      <c r="K94" s="49">
        <v>0</v>
      </c>
      <c r="L94" s="49">
        <v>1</v>
      </c>
      <c r="M94" s="49">
        <f t="shared" si="7"/>
        <v>433</v>
      </c>
      <c r="N94" s="49">
        <v>133</v>
      </c>
      <c r="O94" s="49">
        <v>149</v>
      </c>
      <c r="P94" s="49">
        <v>118</v>
      </c>
      <c r="Q94" s="49">
        <v>19</v>
      </c>
      <c r="R94" s="49">
        <v>14</v>
      </c>
      <c r="S94" s="49">
        <v>0</v>
      </c>
      <c r="T94" s="49">
        <v>0</v>
      </c>
      <c r="U94" s="49">
        <f t="shared" si="8"/>
        <v>2200</v>
      </c>
      <c r="V94" s="49">
        <v>2200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f t="shared" si="9"/>
        <v>233</v>
      </c>
      <c r="AC94" s="49">
        <v>1</v>
      </c>
      <c r="AD94" s="49">
        <v>210</v>
      </c>
      <c r="AE94" s="49">
        <f t="shared" si="10"/>
        <v>22</v>
      </c>
      <c r="AF94" s="49">
        <v>0</v>
      </c>
      <c r="AG94" s="49">
        <v>22</v>
      </c>
      <c r="AH94" s="49">
        <v>0</v>
      </c>
      <c r="AI94" s="49">
        <v>0</v>
      </c>
      <c r="AJ94" s="49">
        <v>0</v>
      </c>
    </row>
    <row r="95" spans="1:36" ht="13.5">
      <c r="A95" s="24" t="s">
        <v>25</v>
      </c>
      <c r="B95" s="47" t="s">
        <v>396</v>
      </c>
      <c r="C95" s="48" t="s">
        <v>397</v>
      </c>
      <c r="D95" s="49">
        <f t="shared" si="11"/>
        <v>1714</v>
      </c>
      <c r="E95" s="49">
        <v>1155</v>
      </c>
      <c r="F95" s="49">
        <f t="shared" si="6"/>
        <v>531</v>
      </c>
      <c r="G95" s="49">
        <v>0</v>
      </c>
      <c r="H95" s="49">
        <v>304</v>
      </c>
      <c r="I95" s="49">
        <v>0</v>
      </c>
      <c r="J95" s="49">
        <v>0</v>
      </c>
      <c r="K95" s="49">
        <v>227</v>
      </c>
      <c r="L95" s="49">
        <v>28</v>
      </c>
      <c r="M95" s="49">
        <f t="shared" si="7"/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f t="shared" si="8"/>
        <v>1155</v>
      </c>
      <c r="V95" s="49">
        <v>1155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f t="shared" si="9"/>
        <v>244</v>
      </c>
      <c r="AC95" s="49">
        <v>28</v>
      </c>
      <c r="AD95" s="49">
        <v>77</v>
      </c>
      <c r="AE95" s="49">
        <f t="shared" si="10"/>
        <v>139</v>
      </c>
      <c r="AF95" s="49">
        <v>0</v>
      </c>
      <c r="AG95" s="49">
        <v>0</v>
      </c>
      <c r="AH95" s="49">
        <v>0</v>
      </c>
      <c r="AI95" s="49">
        <v>0</v>
      </c>
      <c r="AJ95" s="49">
        <v>139</v>
      </c>
    </row>
    <row r="96" spans="1:36" ht="13.5">
      <c r="A96" s="24" t="s">
        <v>25</v>
      </c>
      <c r="B96" s="47" t="s">
        <v>398</v>
      </c>
      <c r="C96" s="48" t="s">
        <v>399</v>
      </c>
      <c r="D96" s="49">
        <f t="shared" si="11"/>
        <v>1367</v>
      </c>
      <c r="E96" s="49">
        <v>1188</v>
      </c>
      <c r="F96" s="49">
        <f t="shared" si="6"/>
        <v>9</v>
      </c>
      <c r="G96" s="49">
        <v>9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f t="shared" si="7"/>
        <v>170</v>
      </c>
      <c r="N96" s="49">
        <v>10</v>
      </c>
      <c r="O96" s="49">
        <v>51</v>
      </c>
      <c r="P96" s="49">
        <v>65</v>
      </c>
      <c r="Q96" s="49">
        <v>5</v>
      </c>
      <c r="R96" s="49">
        <v>22</v>
      </c>
      <c r="S96" s="49">
        <v>0</v>
      </c>
      <c r="T96" s="49">
        <v>17</v>
      </c>
      <c r="U96" s="49">
        <f t="shared" si="8"/>
        <v>1188</v>
      </c>
      <c r="V96" s="49">
        <v>1188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f t="shared" si="9"/>
        <v>115</v>
      </c>
      <c r="AC96" s="49">
        <v>0</v>
      </c>
      <c r="AD96" s="49">
        <v>115</v>
      </c>
      <c r="AE96" s="49">
        <f t="shared" si="10"/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</row>
    <row r="97" spans="1:36" ht="13.5">
      <c r="A97" s="24" t="s">
        <v>25</v>
      </c>
      <c r="B97" s="47" t="s">
        <v>400</v>
      </c>
      <c r="C97" s="48" t="s">
        <v>273</v>
      </c>
      <c r="D97" s="49">
        <f t="shared" si="11"/>
        <v>1765</v>
      </c>
      <c r="E97" s="49">
        <v>1261</v>
      </c>
      <c r="F97" s="49">
        <f t="shared" si="6"/>
        <v>152</v>
      </c>
      <c r="G97" s="49">
        <v>0</v>
      </c>
      <c r="H97" s="49">
        <v>152</v>
      </c>
      <c r="I97" s="49">
        <v>0</v>
      </c>
      <c r="J97" s="49">
        <v>0</v>
      </c>
      <c r="K97" s="49">
        <v>0</v>
      </c>
      <c r="L97" s="49">
        <v>0</v>
      </c>
      <c r="M97" s="49">
        <f t="shared" si="7"/>
        <v>352</v>
      </c>
      <c r="N97" s="49">
        <v>232</v>
      </c>
      <c r="O97" s="49">
        <v>30</v>
      </c>
      <c r="P97" s="49">
        <v>53</v>
      </c>
      <c r="Q97" s="49">
        <v>7</v>
      </c>
      <c r="R97" s="49">
        <v>23</v>
      </c>
      <c r="S97" s="49">
        <v>0</v>
      </c>
      <c r="T97" s="49">
        <v>7</v>
      </c>
      <c r="U97" s="49">
        <f t="shared" si="8"/>
        <v>1261</v>
      </c>
      <c r="V97" s="49">
        <v>1261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f t="shared" si="9"/>
        <v>192</v>
      </c>
      <c r="AC97" s="49">
        <v>0</v>
      </c>
      <c r="AD97" s="49">
        <v>120</v>
      </c>
      <c r="AE97" s="49">
        <f t="shared" si="10"/>
        <v>72</v>
      </c>
      <c r="AF97" s="49">
        <v>0</v>
      </c>
      <c r="AG97" s="49">
        <v>72</v>
      </c>
      <c r="AH97" s="49">
        <v>0</v>
      </c>
      <c r="AI97" s="49">
        <v>0</v>
      </c>
      <c r="AJ97" s="49">
        <v>0</v>
      </c>
    </row>
    <row r="98" spans="1:36" ht="13.5">
      <c r="A98" s="24" t="s">
        <v>25</v>
      </c>
      <c r="B98" s="47" t="s">
        <v>401</v>
      </c>
      <c r="C98" s="48" t="s">
        <v>402</v>
      </c>
      <c r="D98" s="49">
        <f t="shared" si="11"/>
        <v>608</v>
      </c>
      <c r="E98" s="49">
        <v>152</v>
      </c>
      <c r="F98" s="49">
        <f t="shared" si="6"/>
        <v>304</v>
      </c>
      <c r="G98" s="49">
        <v>95</v>
      </c>
      <c r="H98" s="49">
        <v>209</v>
      </c>
      <c r="I98" s="49">
        <v>0</v>
      </c>
      <c r="J98" s="49">
        <v>0</v>
      </c>
      <c r="K98" s="49">
        <v>0</v>
      </c>
      <c r="L98" s="49">
        <v>0</v>
      </c>
      <c r="M98" s="49">
        <f t="shared" si="7"/>
        <v>152</v>
      </c>
      <c r="N98" s="49">
        <v>120</v>
      </c>
      <c r="O98" s="49">
        <v>7</v>
      </c>
      <c r="P98" s="49">
        <v>15</v>
      </c>
      <c r="Q98" s="49">
        <v>2</v>
      </c>
      <c r="R98" s="49">
        <v>6</v>
      </c>
      <c r="S98" s="49">
        <v>0</v>
      </c>
      <c r="T98" s="49">
        <v>2</v>
      </c>
      <c r="U98" s="49">
        <f t="shared" si="8"/>
        <v>152</v>
      </c>
      <c r="V98" s="49">
        <v>152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f t="shared" si="9"/>
        <v>82</v>
      </c>
      <c r="AC98" s="49">
        <v>0</v>
      </c>
      <c r="AD98" s="49">
        <v>4</v>
      </c>
      <c r="AE98" s="49">
        <f t="shared" si="10"/>
        <v>78</v>
      </c>
      <c r="AF98" s="49">
        <v>78</v>
      </c>
      <c r="AG98" s="49">
        <v>0</v>
      </c>
      <c r="AH98" s="49">
        <v>0</v>
      </c>
      <c r="AI98" s="49">
        <v>0</v>
      </c>
      <c r="AJ98" s="49">
        <v>0</v>
      </c>
    </row>
    <row r="99" spans="1:36" ht="13.5">
      <c r="A99" s="24" t="s">
        <v>25</v>
      </c>
      <c r="B99" s="47" t="s">
        <v>403</v>
      </c>
      <c r="C99" s="48" t="s">
        <v>404</v>
      </c>
      <c r="D99" s="49">
        <f t="shared" si="11"/>
        <v>1255</v>
      </c>
      <c r="E99" s="49">
        <v>496</v>
      </c>
      <c r="F99" s="49">
        <f t="shared" si="6"/>
        <v>759</v>
      </c>
      <c r="G99" s="49">
        <v>315</v>
      </c>
      <c r="H99" s="49">
        <v>444</v>
      </c>
      <c r="I99" s="49">
        <v>0</v>
      </c>
      <c r="J99" s="49">
        <v>0</v>
      </c>
      <c r="K99" s="49">
        <v>0</v>
      </c>
      <c r="L99" s="49">
        <v>0</v>
      </c>
      <c r="M99" s="49">
        <f t="shared" si="7"/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f t="shared" si="8"/>
        <v>496</v>
      </c>
      <c r="V99" s="49">
        <v>496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f t="shared" si="9"/>
        <v>348</v>
      </c>
      <c r="AC99" s="49">
        <v>0</v>
      </c>
      <c r="AD99" s="49">
        <v>56</v>
      </c>
      <c r="AE99" s="49">
        <f t="shared" si="10"/>
        <v>292</v>
      </c>
      <c r="AF99" s="49">
        <v>287</v>
      </c>
      <c r="AG99" s="49">
        <v>5</v>
      </c>
      <c r="AH99" s="49">
        <v>0</v>
      </c>
      <c r="AI99" s="49">
        <v>0</v>
      </c>
      <c r="AJ99" s="49">
        <v>0</v>
      </c>
    </row>
    <row r="100" spans="1:36" ht="13.5">
      <c r="A100" s="24" t="s">
        <v>25</v>
      </c>
      <c r="B100" s="47" t="s">
        <v>405</v>
      </c>
      <c r="C100" s="48" t="s">
        <v>406</v>
      </c>
      <c r="D100" s="49">
        <f t="shared" si="11"/>
        <v>846</v>
      </c>
      <c r="E100" s="49">
        <v>445</v>
      </c>
      <c r="F100" s="49">
        <f t="shared" si="6"/>
        <v>392</v>
      </c>
      <c r="G100" s="49">
        <v>18</v>
      </c>
      <c r="H100" s="49">
        <v>275</v>
      </c>
      <c r="I100" s="49">
        <v>0</v>
      </c>
      <c r="J100" s="49">
        <v>0</v>
      </c>
      <c r="K100" s="49">
        <v>99</v>
      </c>
      <c r="L100" s="49">
        <v>2</v>
      </c>
      <c r="M100" s="49">
        <f t="shared" si="7"/>
        <v>7</v>
      </c>
      <c r="N100" s="49">
        <v>1</v>
      </c>
      <c r="O100" s="49">
        <v>1</v>
      </c>
      <c r="P100" s="49">
        <v>1</v>
      </c>
      <c r="Q100" s="49">
        <v>2</v>
      </c>
      <c r="R100" s="49">
        <v>2</v>
      </c>
      <c r="S100" s="49">
        <v>0</v>
      </c>
      <c r="T100" s="49">
        <v>0</v>
      </c>
      <c r="U100" s="49">
        <f t="shared" si="8"/>
        <v>445</v>
      </c>
      <c r="V100" s="49">
        <v>445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f t="shared" si="9"/>
        <v>160</v>
      </c>
      <c r="AC100" s="49">
        <v>2</v>
      </c>
      <c r="AD100" s="49">
        <v>51</v>
      </c>
      <c r="AE100" s="49">
        <f t="shared" si="10"/>
        <v>107</v>
      </c>
      <c r="AF100" s="49">
        <v>16</v>
      </c>
      <c r="AG100" s="49">
        <v>2</v>
      </c>
      <c r="AH100" s="49">
        <v>0</v>
      </c>
      <c r="AI100" s="49">
        <v>0</v>
      </c>
      <c r="AJ100" s="49">
        <v>89</v>
      </c>
    </row>
    <row r="101" spans="1:36" ht="13.5">
      <c r="A101" s="24" t="s">
        <v>25</v>
      </c>
      <c r="B101" s="47" t="s">
        <v>407</v>
      </c>
      <c r="C101" s="48" t="s">
        <v>408</v>
      </c>
      <c r="D101" s="49">
        <f t="shared" si="11"/>
        <v>3878</v>
      </c>
      <c r="E101" s="49">
        <v>3156</v>
      </c>
      <c r="F101" s="49">
        <f t="shared" si="6"/>
        <v>523</v>
      </c>
      <c r="G101" s="49">
        <v>0</v>
      </c>
      <c r="H101" s="49">
        <v>523</v>
      </c>
      <c r="I101" s="49">
        <v>0</v>
      </c>
      <c r="J101" s="49">
        <v>0</v>
      </c>
      <c r="K101" s="49">
        <v>0</v>
      </c>
      <c r="L101" s="49">
        <v>199</v>
      </c>
      <c r="M101" s="49">
        <f t="shared" si="7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f t="shared" si="8"/>
        <v>3156</v>
      </c>
      <c r="V101" s="49">
        <v>3156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f t="shared" si="9"/>
        <v>367</v>
      </c>
      <c r="AC101" s="49">
        <v>199</v>
      </c>
      <c r="AD101" s="49">
        <v>168</v>
      </c>
      <c r="AE101" s="49">
        <f t="shared" si="10"/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</row>
    <row r="102" spans="1:36" ht="13.5">
      <c r="A102" s="24" t="s">
        <v>25</v>
      </c>
      <c r="B102" s="47" t="s">
        <v>409</v>
      </c>
      <c r="C102" s="48" t="s">
        <v>410</v>
      </c>
      <c r="D102" s="49">
        <f t="shared" si="11"/>
        <v>3658</v>
      </c>
      <c r="E102" s="49">
        <v>2969</v>
      </c>
      <c r="F102" s="49">
        <f t="shared" si="6"/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217</v>
      </c>
      <c r="M102" s="49">
        <f t="shared" si="7"/>
        <v>472</v>
      </c>
      <c r="N102" s="49">
        <v>208</v>
      </c>
      <c r="O102" s="49">
        <v>145</v>
      </c>
      <c r="P102" s="49">
        <v>91</v>
      </c>
      <c r="Q102" s="49">
        <v>28</v>
      </c>
      <c r="R102" s="49">
        <v>0</v>
      </c>
      <c r="S102" s="49">
        <v>0</v>
      </c>
      <c r="T102" s="49">
        <v>0</v>
      </c>
      <c r="U102" s="49">
        <f t="shared" si="8"/>
        <v>2969</v>
      </c>
      <c r="V102" s="49">
        <v>2969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f t="shared" si="9"/>
        <v>376</v>
      </c>
      <c r="AC102" s="49">
        <v>217</v>
      </c>
      <c r="AD102" s="49">
        <v>159</v>
      </c>
      <c r="AE102" s="49">
        <f t="shared" si="10"/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</row>
    <row r="103" spans="1:36" ht="13.5">
      <c r="A103" s="24" t="s">
        <v>25</v>
      </c>
      <c r="B103" s="47" t="s">
        <v>411</v>
      </c>
      <c r="C103" s="48" t="s">
        <v>412</v>
      </c>
      <c r="D103" s="49">
        <f t="shared" si="11"/>
        <v>3056</v>
      </c>
      <c r="E103" s="49">
        <v>2251</v>
      </c>
      <c r="F103" s="49">
        <f t="shared" si="6"/>
        <v>271</v>
      </c>
      <c r="G103" s="49">
        <v>247</v>
      </c>
      <c r="H103" s="49">
        <v>24</v>
      </c>
      <c r="I103" s="49">
        <v>0</v>
      </c>
      <c r="J103" s="49">
        <v>0</v>
      </c>
      <c r="K103" s="49">
        <v>0</v>
      </c>
      <c r="L103" s="49">
        <v>0</v>
      </c>
      <c r="M103" s="49">
        <f t="shared" si="7"/>
        <v>534</v>
      </c>
      <c r="N103" s="49">
        <v>212</v>
      </c>
      <c r="O103" s="49">
        <v>171</v>
      </c>
      <c r="P103" s="49">
        <v>131</v>
      </c>
      <c r="Q103" s="49">
        <v>13</v>
      </c>
      <c r="R103" s="49">
        <v>7</v>
      </c>
      <c r="S103" s="49">
        <v>0</v>
      </c>
      <c r="T103" s="49">
        <v>0</v>
      </c>
      <c r="U103" s="49">
        <f t="shared" si="8"/>
        <v>2312</v>
      </c>
      <c r="V103" s="49">
        <v>2251</v>
      </c>
      <c r="W103" s="49">
        <v>61</v>
      </c>
      <c r="X103" s="49">
        <v>0</v>
      </c>
      <c r="Y103" s="49">
        <v>0</v>
      </c>
      <c r="Z103" s="49">
        <v>0</v>
      </c>
      <c r="AA103" s="49">
        <v>0</v>
      </c>
      <c r="AB103" s="49">
        <f t="shared" si="9"/>
        <v>229</v>
      </c>
      <c r="AC103" s="49">
        <v>0</v>
      </c>
      <c r="AD103" s="49">
        <v>216</v>
      </c>
      <c r="AE103" s="49">
        <f t="shared" si="10"/>
        <v>13</v>
      </c>
      <c r="AF103" s="49">
        <v>13</v>
      </c>
      <c r="AG103" s="49">
        <v>0</v>
      </c>
      <c r="AH103" s="49">
        <v>0</v>
      </c>
      <c r="AI103" s="49">
        <v>0</v>
      </c>
      <c r="AJ103" s="49">
        <v>0</v>
      </c>
    </row>
    <row r="104" spans="1:36" ht="13.5">
      <c r="A104" s="24" t="s">
        <v>25</v>
      </c>
      <c r="B104" s="47" t="s">
        <v>413</v>
      </c>
      <c r="C104" s="48" t="s">
        <v>414</v>
      </c>
      <c r="D104" s="49">
        <f t="shared" si="11"/>
        <v>5700</v>
      </c>
      <c r="E104" s="49">
        <v>4658</v>
      </c>
      <c r="F104" s="49">
        <f t="shared" si="6"/>
        <v>409</v>
      </c>
      <c r="G104" s="49">
        <v>204</v>
      </c>
      <c r="H104" s="49">
        <v>205</v>
      </c>
      <c r="I104" s="49">
        <v>0</v>
      </c>
      <c r="J104" s="49">
        <v>0</v>
      </c>
      <c r="K104" s="49">
        <v>0</v>
      </c>
      <c r="L104" s="49">
        <v>0</v>
      </c>
      <c r="M104" s="49">
        <f t="shared" si="7"/>
        <v>633</v>
      </c>
      <c r="N104" s="49">
        <v>311</v>
      </c>
      <c r="O104" s="49">
        <v>165</v>
      </c>
      <c r="P104" s="49">
        <v>136</v>
      </c>
      <c r="Q104" s="49">
        <v>16</v>
      </c>
      <c r="R104" s="49">
        <v>5</v>
      </c>
      <c r="S104" s="49">
        <v>0</v>
      </c>
      <c r="T104" s="49">
        <v>0</v>
      </c>
      <c r="U104" s="49">
        <f t="shared" si="8"/>
        <v>4691</v>
      </c>
      <c r="V104" s="49">
        <v>4658</v>
      </c>
      <c r="W104" s="49">
        <v>33</v>
      </c>
      <c r="X104" s="49">
        <v>0</v>
      </c>
      <c r="Y104" s="49">
        <v>0</v>
      </c>
      <c r="Z104" s="49">
        <v>0</v>
      </c>
      <c r="AA104" s="49">
        <v>0</v>
      </c>
      <c r="AB104" s="49">
        <f t="shared" si="9"/>
        <v>532</v>
      </c>
      <c r="AC104" s="49">
        <v>0</v>
      </c>
      <c r="AD104" s="49">
        <v>431</v>
      </c>
      <c r="AE104" s="49">
        <f t="shared" si="10"/>
        <v>101</v>
      </c>
      <c r="AF104" s="49">
        <v>101</v>
      </c>
      <c r="AG104" s="49">
        <v>0</v>
      </c>
      <c r="AH104" s="49">
        <v>0</v>
      </c>
      <c r="AI104" s="49">
        <v>0</v>
      </c>
      <c r="AJ104" s="49">
        <v>0</v>
      </c>
    </row>
    <row r="105" spans="1:36" ht="13.5">
      <c r="A105" s="24" t="s">
        <v>25</v>
      </c>
      <c r="B105" s="47" t="s">
        <v>415</v>
      </c>
      <c r="C105" s="48" t="s">
        <v>416</v>
      </c>
      <c r="D105" s="49">
        <f t="shared" si="11"/>
        <v>3670</v>
      </c>
      <c r="E105" s="49">
        <v>2894</v>
      </c>
      <c r="F105" s="49">
        <f t="shared" si="6"/>
        <v>275</v>
      </c>
      <c r="G105" s="49">
        <v>275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f t="shared" si="7"/>
        <v>501</v>
      </c>
      <c r="N105" s="49">
        <v>330</v>
      </c>
      <c r="O105" s="49">
        <v>48</v>
      </c>
      <c r="P105" s="49">
        <v>104</v>
      </c>
      <c r="Q105" s="49">
        <v>15</v>
      </c>
      <c r="R105" s="49">
        <v>4</v>
      </c>
      <c r="S105" s="49">
        <v>0</v>
      </c>
      <c r="T105" s="49">
        <v>0</v>
      </c>
      <c r="U105" s="49">
        <f t="shared" si="8"/>
        <v>2966</v>
      </c>
      <c r="V105" s="49">
        <v>2894</v>
      </c>
      <c r="W105" s="49">
        <v>72</v>
      </c>
      <c r="X105" s="49">
        <v>0</v>
      </c>
      <c r="Y105" s="49">
        <v>0</v>
      </c>
      <c r="Z105" s="49">
        <v>0</v>
      </c>
      <c r="AA105" s="49">
        <v>0</v>
      </c>
      <c r="AB105" s="49">
        <f t="shared" si="9"/>
        <v>322</v>
      </c>
      <c r="AC105" s="49">
        <v>0</v>
      </c>
      <c r="AD105" s="49">
        <v>234</v>
      </c>
      <c r="AE105" s="49">
        <f t="shared" si="10"/>
        <v>88</v>
      </c>
      <c r="AF105" s="49">
        <v>88</v>
      </c>
      <c r="AG105" s="49">
        <v>0</v>
      </c>
      <c r="AH105" s="49">
        <v>0</v>
      </c>
      <c r="AI105" s="49">
        <v>0</v>
      </c>
      <c r="AJ105" s="49">
        <v>0</v>
      </c>
    </row>
    <row r="106" spans="1:36" ht="13.5">
      <c r="A106" s="24" t="s">
        <v>25</v>
      </c>
      <c r="B106" s="47" t="s">
        <v>417</v>
      </c>
      <c r="C106" s="48" t="s">
        <v>451</v>
      </c>
      <c r="D106" s="49">
        <f t="shared" si="11"/>
        <v>3295</v>
      </c>
      <c r="E106" s="49">
        <v>2655</v>
      </c>
      <c r="F106" s="49">
        <f t="shared" si="6"/>
        <v>217</v>
      </c>
      <c r="G106" s="49">
        <v>217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f t="shared" si="7"/>
        <v>423</v>
      </c>
      <c r="N106" s="49">
        <v>258</v>
      </c>
      <c r="O106" s="49">
        <v>39</v>
      </c>
      <c r="P106" s="49">
        <v>110</v>
      </c>
      <c r="Q106" s="49">
        <v>13</v>
      </c>
      <c r="R106" s="49">
        <v>3</v>
      </c>
      <c r="S106" s="49">
        <v>0</v>
      </c>
      <c r="T106" s="49">
        <v>0</v>
      </c>
      <c r="U106" s="49">
        <f t="shared" si="8"/>
        <v>2655</v>
      </c>
      <c r="V106" s="49">
        <v>2655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f t="shared" si="9"/>
        <v>320</v>
      </c>
      <c r="AC106" s="49">
        <v>0</v>
      </c>
      <c r="AD106" s="49">
        <v>221</v>
      </c>
      <c r="AE106" s="49">
        <f t="shared" si="10"/>
        <v>99</v>
      </c>
      <c r="AF106" s="49">
        <v>99</v>
      </c>
      <c r="AG106" s="49">
        <v>0</v>
      </c>
      <c r="AH106" s="49">
        <v>0</v>
      </c>
      <c r="AI106" s="49">
        <v>0</v>
      </c>
      <c r="AJ106" s="49">
        <v>0</v>
      </c>
    </row>
    <row r="107" spans="1:36" ht="13.5">
      <c r="A107" s="24" t="s">
        <v>25</v>
      </c>
      <c r="B107" s="47" t="s">
        <v>418</v>
      </c>
      <c r="C107" s="48" t="s">
        <v>24</v>
      </c>
      <c r="D107" s="49">
        <f t="shared" si="11"/>
        <v>3091</v>
      </c>
      <c r="E107" s="49">
        <v>2450</v>
      </c>
      <c r="F107" s="49">
        <f t="shared" si="6"/>
        <v>178</v>
      </c>
      <c r="G107" s="49">
        <v>178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f t="shared" si="7"/>
        <v>463</v>
      </c>
      <c r="N107" s="49">
        <v>278</v>
      </c>
      <c r="O107" s="49">
        <v>48</v>
      </c>
      <c r="P107" s="49">
        <v>102</v>
      </c>
      <c r="Q107" s="49">
        <v>13</v>
      </c>
      <c r="R107" s="49">
        <v>22</v>
      </c>
      <c r="S107" s="49">
        <v>0</v>
      </c>
      <c r="T107" s="49">
        <v>0</v>
      </c>
      <c r="U107" s="49">
        <f t="shared" si="8"/>
        <v>2465</v>
      </c>
      <c r="V107" s="49">
        <v>2450</v>
      </c>
      <c r="W107" s="49">
        <v>15</v>
      </c>
      <c r="X107" s="49">
        <v>0</v>
      </c>
      <c r="Y107" s="49">
        <v>0</v>
      </c>
      <c r="Z107" s="49">
        <v>0</v>
      </c>
      <c r="AA107" s="49">
        <v>0</v>
      </c>
      <c r="AB107" s="49">
        <f t="shared" si="9"/>
        <v>278</v>
      </c>
      <c r="AC107" s="49">
        <v>0</v>
      </c>
      <c r="AD107" s="49">
        <v>202</v>
      </c>
      <c r="AE107" s="49">
        <f t="shared" si="10"/>
        <v>76</v>
      </c>
      <c r="AF107" s="49">
        <v>76</v>
      </c>
      <c r="AG107" s="49">
        <v>0</v>
      </c>
      <c r="AH107" s="49">
        <v>0</v>
      </c>
      <c r="AI107" s="49">
        <v>0</v>
      </c>
      <c r="AJ107" s="49">
        <v>0</v>
      </c>
    </row>
    <row r="108" spans="1:36" ht="13.5">
      <c r="A108" s="24" t="s">
        <v>25</v>
      </c>
      <c r="B108" s="47" t="s">
        <v>419</v>
      </c>
      <c r="C108" s="48" t="s">
        <v>420</v>
      </c>
      <c r="D108" s="49">
        <f t="shared" si="11"/>
        <v>221</v>
      </c>
      <c r="E108" s="49">
        <v>198</v>
      </c>
      <c r="F108" s="49">
        <f t="shared" si="6"/>
        <v>15</v>
      </c>
      <c r="G108" s="49">
        <v>0</v>
      </c>
      <c r="H108" s="49">
        <v>15</v>
      </c>
      <c r="I108" s="49">
        <v>0</v>
      </c>
      <c r="J108" s="49">
        <v>0</v>
      </c>
      <c r="K108" s="49">
        <v>0</v>
      </c>
      <c r="L108" s="49">
        <v>0</v>
      </c>
      <c r="M108" s="49">
        <f t="shared" si="7"/>
        <v>8</v>
      </c>
      <c r="N108" s="49">
        <v>0</v>
      </c>
      <c r="O108" s="49">
        <v>6</v>
      </c>
      <c r="P108" s="49">
        <v>2</v>
      </c>
      <c r="Q108" s="49">
        <v>0</v>
      </c>
      <c r="R108" s="49">
        <v>0</v>
      </c>
      <c r="S108" s="49">
        <v>0</v>
      </c>
      <c r="T108" s="49">
        <v>0</v>
      </c>
      <c r="U108" s="49">
        <f t="shared" si="8"/>
        <v>198</v>
      </c>
      <c r="V108" s="49">
        <v>198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f t="shared" si="9"/>
        <v>12</v>
      </c>
      <c r="AC108" s="49">
        <v>0</v>
      </c>
      <c r="AD108" s="49">
        <v>12</v>
      </c>
      <c r="AE108" s="49">
        <f t="shared" si="10"/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</row>
    <row r="109" spans="1:36" ht="13.5">
      <c r="A109" s="24" t="s">
        <v>25</v>
      </c>
      <c r="B109" s="47" t="s">
        <v>421</v>
      </c>
      <c r="C109" s="48" t="s">
        <v>422</v>
      </c>
      <c r="D109" s="49">
        <f t="shared" si="11"/>
        <v>3684</v>
      </c>
      <c r="E109" s="49">
        <v>3197</v>
      </c>
      <c r="F109" s="49">
        <f t="shared" si="6"/>
        <v>360</v>
      </c>
      <c r="G109" s="49">
        <v>360</v>
      </c>
      <c r="H109" s="49">
        <v>0</v>
      </c>
      <c r="I109" s="49">
        <v>0</v>
      </c>
      <c r="J109" s="49">
        <v>0</v>
      </c>
      <c r="K109" s="49">
        <v>0</v>
      </c>
      <c r="L109" s="49">
        <v>13</v>
      </c>
      <c r="M109" s="49">
        <f t="shared" si="7"/>
        <v>114</v>
      </c>
      <c r="N109" s="49">
        <v>114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f t="shared" si="8"/>
        <v>3249</v>
      </c>
      <c r="V109" s="49">
        <v>3197</v>
      </c>
      <c r="W109" s="49">
        <v>52</v>
      </c>
      <c r="X109" s="49">
        <v>0</v>
      </c>
      <c r="Y109" s="49">
        <v>0</v>
      </c>
      <c r="Z109" s="49">
        <v>0</v>
      </c>
      <c r="AA109" s="49">
        <v>0</v>
      </c>
      <c r="AB109" s="49">
        <f t="shared" si="9"/>
        <v>368</v>
      </c>
      <c r="AC109" s="49">
        <v>13</v>
      </c>
      <c r="AD109" s="49">
        <v>271</v>
      </c>
      <c r="AE109" s="49">
        <f t="shared" si="10"/>
        <v>84</v>
      </c>
      <c r="AF109" s="49">
        <v>84</v>
      </c>
      <c r="AG109" s="49">
        <v>0</v>
      </c>
      <c r="AH109" s="49">
        <v>0</v>
      </c>
      <c r="AI109" s="49">
        <v>0</v>
      </c>
      <c r="AJ109" s="49">
        <v>0</v>
      </c>
    </row>
    <row r="110" spans="1:36" ht="13.5">
      <c r="A110" s="24" t="s">
        <v>25</v>
      </c>
      <c r="B110" s="47" t="s">
        <v>423</v>
      </c>
      <c r="C110" s="48" t="s">
        <v>424</v>
      </c>
      <c r="D110" s="49">
        <f t="shared" si="11"/>
        <v>5521</v>
      </c>
      <c r="E110" s="49">
        <v>4759</v>
      </c>
      <c r="F110" s="49">
        <f t="shared" si="6"/>
        <v>494</v>
      </c>
      <c r="G110" s="49">
        <v>494</v>
      </c>
      <c r="H110" s="49">
        <v>0</v>
      </c>
      <c r="I110" s="49">
        <v>0</v>
      </c>
      <c r="J110" s="49">
        <v>0</v>
      </c>
      <c r="K110" s="49">
        <v>0</v>
      </c>
      <c r="L110" s="49">
        <v>17</v>
      </c>
      <c r="M110" s="49">
        <f t="shared" si="7"/>
        <v>251</v>
      </c>
      <c r="N110" s="49">
        <v>251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f t="shared" si="8"/>
        <v>4827</v>
      </c>
      <c r="V110" s="49">
        <v>4759</v>
      </c>
      <c r="W110" s="49">
        <v>68</v>
      </c>
      <c r="X110" s="49">
        <v>0</v>
      </c>
      <c r="Y110" s="49">
        <v>0</v>
      </c>
      <c r="Z110" s="49">
        <v>0</v>
      </c>
      <c r="AA110" s="49">
        <v>0</v>
      </c>
      <c r="AB110" s="49">
        <f t="shared" si="9"/>
        <v>530</v>
      </c>
      <c r="AC110" s="49">
        <v>17</v>
      </c>
      <c r="AD110" s="49">
        <v>403</v>
      </c>
      <c r="AE110" s="49">
        <f t="shared" si="10"/>
        <v>110</v>
      </c>
      <c r="AF110" s="49">
        <v>110</v>
      </c>
      <c r="AG110" s="49">
        <v>0</v>
      </c>
      <c r="AH110" s="49">
        <v>0</v>
      </c>
      <c r="AI110" s="49">
        <v>0</v>
      </c>
      <c r="AJ110" s="49">
        <v>0</v>
      </c>
    </row>
    <row r="111" spans="1:36" ht="13.5">
      <c r="A111" s="24" t="s">
        <v>25</v>
      </c>
      <c r="B111" s="47" t="s">
        <v>425</v>
      </c>
      <c r="C111" s="48" t="s">
        <v>426</v>
      </c>
      <c r="D111" s="49">
        <f t="shared" si="11"/>
        <v>2545</v>
      </c>
      <c r="E111" s="49">
        <v>2111</v>
      </c>
      <c r="F111" s="49">
        <f t="shared" si="6"/>
        <v>255</v>
      </c>
      <c r="G111" s="49">
        <v>255</v>
      </c>
      <c r="H111" s="49">
        <v>0</v>
      </c>
      <c r="I111" s="49">
        <v>0</v>
      </c>
      <c r="J111" s="49">
        <v>0</v>
      </c>
      <c r="K111" s="49">
        <v>0</v>
      </c>
      <c r="L111" s="49">
        <v>9</v>
      </c>
      <c r="M111" s="49">
        <f t="shared" si="7"/>
        <v>170</v>
      </c>
      <c r="N111" s="49">
        <v>170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f t="shared" si="8"/>
        <v>2153</v>
      </c>
      <c r="V111" s="49">
        <v>2111</v>
      </c>
      <c r="W111" s="49">
        <v>42</v>
      </c>
      <c r="X111" s="49">
        <v>0</v>
      </c>
      <c r="Y111" s="49">
        <v>0</v>
      </c>
      <c r="Z111" s="49">
        <v>0</v>
      </c>
      <c r="AA111" s="49">
        <v>0</v>
      </c>
      <c r="AB111" s="49">
        <f t="shared" si="9"/>
        <v>253</v>
      </c>
      <c r="AC111" s="49">
        <v>9</v>
      </c>
      <c r="AD111" s="49">
        <v>179</v>
      </c>
      <c r="AE111" s="49">
        <f t="shared" si="10"/>
        <v>65</v>
      </c>
      <c r="AF111" s="49">
        <v>65</v>
      </c>
      <c r="AG111" s="49">
        <v>0</v>
      </c>
      <c r="AH111" s="49">
        <v>0</v>
      </c>
      <c r="AI111" s="49">
        <v>0</v>
      </c>
      <c r="AJ111" s="49">
        <v>0</v>
      </c>
    </row>
    <row r="112" spans="1:36" ht="13.5">
      <c r="A112" s="24" t="s">
        <v>25</v>
      </c>
      <c r="B112" s="47" t="s">
        <v>427</v>
      </c>
      <c r="C112" s="48" t="s">
        <v>428</v>
      </c>
      <c r="D112" s="49">
        <f t="shared" si="11"/>
        <v>1290</v>
      </c>
      <c r="E112" s="49">
        <v>977</v>
      </c>
      <c r="F112" s="49">
        <f t="shared" si="6"/>
        <v>181</v>
      </c>
      <c r="G112" s="49">
        <v>181</v>
      </c>
      <c r="H112" s="49">
        <v>0</v>
      </c>
      <c r="I112" s="49">
        <v>0</v>
      </c>
      <c r="J112" s="49">
        <v>0</v>
      </c>
      <c r="K112" s="49">
        <v>0</v>
      </c>
      <c r="L112" s="49">
        <v>8</v>
      </c>
      <c r="M112" s="49">
        <f t="shared" si="7"/>
        <v>124</v>
      </c>
      <c r="N112" s="49">
        <v>124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f t="shared" si="8"/>
        <v>1029</v>
      </c>
      <c r="V112" s="49">
        <v>977</v>
      </c>
      <c r="W112" s="49">
        <v>52</v>
      </c>
      <c r="X112" s="49">
        <v>0</v>
      </c>
      <c r="Y112" s="49">
        <v>0</v>
      </c>
      <c r="Z112" s="49">
        <v>0</v>
      </c>
      <c r="AA112" s="49">
        <v>0</v>
      </c>
      <c r="AB112" s="49">
        <f t="shared" si="9"/>
        <v>225</v>
      </c>
      <c r="AC112" s="49">
        <v>8</v>
      </c>
      <c r="AD112" s="49">
        <v>169</v>
      </c>
      <c r="AE112" s="49">
        <f t="shared" si="10"/>
        <v>48</v>
      </c>
      <c r="AF112" s="49">
        <v>48</v>
      </c>
      <c r="AG112" s="49">
        <v>0</v>
      </c>
      <c r="AH112" s="49">
        <v>0</v>
      </c>
      <c r="AI112" s="49">
        <v>0</v>
      </c>
      <c r="AJ112" s="49">
        <v>0</v>
      </c>
    </row>
    <row r="113" spans="1:36" ht="13.5">
      <c r="A113" s="24" t="s">
        <v>25</v>
      </c>
      <c r="B113" s="47" t="s">
        <v>429</v>
      </c>
      <c r="C113" s="48" t="s">
        <v>430</v>
      </c>
      <c r="D113" s="49">
        <f t="shared" si="11"/>
        <v>1465</v>
      </c>
      <c r="E113" s="49">
        <v>1155</v>
      </c>
      <c r="F113" s="49">
        <f t="shared" si="6"/>
        <v>181</v>
      </c>
      <c r="G113" s="49">
        <v>181</v>
      </c>
      <c r="H113" s="49">
        <v>0</v>
      </c>
      <c r="I113" s="49">
        <v>0</v>
      </c>
      <c r="J113" s="49">
        <v>0</v>
      </c>
      <c r="K113" s="49">
        <v>0</v>
      </c>
      <c r="L113" s="49">
        <v>6</v>
      </c>
      <c r="M113" s="49">
        <f t="shared" si="7"/>
        <v>123</v>
      </c>
      <c r="N113" s="49">
        <v>123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f t="shared" si="8"/>
        <v>1186</v>
      </c>
      <c r="V113" s="49">
        <v>1155</v>
      </c>
      <c r="W113" s="49">
        <v>31</v>
      </c>
      <c r="X113" s="49">
        <v>0</v>
      </c>
      <c r="Y113" s="49">
        <v>0</v>
      </c>
      <c r="Z113" s="49">
        <v>0</v>
      </c>
      <c r="AA113" s="49">
        <v>0</v>
      </c>
      <c r="AB113" s="49">
        <f t="shared" si="9"/>
        <v>149</v>
      </c>
      <c r="AC113" s="49">
        <v>6</v>
      </c>
      <c r="AD113" s="49">
        <v>98</v>
      </c>
      <c r="AE113" s="49">
        <f t="shared" si="10"/>
        <v>45</v>
      </c>
      <c r="AF113" s="49">
        <v>45</v>
      </c>
      <c r="AG113" s="49">
        <v>0</v>
      </c>
      <c r="AH113" s="49">
        <v>0</v>
      </c>
      <c r="AI113" s="49">
        <v>0</v>
      </c>
      <c r="AJ113" s="49">
        <v>0</v>
      </c>
    </row>
    <row r="114" spans="1:36" ht="13.5">
      <c r="A114" s="24" t="s">
        <v>25</v>
      </c>
      <c r="B114" s="47" t="s">
        <v>431</v>
      </c>
      <c r="C114" s="48" t="s">
        <v>432</v>
      </c>
      <c r="D114" s="49">
        <f t="shared" si="11"/>
        <v>1958</v>
      </c>
      <c r="E114" s="49">
        <v>1576</v>
      </c>
      <c r="F114" s="49">
        <f t="shared" si="6"/>
        <v>232</v>
      </c>
      <c r="G114" s="49">
        <v>232</v>
      </c>
      <c r="H114" s="49">
        <v>0</v>
      </c>
      <c r="I114" s="49">
        <v>0</v>
      </c>
      <c r="J114" s="49">
        <v>0</v>
      </c>
      <c r="K114" s="49">
        <v>0</v>
      </c>
      <c r="L114" s="49">
        <v>8</v>
      </c>
      <c r="M114" s="49">
        <f t="shared" si="7"/>
        <v>142</v>
      </c>
      <c r="N114" s="49">
        <v>142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f t="shared" si="8"/>
        <v>1616</v>
      </c>
      <c r="V114" s="49">
        <v>1576</v>
      </c>
      <c r="W114" s="49">
        <v>40</v>
      </c>
      <c r="X114" s="49">
        <v>0</v>
      </c>
      <c r="Y114" s="49">
        <v>0</v>
      </c>
      <c r="Z114" s="49">
        <v>0</v>
      </c>
      <c r="AA114" s="49">
        <v>0</v>
      </c>
      <c r="AB114" s="49">
        <f t="shared" si="9"/>
        <v>202</v>
      </c>
      <c r="AC114" s="49">
        <v>8</v>
      </c>
      <c r="AD114" s="49">
        <v>133</v>
      </c>
      <c r="AE114" s="49">
        <f t="shared" si="10"/>
        <v>61</v>
      </c>
      <c r="AF114" s="49">
        <v>61</v>
      </c>
      <c r="AG114" s="49">
        <v>0</v>
      </c>
      <c r="AH114" s="49">
        <v>0</v>
      </c>
      <c r="AI114" s="49">
        <v>0</v>
      </c>
      <c r="AJ114" s="49">
        <v>0</v>
      </c>
    </row>
    <row r="115" spans="1:36" ht="13.5">
      <c r="A115" s="24" t="s">
        <v>25</v>
      </c>
      <c r="B115" s="47" t="s">
        <v>433</v>
      </c>
      <c r="C115" s="48" t="s">
        <v>434</v>
      </c>
      <c r="D115" s="49">
        <f t="shared" si="11"/>
        <v>1628</v>
      </c>
      <c r="E115" s="49">
        <v>1476</v>
      </c>
      <c r="F115" s="49">
        <f t="shared" si="6"/>
        <v>118</v>
      </c>
      <c r="G115" s="49">
        <v>0</v>
      </c>
      <c r="H115" s="49">
        <v>118</v>
      </c>
      <c r="I115" s="49">
        <v>0</v>
      </c>
      <c r="J115" s="49">
        <v>0</v>
      </c>
      <c r="K115" s="49">
        <v>0</v>
      </c>
      <c r="L115" s="49">
        <v>34</v>
      </c>
      <c r="M115" s="49">
        <f t="shared" si="7"/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f t="shared" si="8"/>
        <v>1476</v>
      </c>
      <c r="V115" s="49">
        <v>1476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f t="shared" si="9"/>
        <v>161</v>
      </c>
      <c r="AC115" s="49">
        <v>34</v>
      </c>
      <c r="AD115" s="49">
        <v>127</v>
      </c>
      <c r="AE115" s="49">
        <f t="shared" si="10"/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</row>
    <row r="116" spans="1:36" ht="13.5">
      <c r="A116" s="24" t="s">
        <v>25</v>
      </c>
      <c r="B116" s="47" t="s">
        <v>435</v>
      </c>
      <c r="C116" s="48" t="s">
        <v>436</v>
      </c>
      <c r="D116" s="49">
        <f t="shared" si="11"/>
        <v>1525</v>
      </c>
      <c r="E116" s="49">
        <v>1302</v>
      </c>
      <c r="F116" s="49">
        <f t="shared" si="6"/>
        <v>96</v>
      </c>
      <c r="G116" s="49">
        <v>0</v>
      </c>
      <c r="H116" s="49">
        <v>96</v>
      </c>
      <c r="I116" s="49">
        <v>0</v>
      </c>
      <c r="J116" s="49">
        <v>0</v>
      </c>
      <c r="K116" s="49">
        <v>0</v>
      </c>
      <c r="L116" s="49">
        <v>127</v>
      </c>
      <c r="M116" s="49">
        <f t="shared" si="7"/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f t="shared" si="8"/>
        <v>1302</v>
      </c>
      <c r="V116" s="49">
        <v>1302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f t="shared" si="9"/>
        <v>161</v>
      </c>
      <c r="AC116" s="49">
        <v>127</v>
      </c>
      <c r="AD116" s="49">
        <v>34</v>
      </c>
      <c r="AE116" s="49">
        <f t="shared" si="10"/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</row>
    <row r="117" spans="1:36" ht="13.5">
      <c r="A117" s="24" t="s">
        <v>25</v>
      </c>
      <c r="B117" s="47" t="s">
        <v>437</v>
      </c>
      <c r="C117" s="48" t="s">
        <v>438</v>
      </c>
      <c r="D117" s="49">
        <f t="shared" si="11"/>
        <v>697</v>
      </c>
      <c r="E117" s="49">
        <v>569</v>
      </c>
      <c r="F117" s="49">
        <f t="shared" si="6"/>
        <v>72</v>
      </c>
      <c r="G117" s="49">
        <v>0</v>
      </c>
      <c r="H117" s="49">
        <v>72</v>
      </c>
      <c r="I117" s="49">
        <v>0</v>
      </c>
      <c r="J117" s="49">
        <v>0</v>
      </c>
      <c r="K117" s="49">
        <v>0</v>
      </c>
      <c r="L117" s="49">
        <v>56</v>
      </c>
      <c r="M117" s="49">
        <f t="shared" si="7"/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f t="shared" si="8"/>
        <v>569</v>
      </c>
      <c r="V117" s="49">
        <v>569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f t="shared" si="9"/>
        <v>87</v>
      </c>
      <c r="AC117" s="49">
        <v>56</v>
      </c>
      <c r="AD117" s="49">
        <v>31</v>
      </c>
      <c r="AE117" s="49">
        <f t="shared" si="10"/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</row>
    <row r="118" spans="1:36" ht="13.5">
      <c r="A118" s="193" t="s">
        <v>275</v>
      </c>
      <c r="B118" s="188"/>
      <c r="C118" s="189"/>
      <c r="D118" s="49">
        <f aca="true" t="shared" si="12" ref="D118:AJ118">SUM(D7:D117)</f>
        <v>1045709</v>
      </c>
      <c r="E118" s="49">
        <f t="shared" si="12"/>
        <v>839220</v>
      </c>
      <c r="F118" s="49">
        <f t="shared" si="12"/>
        <v>125998</v>
      </c>
      <c r="G118" s="49">
        <f t="shared" si="12"/>
        <v>46627</v>
      </c>
      <c r="H118" s="49">
        <f t="shared" si="12"/>
        <v>75608</v>
      </c>
      <c r="I118" s="49">
        <f t="shared" si="12"/>
        <v>1823</v>
      </c>
      <c r="J118" s="49">
        <f t="shared" si="12"/>
        <v>8</v>
      </c>
      <c r="K118" s="49">
        <f t="shared" si="12"/>
        <v>1932</v>
      </c>
      <c r="L118" s="49">
        <f t="shared" si="12"/>
        <v>22706</v>
      </c>
      <c r="M118" s="49">
        <f t="shared" si="12"/>
        <v>57785</v>
      </c>
      <c r="N118" s="49">
        <f t="shared" si="12"/>
        <v>40157</v>
      </c>
      <c r="O118" s="49">
        <f t="shared" si="12"/>
        <v>5884</v>
      </c>
      <c r="P118" s="49">
        <f t="shared" si="12"/>
        <v>7587</v>
      </c>
      <c r="Q118" s="49">
        <f t="shared" si="12"/>
        <v>1573</v>
      </c>
      <c r="R118" s="49">
        <f t="shared" si="12"/>
        <v>1682</v>
      </c>
      <c r="S118" s="49">
        <f t="shared" si="12"/>
        <v>343</v>
      </c>
      <c r="T118" s="49">
        <f t="shared" si="12"/>
        <v>559</v>
      </c>
      <c r="U118" s="49">
        <f t="shared" si="12"/>
        <v>862404</v>
      </c>
      <c r="V118" s="49">
        <f t="shared" si="12"/>
        <v>839220</v>
      </c>
      <c r="W118" s="49">
        <f t="shared" si="12"/>
        <v>15699</v>
      </c>
      <c r="X118" s="49">
        <f t="shared" si="12"/>
        <v>7485</v>
      </c>
      <c r="Y118" s="49">
        <f t="shared" si="12"/>
        <v>0</v>
      </c>
      <c r="Z118" s="49">
        <f t="shared" si="12"/>
        <v>0</v>
      </c>
      <c r="AA118" s="49">
        <f t="shared" si="12"/>
        <v>0</v>
      </c>
      <c r="AB118" s="49">
        <f t="shared" si="12"/>
        <v>138749</v>
      </c>
      <c r="AC118" s="49">
        <f t="shared" si="12"/>
        <v>22706</v>
      </c>
      <c r="AD118" s="49">
        <f t="shared" si="12"/>
        <v>84492</v>
      </c>
      <c r="AE118" s="49">
        <f t="shared" si="12"/>
        <v>31551</v>
      </c>
      <c r="AF118" s="49">
        <f t="shared" si="12"/>
        <v>14246</v>
      </c>
      <c r="AG118" s="49">
        <f t="shared" si="12"/>
        <v>15491</v>
      </c>
      <c r="AH118" s="49">
        <f t="shared" si="12"/>
        <v>0</v>
      </c>
      <c r="AI118" s="49">
        <f t="shared" si="12"/>
        <v>0</v>
      </c>
      <c r="AJ118" s="49">
        <f t="shared" si="12"/>
        <v>1814</v>
      </c>
    </row>
  </sheetData>
  <mergeCells count="25">
    <mergeCell ref="A118:C118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214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180</v>
      </c>
      <c r="B2" s="196" t="s">
        <v>233</v>
      </c>
      <c r="C2" s="196" t="s">
        <v>192</v>
      </c>
      <c r="D2" s="238" t="s">
        <v>229</v>
      </c>
      <c r="E2" s="236"/>
      <c r="F2" s="236"/>
      <c r="G2" s="236"/>
      <c r="H2" s="236"/>
      <c r="I2" s="236"/>
      <c r="J2" s="236"/>
      <c r="K2" s="237"/>
      <c r="L2" s="238" t="s">
        <v>230</v>
      </c>
      <c r="M2" s="236"/>
      <c r="N2" s="236"/>
      <c r="O2" s="236"/>
      <c r="P2" s="236"/>
      <c r="Q2" s="236"/>
      <c r="R2" s="236"/>
      <c r="S2" s="237"/>
      <c r="T2" s="244" t="s">
        <v>231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195</v>
      </c>
      <c r="E3" s="201" t="s">
        <v>199</v>
      </c>
      <c r="F3" s="201" t="s">
        <v>234</v>
      </c>
      <c r="G3" s="201" t="s">
        <v>200</v>
      </c>
      <c r="H3" s="201" t="s">
        <v>446</v>
      </c>
      <c r="I3" s="201" t="s">
        <v>447</v>
      </c>
      <c r="J3" s="234" t="s">
        <v>18</v>
      </c>
      <c r="K3" s="201" t="s">
        <v>235</v>
      </c>
      <c r="L3" s="197" t="s">
        <v>195</v>
      </c>
      <c r="M3" s="201" t="s">
        <v>199</v>
      </c>
      <c r="N3" s="201" t="s">
        <v>234</v>
      </c>
      <c r="O3" s="201" t="s">
        <v>200</v>
      </c>
      <c r="P3" s="201" t="s">
        <v>446</v>
      </c>
      <c r="Q3" s="201" t="s">
        <v>447</v>
      </c>
      <c r="R3" s="234" t="s">
        <v>18</v>
      </c>
      <c r="S3" s="201" t="s">
        <v>235</v>
      </c>
      <c r="T3" s="197" t="s">
        <v>195</v>
      </c>
      <c r="U3" s="201" t="s">
        <v>199</v>
      </c>
      <c r="V3" s="201" t="s">
        <v>234</v>
      </c>
      <c r="W3" s="201" t="s">
        <v>200</v>
      </c>
      <c r="X3" s="201" t="s">
        <v>446</v>
      </c>
      <c r="Y3" s="201" t="s">
        <v>447</v>
      </c>
      <c r="Z3" s="234" t="s">
        <v>18</v>
      </c>
      <c r="AA3" s="201" t="s">
        <v>235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195</v>
      </c>
      <c r="BQ3" s="201" t="s">
        <v>199</v>
      </c>
      <c r="BR3" s="201" t="s">
        <v>234</v>
      </c>
      <c r="BS3" s="201" t="s">
        <v>200</v>
      </c>
      <c r="BT3" s="201" t="s">
        <v>446</v>
      </c>
      <c r="BU3" s="201" t="s">
        <v>447</v>
      </c>
      <c r="BV3" s="234" t="s">
        <v>18</v>
      </c>
      <c r="BW3" s="201" t="s">
        <v>235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195</v>
      </c>
      <c r="AC4" s="201" t="s">
        <v>199</v>
      </c>
      <c r="AD4" s="201" t="s">
        <v>234</v>
      </c>
      <c r="AE4" s="201" t="s">
        <v>200</v>
      </c>
      <c r="AF4" s="201" t="s">
        <v>446</v>
      </c>
      <c r="AG4" s="201" t="s">
        <v>447</v>
      </c>
      <c r="AH4" s="234" t="s">
        <v>18</v>
      </c>
      <c r="AI4" s="201" t="s">
        <v>235</v>
      </c>
      <c r="AJ4" s="197" t="s">
        <v>195</v>
      </c>
      <c r="AK4" s="201" t="s">
        <v>199</v>
      </c>
      <c r="AL4" s="201" t="s">
        <v>234</v>
      </c>
      <c r="AM4" s="201" t="s">
        <v>200</v>
      </c>
      <c r="AN4" s="201" t="s">
        <v>446</v>
      </c>
      <c r="AO4" s="201" t="s">
        <v>447</v>
      </c>
      <c r="AP4" s="234" t="s">
        <v>18</v>
      </c>
      <c r="AQ4" s="201" t="s">
        <v>235</v>
      </c>
      <c r="AR4" s="197" t="s">
        <v>195</v>
      </c>
      <c r="AS4" s="201" t="s">
        <v>199</v>
      </c>
      <c r="AT4" s="201" t="s">
        <v>234</v>
      </c>
      <c r="AU4" s="201" t="s">
        <v>200</v>
      </c>
      <c r="AV4" s="201" t="s">
        <v>446</v>
      </c>
      <c r="AW4" s="201" t="s">
        <v>447</v>
      </c>
      <c r="AX4" s="234" t="s">
        <v>18</v>
      </c>
      <c r="AY4" s="201" t="s">
        <v>235</v>
      </c>
      <c r="AZ4" s="197" t="s">
        <v>195</v>
      </c>
      <c r="BA4" s="201" t="s">
        <v>199</v>
      </c>
      <c r="BB4" s="201" t="s">
        <v>234</v>
      </c>
      <c r="BC4" s="201" t="s">
        <v>200</v>
      </c>
      <c r="BD4" s="201" t="s">
        <v>446</v>
      </c>
      <c r="BE4" s="201" t="s">
        <v>447</v>
      </c>
      <c r="BF4" s="234" t="s">
        <v>18</v>
      </c>
      <c r="BG4" s="201" t="s">
        <v>235</v>
      </c>
      <c r="BH4" s="197" t="s">
        <v>195</v>
      </c>
      <c r="BI4" s="201" t="s">
        <v>199</v>
      </c>
      <c r="BJ4" s="201" t="s">
        <v>234</v>
      </c>
      <c r="BK4" s="201" t="s">
        <v>200</v>
      </c>
      <c r="BL4" s="201" t="s">
        <v>446</v>
      </c>
      <c r="BM4" s="201" t="s">
        <v>447</v>
      </c>
      <c r="BN4" s="234" t="s">
        <v>18</v>
      </c>
      <c r="BO4" s="201" t="s">
        <v>235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188</v>
      </c>
      <c r="E6" s="29" t="s">
        <v>188</v>
      </c>
      <c r="F6" s="29" t="s">
        <v>188</v>
      </c>
      <c r="G6" s="29" t="s">
        <v>188</v>
      </c>
      <c r="H6" s="29" t="s">
        <v>188</v>
      </c>
      <c r="I6" s="29" t="s">
        <v>188</v>
      </c>
      <c r="J6" s="29" t="s">
        <v>188</v>
      </c>
      <c r="K6" s="29" t="s">
        <v>188</v>
      </c>
      <c r="L6" s="21" t="s">
        <v>188</v>
      </c>
      <c r="M6" s="29" t="s">
        <v>188</v>
      </c>
      <c r="N6" s="29" t="s">
        <v>188</v>
      </c>
      <c r="O6" s="29" t="s">
        <v>188</v>
      </c>
      <c r="P6" s="29" t="s">
        <v>188</v>
      </c>
      <c r="Q6" s="29" t="s">
        <v>188</v>
      </c>
      <c r="R6" s="29" t="s">
        <v>188</v>
      </c>
      <c r="S6" s="29" t="s">
        <v>188</v>
      </c>
      <c r="T6" s="21" t="s">
        <v>188</v>
      </c>
      <c r="U6" s="29" t="s">
        <v>188</v>
      </c>
      <c r="V6" s="29" t="s">
        <v>188</v>
      </c>
      <c r="W6" s="29" t="s">
        <v>188</v>
      </c>
      <c r="X6" s="29" t="s">
        <v>188</v>
      </c>
      <c r="Y6" s="29" t="s">
        <v>188</v>
      </c>
      <c r="Z6" s="29" t="s">
        <v>188</v>
      </c>
      <c r="AA6" s="29" t="s">
        <v>188</v>
      </c>
      <c r="AB6" s="21" t="s">
        <v>188</v>
      </c>
      <c r="AC6" s="29" t="s">
        <v>188</v>
      </c>
      <c r="AD6" s="29" t="s">
        <v>188</v>
      </c>
      <c r="AE6" s="29" t="s">
        <v>188</v>
      </c>
      <c r="AF6" s="29" t="s">
        <v>188</v>
      </c>
      <c r="AG6" s="29" t="s">
        <v>188</v>
      </c>
      <c r="AH6" s="29" t="s">
        <v>188</v>
      </c>
      <c r="AI6" s="29" t="s">
        <v>188</v>
      </c>
      <c r="AJ6" s="21" t="s">
        <v>188</v>
      </c>
      <c r="AK6" s="29" t="s">
        <v>188</v>
      </c>
      <c r="AL6" s="29" t="s">
        <v>188</v>
      </c>
      <c r="AM6" s="29" t="s">
        <v>188</v>
      </c>
      <c r="AN6" s="29" t="s">
        <v>188</v>
      </c>
      <c r="AO6" s="29" t="s">
        <v>188</v>
      </c>
      <c r="AP6" s="29" t="s">
        <v>188</v>
      </c>
      <c r="AQ6" s="29" t="s">
        <v>188</v>
      </c>
      <c r="AR6" s="21" t="s">
        <v>188</v>
      </c>
      <c r="AS6" s="29" t="s">
        <v>188</v>
      </c>
      <c r="AT6" s="29" t="s">
        <v>188</v>
      </c>
      <c r="AU6" s="29" t="s">
        <v>188</v>
      </c>
      <c r="AV6" s="29" t="s">
        <v>188</v>
      </c>
      <c r="AW6" s="29" t="s">
        <v>188</v>
      </c>
      <c r="AX6" s="29" t="s">
        <v>188</v>
      </c>
      <c r="AY6" s="29" t="s">
        <v>188</v>
      </c>
      <c r="AZ6" s="21" t="s">
        <v>188</v>
      </c>
      <c r="BA6" s="29" t="s">
        <v>188</v>
      </c>
      <c r="BB6" s="29" t="s">
        <v>188</v>
      </c>
      <c r="BC6" s="29" t="s">
        <v>188</v>
      </c>
      <c r="BD6" s="29" t="s">
        <v>188</v>
      </c>
      <c r="BE6" s="29" t="s">
        <v>188</v>
      </c>
      <c r="BF6" s="29" t="s">
        <v>188</v>
      </c>
      <c r="BG6" s="29" t="s">
        <v>188</v>
      </c>
      <c r="BH6" s="21" t="s">
        <v>188</v>
      </c>
      <c r="BI6" s="29" t="s">
        <v>188</v>
      </c>
      <c r="BJ6" s="29" t="s">
        <v>188</v>
      </c>
      <c r="BK6" s="29" t="s">
        <v>188</v>
      </c>
      <c r="BL6" s="29" t="s">
        <v>188</v>
      </c>
      <c r="BM6" s="29" t="s">
        <v>188</v>
      </c>
      <c r="BN6" s="29" t="s">
        <v>188</v>
      </c>
      <c r="BO6" s="29" t="s">
        <v>188</v>
      </c>
      <c r="BP6" s="21" t="s">
        <v>188</v>
      </c>
      <c r="BQ6" s="29" t="s">
        <v>188</v>
      </c>
      <c r="BR6" s="29" t="s">
        <v>188</v>
      </c>
      <c r="BS6" s="29" t="s">
        <v>188</v>
      </c>
      <c r="BT6" s="29" t="s">
        <v>188</v>
      </c>
      <c r="BU6" s="29" t="s">
        <v>188</v>
      </c>
      <c r="BV6" s="29" t="s">
        <v>188</v>
      </c>
      <c r="BW6" s="29" t="s">
        <v>188</v>
      </c>
    </row>
    <row r="7" spans="1:75" ht="13.5">
      <c r="A7" s="24" t="s">
        <v>25</v>
      </c>
      <c r="B7" s="47" t="s">
        <v>26</v>
      </c>
      <c r="C7" s="48" t="s">
        <v>27</v>
      </c>
      <c r="D7" s="49">
        <f aca="true" t="shared" si="0" ref="D7:D70">SUM(E7:K7)</f>
        <v>31698</v>
      </c>
      <c r="E7" s="49">
        <f aca="true" t="shared" si="1" ref="E7:E61">M7+U7+BQ7</f>
        <v>10883</v>
      </c>
      <c r="F7" s="49">
        <f aca="true" t="shared" si="2" ref="F7:F61">N7+V7+BR7</f>
        <v>7419</v>
      </c>
      <c r="G7" s="49">
        <f aca="true" t="shared" si="3" ref="G7:G61">O7+W7+BS7</f>
        <v>3264</v>
      </c>
      <c r="H7" s="49">
        <f aca="true" t="shared" si="4" ref="H7:H61">P7+X7+BT7</f>
        <v>1001</v>
      </c>
      <c r="I7" s="49">
        <f aca="true" t="shared" si="5" ref="I7:I61">Q7+Y7+BU7</f>
        <v>8963</v>
      </c>
      <c r="J7" s="49">
        <f aca="true" t="shared" si="6" ref="J7:J61">R7+Z7+BV7</f>
        <v>0</v>
      </c>
      <c r="K7" s="49">
        <f aca="true" t="shared" si="7" ref="K7:K61">S7+AA7+BW7</f>
        <v>168</v>
      </c>
      <c r="L7" s="49">
        <f aca="true" t="shared" si="8" ref="L7:L61">SUM(M7:S7)</f>
        <v>469</v>
      </c>
      <c r="M7" s="49">
        <v>116</v>
      </c>
      <c r="N7" s="49">
        <v>0</v>
      </c>
      <c r="O7" s="49">
        <v>0</v>
      </c>
      <c r="P7" s="49">
        <v>185</v>
      </c>
      <c r="Q7" s="49">
        <v>0</v>
      </c>
      <c r="R7" s="49">
        <v>0</v>
      </c>
      <c r="S7" s="49">
        <v>168</v>
      </c>
      <c r="T7" s="49">
        <f aca="true" t="shared" si="9" ref="T7:T61">SUM(U7:AA7)</f>
        <v>20399</v>
      </c>
      <c r="U7" s="49">
        <f aca="true" t="shared" si="10" ref="U7:U61">AC7+AK7+AS7+BA7+BI7</f>
        <v>0</v>
      </c>
      <c r="V7" s="49">
        <f aca="true" t="shared" si="11" ref="V7:V61">AD7+AL7+AT7+BB7+BJ7</f>
        <v>7377</v>
      </c>
      <c r="W7" s="49">
        <f aca="true" t="shared" si="12" ref="W7:W61">AE7+AM7+AU7+BC7+BK7</f>
        <v>3243</v>
      </c>
      <c r="X7" s="49">
        <f aca="true" t="shared" si="13" ref="X7:X61">AF7+AN7+AV7+BD7+BL7</f>
        <v>816</v>
      </c>
      <c r="Y7" s="49">
        <f aca="true" t="shared" si="14" ref="Y7:Y61">AG7+AO7+AW7+BE7+BM7</f>
        <v>8963</v>
      </c>
      <c r="Z7" s="49">
        <f aca="true" t="shared" si="15" ref="Z7:Z61">AH7+AP7+AX7+BF7+BN7</f>
        <v>0</v>
      </c>
      <c r="AA7" s="49">
        <f aca="true" t="shared" si="16" ref="AA7:AA61">AI7+AQ7+AY7+BG7+BO7</f>
        <v>0</v>
      </c>
      <c r="AB7" s="49">
        <f aca="true" t="shared" si="17" ref="AB7:AB61">SUM(AC7:AI7)</f>
        <v>355</v>
      </c>
      <c r="AC7" s="49">
        <v>0</v>
      </c>
      <c r="AD7" s="49">
        <v>355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61">SUM(AK7:AQ7)</f>
        <v>1247</v>
      </c>
      <c r="AK7" s="49">
        <v>0</v>
      </c>
      <c r="AL7" s="49">
        <v>1247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61">SUM(AS7:AY7)</f>
        <v>18797</v>
      </c>
      <c r="AS7" s="49">
        <v>0</v>
      </c>
      <c r="AT7" s="49">
        <v>5775</v>
      </c>
      <c r="AU7" s="49">
        <v>3243</v>
      </c>
      <c r="AV7" s="49">
        <v>816</v>
      </c>
      <c r="AW7" s="49">
        <v>8963</v>
      </c>
      <c r="AX7" s="49">
        <v>0</v>
      </c>
      <c r="AY7" s="49">
        <v>0</v>
      </c>
      <c r="AZ7" s="49">
        <f aca="true" t="shared" si="20" ref="AZ7:AZ61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61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61">SUM(BQ7:BW7)</f>
        <v>10830</v>
      </c>
      <c r="BQ7" s="49">
        <v>10767</v>
      </c>
      <c r="BR7" s="49">
        <v>42</v>
      </c>
      <c r="BS7" s="49">
        <v>21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25</v>
      </c>
      <c r="B8" s="47" t="s">
        <v>28</v>
      </c>
      <c r="C8" s="48" t="s">
        <v>29</v>
      </c>
      <c r="D8" s="49">
        <f t="shared" si="0"/>
        <v>9538</v>
      </c>
      <c r="E8" s="49">
        <f t="shared" si="1"/>
        <v>5513</v>
      </c>
      <c r="F8" s="49">
        <f t="shared" si="2"/>
        <v>2374</v>
      </c>
      <c r="G8" s="49">
        <f t="shared" si="3"/>
        <v>1244</v>
      </c>
      <c r="H8" s="49">
        <f t="shared" si="4"/>
        <v>403</v>
      </c>
      <c r="I8" s="49">
        <f t="shared" si="5"/>
        <v>0</v>
      </c>
      <c r="J8" s="49">
        <f t="shared" si="6"/>
        <v>4</v>
      </c>
      <c r="K8" s="49">
        <f t="shared" si="7"/>
        <v>0</v>
      </c>
      <c r="L8" s="49">
        <f t="shared" si="8"/>
        <v>2370</v>
      </c>
      <c r="M8" s="49">
        <v>2370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3888</v>
      </c>
      <c r="U8" s="49">
        <f t="shared" si="10"/>
        <v>0</v>
      </c>
      <c r="V8" s="49">
        <f t="shared" si="11"/>
        <v>2371</v>
      </c>
      <c r="W8" s="49">
        <f t="shared" si="12"/>
        <v>1114</v>
      </c>
      <c r="X8" s="49">
        <f t="shared" si="13"/>
        <v>403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42</v>
      </c>
      <c r="AC8" s="49">
        <v>0</v>
      </c>
      <c r="AD8" s="49">
        <v>42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1511</v>
      </c>
      <c r="AK8" s="49">
        <v>0</v>
      </c>
      <c r="AL8" s="49">
        <v>1511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2335</v>
      </c>
      <c r="AS8" s="49">
        <v>0</v>
      </c>
      <c r="AT8" s="49">
        <v>818</v>
      </c>
      <c r="AU8" s="49">
        <v>1114</v>
      </c>
      <c r="AV8" s="49">
        <v>403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3280</v>
      </c>
      <c r="BQ8" s="49">
        <v>3143</v>
      </c>
      <c r="BR8" s="49">
        <v>3</v>
      </c>
      <c r="BS8" s="49">
        <v>130</v>
      </c>
      <c r="BT8" s="49">
        <v>0</v>
      </c>
      <c r="BU8" s="49">
        <v>0</v>
      </c>
      <c r="BV8" s="49">
        <v>4</v>
      </c>
      <c r="BW8" s="49">
        <v>0</v>
      </c>
    </row>
    <row r="9" spans="1:75" ht="13.5">
      <c r="A9" s="24" t="s">
        <v>25</v>
      </c>
      <c r="B9" s="47" t="s">
        <v>30</v>
      </c>
      <c r="C9" s="48" t="s">
        <v>31</v>
      </c>
      <c r="D9" s="49">
        <f t="shared" si="0"/>
        <v>5490</v>
      </c>
      <c r="E9" s="49">
        <f t="shared" si="1"/>
        <v>3446</v>
      </c>
      <c r="F9" s="49">
        <f t="shared" si="2"/>
        <v>1102</v>
      </c>
      <c r="G9" s="49">
        <f t="shared" si="3"/>
        <v>776</v>
      </c>
      <c r="H9" s="49">
        <f t="shared" si="4"/>
        <v>166</v>
      </c>
      <c r="I9" s="49">
        <f t="shared" si="5"/>
        <v>0</v>
      </c>
      <c r="J9" s="49">
        <f t="shared" si="6"/>
        <v>0</v>
      </c>
      <c r="K9" s="49">
        <f t="shared" si="7"/>
        <v>0</v>
      </c>
      <c r="L9" s="49">
        <f t="shared" si="8"/>
        <v>4393</v>
      </c>
      <c r="M9" s="49">
        <v>3139</v>
      </c>
      <c r="N9" s="49">
        <v>365</v>
      </c>
      <c r="O9" s="49">
        <v>723</v>
      </c>
      <c r="P9" s="49">
        <v>166</v>
      </c>
      <c r="Q9" s="49">
        <v>0</v>
      </c>
      <c r="R9" s="49">
        <v>0</v>
      </c>
      <c r="S9" s="49">
        <v>0</v>
      </c>
      <c r="T9" s="49">
        <f t="shared" si="9"/>
        <v>726</v>
      </c>
      <c r="U9" s="49">
        <f t="shared" si="10"/>
        <v>0</v>
      </c>
      <c r="V9" s="49">
        <f t="shared" si="11"/>
        <v>726</v>
      </c>
      <c r="W9" s="49">
        <f t="shared" si="12"/>
        <v>0</v>
      </c>
      <c r="X9" s="49">
        <f t="shared" si="13"/>
        <v>0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726</v>
      </c>
      <c r="AK9" s="49">
        <v>0</v>
      </c>
      <c r="AL9" s="49">
        <v>726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371</v>
      </c>
      <c r="BQ9" s="49">
        <v>307</v>
      </c>
      <c r="BR9" s="49">
        <v>11</v>
      </c>
      <c r="BS9" s="49">
        <v>53</v>
      </c>
      <c r="BT9" s="49">
        <v>0</v>
      </c>
      <c r="BU9" s="49">
        <v>0</v>
      </c>
      <c r="BV9" s="49">
        <v>0</v>
      </c>
      <c r="BW9" s="49">
        <v>0</v>
      </c>
    </row>
    <row r="10" spans="1:75" ht="13.5">
      <c r="A10" s="24" t="s">
        <v>25</v>
      </c>
      <c r="B10" s="47" t="s">
        <v>32</v>
      </c>
      <c r="C10" s="48" t="s">
        <v>33</v>
      </c>
      <c r="D10" s="49">
        <f t="shared" si="0"/>
        <v>6772</v>
      </c>
      <c r="E10" s="49">
        <f t="shared" si="1"/>
        <v>3541</v>
      </c>
      <c r="F10" s="49">
        <f t="shared" si="2"/>
        <v>1687</v>
      </c>
      <c r="G10" s="49">
        <f t="shared" si="3"/>
        <v>945</v>
      </c>
      <c r="H10" s="49">
        <f t="shared" si="4"/>
        <v>154</v>
      </c>
      <c r="I10" s="49">
        <f t="shared" si="5"/>
        <v>419</v>
      </c>
      <c r="J10" s="49">
        <f t="shared" si="6"/>
        <v>22</v>
      </c>
      <c r="K10" s="49">
        <f t="shared" si="7"/>
        <v>4</v>
      </c>
      <c r="L10" s="49">
        <f t="shared" si="8"/>
        <v>3591</v>
      </c>
      <c r="M10" s="49">
        <v>2790</v>
      </c>
      <c r="N10" s="49">
        <v>357</v>
      </c>
      <c r="O10" s="49">
        <v>0</v>
      </c>
      <c r="P10" s="49">
        <v>0</v>
      </c>
      <c r="Q10" s="49">
        <v>419</v>
      </c>
      <c r="R10" s="49">
        <v>21</v>
      </c>
      <c r="S10" s="49">
        <v>4</v>
      </c>
      <c r="T10" s="49">
        <f t="shared" si="9"/>
        <v>2114</v>
      </c>
      <c r="U10" s="49">
        <f t="shared" si="10"/>
        <v>145</v>
      </c>
      <c r="V10" s="49">
        <f t="shared" si="11"/>
        <v>934</v>
      </c>
      <c r="W10" s="49">
        <f t="shared" si="12"/>
        <v>881</v>
      </c>
      <c r="X10" s="49">
        <f t="shared" si="13"/>
        <v>154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934</v>
      </c>
      <c r="AK10" s="49">
        <v>0</v>
      </c>
      <c r="AL10" s="49">
        <v>934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1180</v>
      </c>
      <c r="AS10" s="49">
        <v>145</v>
      </c>
      <c r="AT10" s="49">
        <v>0</v>
      </c>
      <c r="AU10" s="49">
        <v>881</v>
      </c>
      <c r="AV10" s="49">
        <v>154</v>
      </c>
      <c r="AW10" s="49">
        <v>0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1067</v>
      </c>
      <c r="BQ10" s="49">
        <v>606</v>
      </c>
      <c r="BR10" s="49">
        <v>396</v>
      </c>
      <c r="BS10" s="49">
        <v>64</v>
      </c>
      <c r="BT10" s="49">
        <v>0</v>
      </c>
      <c r="BU10" s="49">
        <v>0</v>
      </c>
      <c r="BV10" s="49">
        <v>1</v>
      </c>
      <c r="BW10" s="49">
        <v>0</v>
      </c>
    </row>
    <row r="11" spans="1:75" ht="13.5">
      <c r="A11" s="24" t="s">
        <v>25</v>
      </c>
      <c r="B11" s="47" t="s">
        <v>276</v>
      </c>
      <c r="C11" s="48" t="s">
        <v>277</v>
      </c>
      <c r="D11" s="49">
        <f t="shared" si="0"/>
        <v>6220</v>
      </c>
      <c r="E11" s="49">
        <f t="shared" si="1"/>
        <v>4112</v>
      </c>
      <c r="F11" s="49">
        <f t="shared" si="2"/>
        <v>1099</v>
      </c>
      <c r="G11" s="49">
        <f t="shared" si="3"/>
        <v>695</v>
      </c>
      <c r="H11" s="49">
        <f t="shared" si="4"/>
        <v>147</v>
      </c>
      <c r="I11" s="49">
        <f t="shared" si="5"/>
        <v>29</v>
      </c>
      <c r="J11" s="49">
        <f t="shared" si="6"/>
        <v>118</v>
      </c>
      <c r="K11" s="49">
        <f t="shared" si="7"/>
        <v>20</v>
      </c>
      <c r="L11" s="49">
        <f t="shared" si="8"/>
        <v>5355</v>
      </c>
      <c r="M11" s="49">
        <v>4016</v>
      </c>
      <c r="N11" s="49">
        <v>332</v>
      </c>
      <c r="O11" s="49">
        <v>695</v>
      </c>
      <c r="P11" s="49">
        <v>147</v>
      </c>
      <c r="Q11" s="49">
        <v>29</v>
      </c>
      <c r="R11" s="49">
        <v>118</v>
      </c>
      <c r="S11" s="49">
        <v>18</v>
      </c>
      <c r="T11" s="49">
        <f t="shared" si="9"/>
        <v>760</v>
      </c>
      <c r="U11" s="49">
        <f t="shared" si="10"/>
        <v>0</v>
      </c>
      <c r="V11" s="49">
        <f t="shared" si="11"/>
        <v>758</v>
      </c>
      <c r="W11" s="49">
        <f t="shared" si="12"/>
        <v>0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2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760</v>
      </c>
      <c r="AK11" s="49">
        <v>0</v>
      </c>
      <c r="AL11" s="49">
        <v>758</v>
      </c>
      <c r="AM11" s="49">
        <v>0</v>
      </c>
      <c r="AN11" s="49">
        <v>0</v>
      </c>
      <c r="AO11" s="49">
        <v>0</v>
      </c>
      <c r="AP11" s="49">
        <v>0</v>
      </c>
      <c r="AQ11" s="49">
        <v>2</v>
      </c>
      <c r="AR11" s="49">
        <f t="shared" si="19"/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105</v>
      </c>
      <c r="BQ11" s="49">
        <v>96</v>
      </c>
      <c r="BR11" s="49">
        <v>9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25</v>
      </c>
      <c r="B12" s="47" t="s">
        <v>278</v>
      </c>
      <c r="C12" s="48" t="s">
        <v>279</v>
      </c>
      <c r="D12" s="49">
        <f t="shared" si="0"/>
        <v>5430</v>
      </c>
      <c r="E12" s="49">
        <f t="shared" si="1"/>
        <v>3663</v>
      </c>
      <c r="F12" s="49">
        <f t="shared" si="2"/>
        <v>829</v>
      </c>
      <c r="G12" s="49">
        <f t="shared" si="3"/>
        <v>743</v>
      </c>
      <c r="H12" s="49">
        <f t="shared" si="4"/>
        <v>175</v>
      </c>
      <c r="I12" s="49">
        <f t="shared" si="5"/>
        <v>0</v>
      </c>
      <c r="J12" s="49">
        <f t="shared" si="6"/>
        <v>0</v>
      </c>
      <c r="K12" s="49">
        <f t="shared" si="7"/>
        <v>20</v>
      </c>
      <c r="L12" s="49">
        <f t="shared" si="8"/>
        <v>4498</v>
      </c>
      <c r="M12" s="49">
        <v>3349</v>
      </c>
      <c r="N12" s="49">
        <v>281</v>
      </c>
      <c r="O12" s="49">
        <v>673</v>
      </c>
      <c r="P12" s="49">
        <v>175</v>
      </c>
      <c r="Q12" s="49">
        <v>0</v>
      </c>
      <c r="R12" s="49">
        <v>0</v>
      </c>
      <c r="S12" s="49">
        <v>20</v>
      </c>
      <c r="T12" s="49">
        <f t="shared" si="9"/>
        <v>548</v>
      </c>
      <c r="U12" s="49">
        <f t="shared" si="10"/>
        <v>0</v>
      </c>
      <c r="V12" s="49">
        <f t="shared" si="11"/>
        <v>548</v>
      </c>
      <c r="W12" s="49">
        <f t="shared" si="12"/>
        <v>0</v>
      </c>
      <c r="X12" s="49">
        <f t="shared" si="13"/>
        <v>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548</v>
      </c>
      <c r="AK12" s="49">
        <v>0</v>
      </c>
      <c r="AL12" s="49">
        <v>548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384</v>
      </c>
      <c r="BQ12" s="49">
        <v>314</v>
      </c>
      <c r="BR12" s="49">
        <v>0</v>
      </c>
      <c r="BS12" s="49">
        <v>70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25</v>
      </c>
      <c r="B13" s="47" t="s">
        <v>280</v>
      </c>
      <c r="C13" s="48" t="s">
        <v>281</v>
      </c>
      <c r="D13" s="49">
        <f t="shared" si="0"/>
        <v>2469</v>
      </c>
      <c r="E13" s="49">
        <f t="shared" si="1"/>
        <v>564</v>
      </c>
      <c r="F13" s="49">
        <f t="shared" si="2"/>
        <v>641</v>
      </c>
      <c r="G13" s="49">
        <f t="shared" si="3"/>
        <v>263</v>
      </c>
      <c r="H13" s="49">
        <f t="shared" si="4"/>
        <v>108</v>
      </c>
      <c r="I13" s="49">
        <f t="shared" si="5"/>
        <v>892</v>
      </c>
      <c r="J13" s="49">
        <f t="shared" si="6"/>
        <v>1</v>
      </c>
      <c r="K13" s="49">
        <f t="shared" si="7"/>
        <v>0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1892</v>
      </c>
      <c r="U13" s="49">
        <f t="shared" si="10"/>
        <v>0</v>
      </c>
      <c r="V13" s="49">
        <f t="shared" si="11"/>
        <v>629</v>
      </c>
      <c r="W13" s="49">
        <f t="shared" si="12"/>
        <v>263</v>
      </c>
      <c r="X13" s="49">
        <f t="shared" si="13"/>
        <v>108</v>
      </c>
      <c r="Y13" s="49">
        <f t="shared" si="14"/>
        <v>892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1892</v>
      </c>
      <c r="AS13" s="49">
        <v>0</v>
      </c>
      <c r="AT13" s="49">
        <v>629</v>
      </c>
      <c r="AU13" s="49">
        <v>263</v>
      </c>
      <c r="AV13" s="49">
        <v>108</v>
      </c>
      <c r="AW13" s="49">
        <v>892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577</v>
      </c>
      <c r="BQ13" s="49">
        <v>564</v>
      </c>
      <c r="BR13" s="49">
        <v>12</v>
      </c>
      <c r="BS13" s="49">
        <v>0</v>
      </c>
      <c r="BT13" s="49">
        <v>0</v>
      </c>
      <c r="BU13" s="49">
        <v>0</v>
      </c>
      <c r="BV13" s="49">
        <v>1</v>
      </c>
      <c r="BW13" s="49">
        <v>0</v>
      </c>
    </row>
    <row r="14" spans="1:75" ht="13.5">
      <c r="A14" s="24" t="s">
        <v>25</v>
      </c>
      <c r="B14" s="47" t="s">
        <v>282</v>
      </c>
      <c r="C14" s="48" t="s">
        <v>283</v>
      </c>
      <c r="D14" s="49">
        <f t="shared" si="0"/>
        <v>1361</v>
      </c>
      <c r="E14" s="49">
        <f t="shared" si="1"/>
        <v>641</v>
      </c>
      <c r="F14" s="49">
        <f t="shared" si="2"/>
        <v>720</v>
      </c>
      <c r="G14" s="49">
        <f t="shared" si="3"/>
        <v>0</v>
      </c>
      <c r="H14" s="49">
        <f t="shared" si="4"/>
        <v>0</v>
      </c>
      <c r="I14" s="49">
        <f t="shared" si="5"/>
        <v>0</v>
      </c>
      <c r="J14" s="49">
        <f t="shared" si="6"/>
        <v>0</v>
      </c>
      <c r="K14" s="49">
        <f t="shared" si="7"/>
        <v>0</v>
      </c>
      <c r="L14" s="49">
        <f t="shared" si="8"/>
        <v>713</v>
      </c>
      <c r="M14" s="49">
        <v>4</v>
      </c>
      <c r="N14" s="49">
        <v>709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0</v>
      </c>
      <c r="U14" s="49">
        <f t="shared" si="10"/>
        <v>0</v>
      </c>
      <c r="V14" s="49">
        <f t="shared" si="11"/>
        <v>0</v>
      </c>
      <c r="W14" s="49">
        <f t="shared" si="12"/>
        <v>0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648</v>
      </c>
      <c r="BQ14" s="49">
        <v>637</v>
      </c>
      <c r="BR14" s="49">
        <v>11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25</v>
      </c>
      <c r="B15" s="47" t="s">
        <v>284</v>
      </c>
      <c r="C15" s="48" t="s">
        <v>285</v>
      </c>
      <c r="D15" s="49">
        <f t="shared" si="0"/>
        <v>2939</v>
      </c>
      <c r="E15" s="49">
        <f t="shared" si="1"/>
        <v>2040</v>
      </c>
      <c r="F15" s="49">
        <f t="shared" si="2"/>
        <v>359</v>
      </c>
      <c r="G15" s="49">
        <f t="shared" si="3"/>
        <v>339</v>
      </c>
      <c r="H15" s="49">
        <f t="shared" si="4"/>
        <v>68</v>
      </c>
      <c r="I15" s="49">
        <f t="shared" si="5"/>
        <v>116</v>
      </c>
      <c r="J15" s="49">
        <f t="shared" si="6"/>
        <v>0</v>
      </c>
      <c r="K15" s="49">
        <f t="shared" si="7"/>
        <v>17</v>
      </c>
      <c r="L15" s="49">
        <f t="shared" si="8"/>
        <v>2550</v>
      </c>
      <c r="M15" s="49">
        <v>1666</v>
      </c>
      <c r="N15" s="49">
        <v>344</v>
      </c>
      <c r="O15" s="49">
        <v>339</v>
      </c>
      <c r="P15" s="49">
        <v>68</v>
      </c>
      <c r="Q15" s="49">
        <v>116</v>
      </c>
      <c r="R15" s="49">
        <v>0</v>
      </c>
      <c r="S15" s="49">
        <v>17</v>
      </c>
      <c r="T15" s="49">
        <f t="shared" si="9"/>
        <v>103</v>
      </c>
      <c r="U15" s="49">
        <f t="shared" si="10"/>
        <v>96</v>
      </c>
      <c r="V15" s="49">
        <f t="shared" si="11"/>
        <v>7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103</v>
      </c>
      <c r="AC15" s="49">
        <v>96</v>
      </c>
      <c r="AD15" s="49">
        <v>7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286</v>
      </c>
      <c r="BQ15" s="49">
        <v>278</v>
      </c>
      <c r="BR15" s="49">
        <v>8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25</v>
      </c>
      <c r="B16" s="47" t="s">
        <v>286</v>
      </c>
      <c r="C16" s="48" t="s">
        <v>287</v>
      </c>
      <c r="D16" s="49">
        <f t="shared" si="0"/>
        <v>3605</v>
      </c>
      <c r="E16" s="49">
        <f t="shared" si="1"/>
        <v>2470</v>
      </c>
      <c r="F16" s="49">
        <f t="shared" si="2"/>
        <v>506</v>
      </c>
      <c r="G16" s="49">
        <f t="shared" si="3"/>
        <v>365</v>
      </c>
      <c r="H16" s="49">
        <f t="shared" si="4"/>
        <v>101</v>
      </c>
      <c r="I16" s="49">
        <f t="shared" si="5"/>
        <v>0</v>
      </c>
      <c r="J16" s="49">
        <f t="shared" si="6"/>
        <v>0</v>
      </c>
      <c r="K16" s="49">
        <f t="shared" si="7"/>
        <v>163</v>
      </c>
      <c r="L16" s="49">
        <f t="shared" si="8"/>
        <v>2123</v>
      </c>
      <c r="M16" s="49">
        <v>1135</v>
      </c>
      <c r="N16" s="49">
        <v>359</v>
      </c>
      <c r="O16" s="49">
        <v>365</v>
      </c>
      <c r="P16" s="49">
        <v>101</v>
      </c>
      <c r="Q16" s="49">
        <v>0</v>
      </c>
      <c r="R16" s="49">
        <v>0</v>
      </c>
      <c r="S16" s="49">
        <v>163</v>
      </c>
      <c r="T16" s="49">
        <f t="shared" si="9"/>
        <v>147</v>
      </c>
      <c r="U16" s="49">
        <f t="shared" si="10"/>
        <v>0</v>
      </c>
      <c r="V16" s="49">
        <f t="shared" si="11"/>
        <v>147</v>
      </c>
      <c r="W16" s="49">
        <f t="shared" si="12"/>
        <v>0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147</v>
      </c>
      <c r="AS16" s="49">
        <v>0</v>
      </c>
      <c r="AT16" s="49">
        <v>147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1335</v>
      </c>
      <c r="BQ16" s="49">
        <v>1335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25</v>
      </c>
      <c r="B17" s="47" t="s">
        <v>288</v>
      </c>
      <c r="C17" s="48" t="s">
        <v>289</v>
      </c>
      <c r="D17" s="49">
        <f t="shared" si="0"/>
        <v>2714</v>
      </c>
      <c r="E17" s="49">
        <f t="shared" si="1"/>
        <v>1722</v>
      </c>
      <c r="F17" s="49">
        <f t="shared" si="2"/>
        <v>558</v>
      </c>
      <c r="G17" s="49">
        <f t="shared" si="3"/>
        <v>241</v>
      </c>
      <c r="H17" s="49">
        <f t="shared" si="4"/>
        <v>38</v>
      </c>
      <c r="I17" s="49">
        <f t="shared" si="5"/>
        <v>122</v>
      </c>
      <c r="J17" s="49">
        <f t="shared" si="6"/>
        <v>0</v>
      </c>
      <c r="K17" s="49">
        <f t="shared" si="7"/>
        <v>33</v>
      </c>
      <c r="L17" s="49">
        <f t="shared" si="8"/>
        <v>2253</v>
      </c>
      <c r="M17" s="49">
        <v>1722</v>
      </c>
      <c r="N17" s="49">
        <v>97</v>
      </c>
      <c r="O17" s="49">
        <v>241</v>
      </c>
      <c r="P17" s="49">
        <v>38</v>
      </c>
      <c r="Q17" s="49">
        <v>122</v>
      </c>
      <c r="R17" s="49">
        <v>0</v>
      </c>
      <c r="S17" s="49">
        <v>33</v>
      </c>
      <c r="T17" s="49">
        <f t="shared" si="9"/>
        <v>461</v>
      </c>
      <c r="U17" s="49">
        <f t="shared" si="10"/>
        <v>0</v>
      </c>
      <c r="V17" s="49">
        <f t="shared" si="11"/>
        <v>461</v>
      </c>
      <c r="W17" s="49">
        <f t="shared" si="12"/>
        <v>0</v>
      </c>
      <c r="X17" s="49">
        <f t="shared" si="13"/>
        <v>0</v>
      </c>
      <c r="Y17" s="49">
        <f t="shared" si="14"/>
        <v>0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461</v>
      </c>
      <c r="AK17" s="49">
        <v>0</v>
      </c>
      <c r="AL17" s="49">
        <v>461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25</v>
      </c>
      <c r="B18" s="47" t="s">
        <v>290</v>
      </c>
      <c r="C18" s="48" t="s">
        <v>291</v>
      </c>
      <c r="D18" s="49">
        <f t="shared" si="0"/>
        <v>3267</v>
      </c>
      <c r="E18" s="49">
        <f t="shared" si="1"/>
        <v>2102</v>
      </c>
      <c r="F18" s="49">
        <f t="shared" si="2"/>
        <v>838</v>
      </c>
      <c r="G18" s="49">
        <f t="shared" si="3"/>
        <v>116</v>
      </c>
      <c r="H18" s="49">
        <f t="shared" si="4"/>
        <v>65</v>
      </c>
      <c r="I18" s="49">
        <f t="shared" si="5"/>
        <v>0</v>
      </c>
      <c r="J18" s="49">
        <f t="shared" si="6"/>
        <v>39</v>
      </c>
      <c r="K18" s="49">
        <f t="shared" si="7"/>
        <v>107</v>
      </c>
      <c r="L18" s="49">
        <f t="shared" si="8"/>
        <v>2100</v>
      </c>
      <c r="M18" s="49">
        <v>2100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1167</v>
      </c>
      <c r="U18" s="49">
        <f t="shared" si="10"/>
        <v>2</v>
      </c>
      <c r="V18" s="49">
        <f t="shared" si="11"/>
        <v>838</v>
      </c>
      <c r="W18" s="49">
        <f t="shared" si="12"/>
        <v>116</v>
      </c>
      <c r="X18" s="49">
        <f t="shared" si="13"/>
        <v>65</v>
      </c>
      <c r="Y18" s="49">
        <f t="shared" si="14"/>
        <v>0</v>
      </c>
      <c r="Z18" s="49">
        <f t="shared" si="15"/>
        <v>39</v>
      </c>
      <c r="AA18" s="49">
        <f t="shared" si="16"/>
        <v>107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113</v>
      </c>
      <c r="AK18" s="49">
        <v>0</v>
      </c>
      <c r="AL18" s="49">
        <v>113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1054</v>
      </c>
      <c r="AS18" s="49">
        <v>2</v>
      </c>
      <c r="AT18" s="49">
        <v>725</v>
      </c>
      <c r="AU18" s="49">
        <v>116</v>
      </c>
      <c r="AV18" s="49">
        <v>65</v>
      </c>
      <c r="AW18" s="49">
        <v>0</v>
      </c>
      <c r="AX18" s="49">
        <v>39</v>
      </c>
      <c r="AY18" s="49">
        <v>107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25</v>
      </c>
      <c r="B19" s="47" t="s">
        <v>292</v>
      </c>
      <c r="C19" s="48" t="s">
        <v>293</v>
      </c>
      <c r="D19" s="49">
        <f t="shared" si="0"/>
        <v>1473</v>
      </c>
      <c r="E19" s="49">
        <f t="shared" si="1"/>
        <v>979</v>
      </c>
      <c r="F19" s="49">
        <f t="shared" si="2"/>
        <v>246</v>
      </c>
      <c r="G19" s="49">
        <f t="shared" si="3"/>
        <v>218</v>
      </c>
      <c r="H19" s="49">
        <f t="shared" si="4"/>
        <v>0</v>
      </c>
      <c r="I19" s="49">
        <f t="shared" si="5"/>
        <v>0</v>
      </c>
      <c r="J19" s="49">
        <f t="shared" si="6"/>
        <v>0</v>
      </c>
      <c r="K19" s="49">
        <f t="shared" si="7"/>
        <v>30</v>
      </c>
      <c r="L19" s="49">
        <f t="shared" si="8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1464</v>
      </c>
      <c r="U19" s="49">
        <f t="shared" si="10"/>
        <v>979</v>
      </c>
      <c r="V19" s="49">
        <f t="shared" si="11"/>
        <v>237</v>
      </c>
      <c r="W19" s="49">
        <f t="shared" si="12"/>
        <v>218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30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1464</v>
      </c>
      <c r="AS19" s="49">
        <v>979</v>
      </c>
      <c r="AT19" s="49">
        <v>237</v>
      </c>
      <c r="AU19" s="49">
        <v>218</v>
      </c>
      <c r="AV19" s="49">
        <v>0</v>
      </c>
      <c r="AW19" s="49">
        <v>0</v>
      </c>
      <c r="AX19" s="49">
        <v>0</v>
      </c>
      <c r="AY19" s="49">
        <v>30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9</v>
      </c>
      <c r="BQ19" s="49">
        <v>0</v>
      </c>
      <c r="BR19" s="49">
        <v>9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25</v>
      </c>
      <c r="B20" s="47" t="s">
        <v>294</v>
      </c>
      <c r="C20" s="48" t="s">
        <v>295</v>
      </c>
      <c r="D20" s="49">
        <f t="shared" si="0"/>
        <v>2597</v>
      </c>
      <c r="E20" s="49">
        <f t="shared" si="1"/>
        <v>1429</v>
      </c>
      <c r="F20" s="49">
        <f t="shared" si="2"/>
        <v>600</v>
      </c>
      <c r="G20" s="49">
        <f t="shared" si="3"/>
        <v>408</v>
      </c>
      <c r="H20" s="49">
        <f t="shared" si="4"/>
        <v>60</v>
      </c>
      <c r="I20" s="49">
        <f t="shared" si="5"/>
        <v>0</v>
      </c>
      <c r="J20" s="49">
        <f t="shared" si="6"/>
        <v>100</v>
      </c>
      <c r="K20" s="49">
        <f t="shared" si="7"/>
        <v>0</v>
      </c>
      <c r="L20" s="49">
        <f t="shared" si="8"/>
        <v>2108</v>
      </c>
      <c r="M20" s="49">
        <v>1057</v>
      </c>
      <c r="N20" s="49">
        <v>542</v>
      </c>
      <c r="O20" s="49">
        <v>349</v>
      </c>
      <c r="P20" s="49">
        <v>60</v>
      </c>
      <c r="Q20" s="49">
        <v>0</v>
      </c>
      <c r="R20" s="49">
        <v>100</v>
      </c>
      <c r="S20" s="49">
        <v>0</v>
      </c>
      <c r="T20" s="49">
        <f t="shared" si="9"/>
        <v>0</v>
      </c>
      <c r="U20" s="49">
        <f t="shared" si="10"/>
        <v>0</v>
      </c>
      <c r="V20" s="49">
        <f t="shared" si="11"/>
        <v>0</v>
      </c>
      <c r="W20" s="49">
        <f t="shared" si="12"/>
        <v>0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489</v>
      </c>
      <c r="BQ20" s="49">
        <v>372</v>
      </c>
      <c r="BR20" s="49">
        <v>58</v>
      </c>
      <c r="BS20" s="49">
        <v>59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25</v>
      </c>
      <c r="B21" s="47" t="s">
        <v>296</v>
      </c>
      <c r="C21" s="48" t="s">
        <v>297</v>
      </c>
      <c r="D21" s="49">
        <f t="shared" si="0"/>
        <v>2795</v>
      </c>
      <c r="E21" s="49">
        <f t="shared" si="1"/>
        <v>1817</v>
      </c>
      <c r="F21" s="49">
        <f t="shared" si="2"/>
        <v>460</v>
      </c>
      <c r="G21" s="49">
        <f t="shared" si="3"/>
        <v>278</v>
      </c>
      <c r="H21" s="49">
        <f t="shared" si="4"/>
        <v>48</v>
      </c>
      <c r="I21" s="49">
        <f t="shared" si="5"/>
        <v>155</v>
      </c>
      <c r="J21" s="49">
        <f t="shared" si="6"/>
        <v>0</v>
      </c>
      <c r="K21" s="49">
        <f t="shared" si="7"/>
        <v>37</v>
      </c>
      <c r="L21" s="49">
        <f t="shared" si="8"/>
        <v>606</v>
      </c>
      <c r="M21" s="49">
        <v>160</v>
      </c>
      <c r="N21" s="49">
        <v>0</v>
      </c>
      <c r="O21" s="49">
        <v>278</v>
      </c>
      <c r="P21" s="49">
        <v>0</v>
      </c>
      <c r="Q21" s="49">
        <v>155</v>
      </c>
      <c r="R21" s="49">
        <v>0</v>
      </c>
      <c r="S21" s="49">
        <v>13</v>
      </c>
      <c r="T21" s="49">
        <f t="shared" si="9"/>
        <v>501</v>
      </c>
      <c r="U21" s="49">
        <f t="shared" si="10"/>
        <v>0</v>
      </c>
      <c r="V21" s="49">
        <f t="shared" si="11"/>
        <v>429</v>
      </c>
      <c r="W21" s="49">
        <f t="shared" si="12"/>
        <v>0</v>
      </c>
      <c r="X21" s="49">
        <f t="shared" si="13"/>
        <v>48</v>
      </c>
      <c r="Y21" s="49">
        <f t="shared" si="14"/>
        <v>0</v>
      </c>
      <c r="Z21" s="49">
        <f t="shared" si="15"/>
        <v>0</v>
      </c>
      <c r="AA21" s="49">
        <f t="shared" si="16"/>
        <v>24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453</v>
      </c>
      <c r="AK21" s="49">
        <v>0</v>
      </c>
      <c r="AL21" s="49">
        <v>429</v>
      </c>
      <c r="AM21" s="49">
        <v>0</v>
      </c>
      <c r="AN21" s="49">
        <v>0</v>
      </c>
      <c r="AO21" s="49">
        <v>0</v>
      </c>
      <c r="AP21" s="49">
        <v>0</v>
      </c>
      <c r="AQ21" s="49">
        <v>24</v>
      </c>
      <c r="AR21" s="49">
        <f t="shared" si="19"/>
        <v>48</v>
      </c>
      <c r="AS21" s="49">
        <v>0</v>
      </c>
      <c r="AT21" s="49">
        <v>0</v>
      </c>
      <c r="AU21" s="49">
        <v>0</v>
      </c>
      <c r="AV21" s="49">
        <v>48</v>
      </c>
      <c r="AW21" s="49">
        <v>0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1688</v>
      </c>
      <c r="BQ21" s="49">
        <v>1657</v>
      </c>
      <c r="BR21" s="49">
        <v>31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25</v>
      </c>
      <c r="B22" s="47" t="s">
        <v>298</v>
      </c>
      <c r="C22" s="48" t="s">
        <v>299</v>
      </c>
      <c r="D22" s="49">
        <f t="shared" si="0"/>
        <v>2501</v>
      </c>
      <c r="E22" s="49">
        <f t="shared" si="1"/>
        <v>1489</v>
      </c>
      <c r="F22" s="49">
        <f t="shared" si="2"/>
        <v>635</v>
      </c>
      <c r="G22" s="49">
        <f t="shared" si="3"/>
        <v>218</v>
      </c>
      <c r="H22" s="49">
        <f t="shared" si="4"/>
        <v>95</v>
      </c>
      <c r="I22" s="49">
        <f t="shared" si="5"/>
        <v>0</v>
      </c>
      <c r="J22" s="49">
        <f t="shared" si="6"/>
        <v>0</v>
      </c>
      <c r="K22" s="49">
        <f t="shared" si="7"/>
        <v>64</v>
      </c>
      <c r="L22" s="49">
        <f t="shared" si="8"/>
        <v>1598</v>
      </c>
      <c r="M22" s="49">
        <v>1483</v>
      </c>
      <c r="N22" s="49">
        <v>0</v>
      </c>
      <c r="O22" s="49">
        <v>0</v>
      </c>
      <c r="P22" s="49">
        <v>95</v>
      </c>
      <c r="Q22" s="49">
        <v>0</v>
      </c>
      <c r="R22" s="49">
        <v>0</v>
      </c>
      <c r="S22" s="49">
        <v>20</v>
      </c>
      <c r="T22" s="49">
        <f t="shared" si="9"/>
        <v>903</v>
      </c>
      <c r="U22" s="49">
        <f t="shared" si="10"/>
        <v>6</v>
      </c>
      <c r="V22" s="49">
        <f t="shared" si="11"/>
        <v>635</v>
      </c>
      <c r="W22" s="49">
        <f t="shared" si="12"/>
        <v>218</v>
      </c>
      <c r="X22" s="49">
        <f t="shared" si="13"/>
        <v>0</v>
      </c>
      <c r="Y22" s="49">
        <f t="shared" si="14"/>
        <v>0</v>
      </c>
      <c r="Z22" s="49">
        <f t="shared" si="15"/>
        <v>0</v>
      </c>
      <c r="AA22" s="49">
        <f t="shared" si="16"/>
        <v>44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903</v>
      </c>
      <c r="AS22" s="49">
        <v>6</v>
      </c>
      <c r="AT22" s="49">
        <v>635</v>
      </c>
      <c r="AU22" s="49">
        <v>218</v>
      </c>
      <c r="AV22" s="49">
        <v>0</v>
      </c>
      <c r="AW22" s="49">
        <v>0</v>
      </c>
      <c r="AX22" s="49">
        <v>0</v>
      </c>
      <c r="AY22" s="49">
        <v>44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25</v>
      </c>
      <c r="B23" s="47" t="s">
        <v>300</v>
      </c>
      <c r="C23" s="48" t="s">
        <v>301</v>
      </c>
      <c r="D23" s="49">
        <f t="shared" si="0"/>
        <v>595</v>
      </c>
      <c r="E23" s="49">
        <f t="shared" si="1"/>
        <v>97</v>
      </c>
      <c r="F23" s="49">
        <f t="shared" si="2"/>
        <v>352</v>
      </c>
      <c r="G23" s="49">
        <f t="shared" si="3"/>
        <v>133</v>
      </c>
      <c r="H23" s="49">
        <f t="shared" si="4"/>
        <v>13</v>
      </c>
      <c r="I23" s="49">
        <f t="shared" si="5"/>
        <v>0</v>
      </c>
      <c r="J23" s="49">
        <f t="shared" si="6"/>
        <v>0</v>
      </c>
      <c r="K23" s="49">
        <f t="shared" si="7"/>
        <v>0</v>
      </c>
      <c r="L23" s="49">
        <f t="shared" si="8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498</v>
      </c>
      <c r="U23" s="49">
        <f t="shared" si="10"/>
        <v>0</v>
      </c>
      <c r="V23" s="49">
        <f t="shared" si="11"/>
        <v>352</v>
      </c>
      <c r="W23" s="49">
        <f t="shared" si="12"/>
        <v>133</v>
      </c>
      <c r="X23" s="49">
        <f t="shared" si="13"/>
        <v>13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498</v>
      </c>
      <c r="AK23" s="49">
        <v>0</v>
      </c>
      <c r="AL23" s="49">
        <v>352</v>
      </c>
      <c r="AM23" s="49">
        <v>133</v>
      </c>
      <c r="AN23" s="49">
        <v>13</v>
      </c>
      <c r="AO23" s="49">
        <v>0</v>
      </c>
      <c r="AP23" s="49">
        <v>0</v>
      </c>
      <c r="AQ23" s="49">
        <v>0</v>
      </c>
      <c r="AR23" s="49">
        <f t="shared" si="19"/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97</v>
      </c>
      <c r="BQ23" s="49">
        <v>97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25</v>
      </c>
      <c r="B24" s="47" t="s">
        <v>302</v>
      </c>
      <c r="C24" s="48" t="s">
        <v>303</v>
      </c>
      <c r="D24" s="49">
        <f t="shared" si="0"/>
        <v>3052</v>
      </c>
      <c r="E24" s="49">
        <f t="shared" si="1"/>
        <v>1504</v>
      </c>
      <c r="F24" s="49">
        <f t="shared" si="2"/>
        <v>389</v>
      </c>
      <c r="G24" s="49">
        <f t="shared" si="3"/>
        <v>386</v>
      </c>
      <c r="H24" s="49">
        <f t="shared" si="4"/>
        <v>74</v>
      </c>
      <c r="I24" s="49">
        <f t="shared" si="5"/>
        <v>169</v>
      </c>
      <c r="J24" s="49">
        <f t="shared" si="6"/>
        <v>0</v>
      </c>
      <c r="K24" s="49">
        <f t="shared" si="7"/>
        <v>530</v>
      </c>
      <c r="L24" s="49">
        <f t="shared" si="8"/>
        <v>1504</v>
      </c>
      <c r="M24" s="49">
        <v>1504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1548</v>
      </c>
      <c r="U24" s="49">
        <f t="shared" si="10"/>
        <v>0</v>
      </c>
      <c r="V24" s="49">
        <f t="shared" si="11"/>
        <v>389</v>
      </c>
      <c r="W24" s="49">
        <f t="shared" si="12"/>
        <v>386</v>
      </c>
      <c r="X24" s="49">
        <f t="shared" si="13"/>
        <v>74</v>
      </c>
      <c r="Y24" s="49">
        <f t="shared" si="14"/>
        <v>169</v>
      </c>
      <c r="Z24" s="49">
        <f t="shared" si="15"/>
        <v>0</v>
      </c>
      <c r="AA24" s="49">
        <f t="shared" si="16"/>
        <v>530</v>
      </c>
      <c r="AB24" s="49">
        <f t="shared" si="17"/>
        <v>530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530</v>
      </c>
      <c r="AJ24" s="49">
        <f t="shared" si="18"/>
        <v>389</v>
      </c>
      <c r="AK24" s="49">
        <v>0</v>
      </c>
      <c r="AL24" s="49">
        <v>389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629</v>
      </c>
      <c r="AS24" s="49">
        <v>0</v>
      </c>
      <c r="AT24" s="49">
        <v>0</v>
      </c>
      <c r="AU24" s="49">
        <v>386</v>
      </c>
      <c r="AV24" s="49">
        <v>74</v>
      </c>
      <c r="AW24" s="49">
        <v>169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25</v>
      </c>
      <c r="B25" s="47" t="s">
        <v>304</v>
      </c>
      <c r="C25" s="48" t="s">
        <v>305</v>
      </c>
      <c r="D25" s="49">
        <f t="shared" si="0"/>
        <v>3234</v>
      </c>
      <c r="E25" s="49">
        <f t="shared" si="1"/>
        <v>2077</v>
      </c>
      <c r="F25" s="49">
        <f t="shared" si="2"/>
        <v>613</v>
      </c>
      <c r="G25" s="49">
        <f t="shared" si="3"/>
        <v>439</v>
      </c>
      <c r="H25" s="49">
        <f t="shared" si="4"/>
        <v>63</v>
      </c>
      <c r="I25" s="49">
        <f t="shared" si="5"/>
        <v>15</v>
      </c>
      <c r="J25" s="49">
        <f t="shared" si="6"/>
        <v>8</v>
      </c>
      <c r="K25" s="49">
        <f t="shared" si="7"/>
        <v>19</v>
      </c>
      <c r="L25" s="49">
        <f t="shared" si="8"/>
        <v>571</v>
      </c>
      <c r="M25" s="49">
        <v>35</v>
      </c>
      <c r="N25" s="49">
        <v>0</v>
      </c>
      <c r="O25" s="49">
        <v>439</v>
      </c>
      <c r="P25" s="49">
        <v>63</v>
      </c>
      <c r="Q25" s="49">
        <v>15</v>
      </c>
      <c r="R25" s="49">
        <v>0</v>
      </c>
      <c r="S25" s="49">
        <v>19</v>
      </c>
      <c r="T25" s="49">
        <f t="shared" si="9"/>
        <v>643</v>
      </c>
      <c r="U25" s="49">
        <f t="shared" si="10"/>
        <v>30</v>
      </c>
      <c r="V25" s="49">
        <f t="shared" si="11"/>
        <v>613</v>
      </c>
      <c r="W25" s="49">
        <f t="shared" si="12"/>
        <v>0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30</v>
      </c>
      <c r="AC25" s="49">
        <v>30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613</v>
      </c>
      <c r="AK25" s="49">
        <v>0</v>
      </c>
      <c r="AL25" s="49">
        <v>613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2020</v>
      </c>
      <c r="BQ25" s="49">
        <v>2012</v>
      </c>
      <c r="BR25" s="49">
        <v>0</v>
      </c>
      <c r="BS25" s="49">
        <v>0</v>
      </c>
      <c r="BT25" s="49">
        <v>0</v>
      </c>
      <c r="BU25" s="49">
        <v>0</v>
      </c>
      <c r="BV25" s="49">
        <v>8</v>
      </c>
      <c r="BW25" s="49">
        <v>0</v>
      </c>
    </row>
    <row r="26" spans="1:75" ht="13.5">
      <c r="A26" s="24" t="s">
        <v>25</v>
      </c>
      <c r="B26" s="47" t="s">
        <v>306</v>
      </c>
      <c r="C26" s="48" t="s">
        <v>307</v>
      </c>
      <c r="D26" s="49">
        <f t="shared" si="0"/>
        <v>16159</v>
      </c>
      <c r="E26" s="49">
        <f t="shared" si="1"/>
        <v>9219</v>
      </c>
      <c r="F26" s="49">
        <f t="shared" si="2"/>
        <v>1874</v>
      </c>
      <c r="G26" s="49">
        <f t="shared" si="3"/>
        <v>1117</v>
      </c>
      <c r="H26" s="49">
        <f t="shared" si="4"/>
        <v>294</v>
      </c>
      <c r="I26" s="49">
        <f t="shared" si="5"/>
        <v>1734</v>
      </c>
      <c r="J26" s="49">
        <f t="shared" si="6"/>
        <v>0</v>
      </c>
      <c r="K26" s="49">
        <f t="shared" si="7"/>
        <v>1921</v>
      </c>
      <c r="L26" s="49">
        <f t="shared" si="8"/>
        <v>1009</v>
      </c>
      <c r="M26" s="49">
        <v>0</v>
      </c>
      <c r="N26" s="49">
        <v>0</v>
      </c>
      <c r="O26" s="49">
        <v>1009</v>
      </c>
      <c r="P26" s="49">
        <v>0</v>
      </c>
      <c r="Q26" s="49">
        <v>0</v>
      </c>
      <c r="R26" s="49">
        <v>0</v>
      </c>
      <c r="S26" s="49">
        <v>0</v>
      </c>
      <c r="T26" s="49">
        <f t="shared" si="9"/>
        <v>12913</v>
      </c>
      <c r="U26" s="49">
        <f t="shared" si="10"/>
        <v>7115</v>
      </c>
      <c r="V26" s="49">
        <f t="shared" si="11"/>
        <v>1849</v>
      </c>
      <c r="W26" s="49">
        <f t="shared" si="12"/>
        <v>0</v>
      </c>
      <c r="X26" s="49">
        <f t="shared" si="13"/>
        <v>294</v>
      </c>
      <c r="Y26" s="49">
        <f t="shared" si="14"/>
        <v>1734</v>
      </c>
      <c r="Z26" s="49">
        <f t="shared" si="15"/>
        <v>0</v>
      </c>
      <c r="AA26" s="49">
        <f t="shared" si="16"/>
        <v>1921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1333</v>
      </c>
      <c r="AK26" s="49">
        <v>0</v>
      </c>
      <c r="AL26" s="49">
        <v>1333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9749</v>
      </c>
      <c r="AS26" s="49">
        <v>7115</v>
      </c>
      <c r="AT26" s="49">
        <v>516</v>
      </c>
      <c r="AU26" s="49">
        <v>0</v>
      </c>
      <c r="AV26" s="49">
        <v>294</v>
      </c>
      <c r="AW26" s="49">
        <v>1734</v>
      </c>
      <c r="AX26" s="49">
        <v>0</v>
      </c>
      <c r="AY26" s="49">
        <v>90</v>
      </c>
      <c r="AZ26" s="49">
        <f t="shared" si="20"/>
        <v>1823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1823</v>
      </c>
      <c r="BH26" s="49">
        <f t="shared" si="21"/>
        <v>8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8</v>
      </c>
      <c r="BP26" s="49">
        <f t="shared" si="22"/>
        <v>2237</v>
      </c>
      <c r="BQ26" s="49">
        <v>2104</v>
      </c>
      <c r="BR26" s="49">
        <v>25</v>
      </c>
      <c r="BS26" s="49">
        <v>108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25</v>
      </c>
      <c r="B27" s="47" t="s">
        <v>308</v>
      </c>
      <c r="C27" s="48" t="s">
        <v>309</v>
      </c>
      <c r="D27" s="49">
        <f t="shared" si="0"/>
        <v>611</v>
      </c>
      <c r="E27" s="49">
        <f t="shared" si="1"/>
        <v>317</v>
      </c>
      <c r="F27" s="49">
        <f t="shared" si="2"/>
        <v>173</v>
      </c>
      <c r="G27" s="49">
        <f t="shared" si="3"/>
        <v>89</v>
      </c>
      <c r="H27" s="49">
        <f t="shared" si="4"/>
        <v>19</v>
      </c>
      <c r="I27" s="49">
        <f t="shared" si="5"/>
        <v>0</v>
      </c>
      <c r="J27" s="49">
        <f t="shared" si="6"/>
        <v>0</v>
      </c>
      <c r="K27" s="49">
        <f t="shared" si="7"/>
        <v>13</v>
      </c>
      <c r="L27" s="49">
        <f t="shared" si="8"/>
        <v>233</v>
      </c>
      <c r="M27" s="49">
        <v>187</v>
      </c>
      <c r="N27" s="49">
        <v>18</v>
      </c>
      <c r="O27" s="49">
        <v>8</v>
      </c>
      <c r="P27" s="49">
        <v>19</v>
      </c>
      <c r="Q27" s="49">
        <v>0</v>
      </c>
      <c r="R27" s="49">
        <v>0</v>
      </c>
      <c r="S27" s="49">
        <v>1</v>
      </c>
      <c r="T27" s="49">
        <f t="shared" si="9"/>
        <v>220</v>
      </c>
      <c r="U27" s="49">
        <f t="shared" si="10"/>
        <v>1</v>
      </c>
      <c r="V27" s="49">
        <f t="shared" si="11"/>
        <v>154</v>
      </c>
      <c r="W27" s="49">
        <f t="shared" si="12"/>
        <v>53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12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220</v>
      </c>
      <c r="AS27" s="49">
        <v>1</v>
      </c>
      <c r="AT27" s="49">
        <v>154</v>
      </c>
      <c r="AU27" s="49">
        <v>53</v>
      </c>
      <c r="AV27" s="49">
        <v>0</v>
      </c>
      <c r="AW27" s="49">
        <v>0</v>
      </c>
      <c r="AX27" s="49">
        <v>0</v>
      </c>
      <c r="AY27" s="49">
        <v>12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158</v>
      </c>
      <c r="BQ27" s="49">
        <v>129</v>
      </c>
      <c r="BR27" s="49">
        <v>1</v>
      </c>
      <c r="BS27" s="49">
        <v>28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25</v>
      </c>
      <c r="B28" s="47" t="s">
        <v>310</v>
      </c>
      <c r="C28" s="48" t="s">
        <v>311</v>
      </c>
      <c r="D28" s="49">
        <f t="shared" si="0"/>
        <v>679</v>
      </c>
      <c r="E28" s="49">
        <f t="shared" si="1"/>
        <v>287</v>
      </c>
      <c r="F28" s="49">
        <f t="shared" si="2"/>
        <v>140</v>
      </c>
      <c r="G28" s="49">
        <f t="shared" si="3"/>
        <v>76</v>
      </c>
      <c r="H28" s="49">
        <f t="shared" si="4"/>
        <v>13</v>
      </c>
      <c r="I28" s="49">
        <f t="shared" si="5"/>
        <v>67</v>
      </c>
      <c r="J28" s="49">
        <f t="shared" si="6"/>
        <v>0</v>
      </c>
      <c r="K28" s="49">
        <f t="shared" si="7"/>
        <v>96</v>
      </c>
      <c r="L28" s="49">
        <f t="shared" si="8"/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679</v>
      </c>
      <c r="U28" s="49">
        <f t="shared" si="10"/>
        <v>287</v>
      </c>
      <c r="V28" s="49">
        <f t="shared" si="11"/>
        <v>140</v>
      </c>
      <c r="W28" s="49">
        <f t="shared" si="12"/>
        <v>76</v>
      </c>
      <c r="X28" s="49">
        <f t="shared" si="13"/>
        <v>13</v>
      </c>
      <c r="Y28" s="49">
        <f t="shared" si="14"/>
        <v>67</v>
      </c>
      <c r="Z28" s="49">
        <f t="shared" si="15"/>
        <v>0</v>
      </c>
      <c r="AA28" s="49">
        <f t="shared" si="16"/>
        <v>96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96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96</v>
      </c>
      <c r="AR28" s="49">
        <f t="shared" si="19"/>
        <v>583</v>
      </c>
      <c r="AS28" s="49">
        <v>287</v>
      </c>
      <c r="AT28" s="49">
        <v>140</v>
      </c>
      <c r="AU28" s="49">
        <v>76</v>
      </c>
      <c r="AV28" s="49">
        <v>13</v>
      </c>
      <c r="AW28" s="49">
        <v>67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25</v>
      </c>
      <c r="B29" s="47" t="s">
        <v>312</v>
      </c>
      <c r="C29" s="48" t="s">
        <v>313</v>
      </c>
      <c r="D29" s="49">
        <f t="shared" si="0"/>
        <v>1639</v>
      </c>
      <c r="E29" s="49">
        <f t="shared" si="1"/>
        <v>891</v>
      </c>
      <c r="F29" s="49">
        <f t="shared" si="2"/>
        <v>324</v>
      </c>
      <c r="G29" s="49">
        <f t="shared" si="3"/>
        <v>203</v>
      </c>
      <c r="H29" s="49">
        <f t="shared" si="4"/>
        <v>36</v>
      </c>
      <c r="I29" s="49">
        <f t="shared" si="5"/>
        <v>158</v>
      </c>
      <c r="J29" s="49">
        <f t="shared" si="6"/>
        <v>0</v>
      </c>
      <c r="K29" s="49">
        <f t="shared" si="7"/>
        <v>27</v>
      </c>
      <c r="L29" s="49">
        <f t="shared" si="8"/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1639</v>
      </c>
      <c r="U29" s="49">
        <f t="shared" si="10"/>
        <v>891</v>
      </c>
      <c r="V29" s="49">
        <f t="shared" si="11"/>
        <v>324</v>
      </c>
      <c r="W29" s="49">
        <f t="shared" si="12"/>
        <v>203</v>
      </c>
      <c r="X29" s="49">
        <f t="shared" si="13"/>
        <v>36</v>
      </c>
      <c r="Y29" s="49">
        <f t="shared" si="14"/>
        <v>158</v>
      </c>
      <c r="Z29" s="49">
        <f t="shared" si="15"/>
        <v>0</v>
      </c>
      <c r="AA29" s="49">
        <f t="shared" si="16"/>
        <v>27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27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27</v>
      </c>
      <c r="AR29" s="49">
        <f t="shared" si="19"/>
        <v>1612</v>
      </c>
      <c r="AS29" s="49">
        <v>891</v>
      </c>
      <c r="AT29" s="49">
        <v>324</v>
      </c>
      <c r="AU29" s="49">
        <v>203</v>
      </c>
      <c r="AV29" s="49">
        <v>36</v>
      </c>
      <c r="AW29" s="49">
        <v>158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25</v>
      </c>
      <c r="B30" s="47" t="s">
        <v>314</v>
      </c>
      <c r="C30" s="48" t="s">
        <v>315</v>
      </c>
      <c r="D30" s="49">
        <f t="shared" si="0"/>
        <v>675</v>
      </c>
      <c r="E30" s="49">
        <f t="shared" si="1"/>
        <v>260</v>
      </c>
      <c r="F30" s="49">
        <f t="shared" si="2"/>
        <v>168</v>
      </c>
      <c r="G30" s="49">
        <f t="shared" si="3"/>
        <v>82</v>
      </c>
      <c r="H30" s="49">
        <f t="shared" si="4"/>
        <v>12</v>
      </c>
      <c r="I30" s="49">
        <f t="shared" si="5"/>
        <v>40</v>
      </c>
      <c r="J30" s="49">
        <f t="shared" si="6"/>
        <v>0</v>
      </c>
      <c r="K30" s="49">
        <f t="shared" si="7"/>
        <v>113</v>
      </c>
      <c r="L30" s="49">
        <f t="shared" si="8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9"/>
        <v>675</v>
      </c>
      <c r="U30" s="49">
        <f t="shared" si="10"/>
        <v>260</v>
      </c>
      <c r="V30" s="49">
        <f t="shared" si="11"/>
        <v>168</v>
      </c>
      <c r="W30" s="49">
        <f t="shared" si="12"/>
        <v>82</v>
      </c>
      <c r="X30" s="49">
        <f t="shared" si="13"/>
        <v>12</v>
      </c>
      <c r="Y30" s="49">
        <f t="shared" si="14"/>
        <v>40</v>
      </c>
      <c r="Z30" s="49">
        <f t="shared" si="15"/>
        <v>0</v>
      </c>
      <c r="AA30" s="49">
        <f t="shared" si="16"/>
        <v>113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113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113</v>
      </c>
      <c r="AR30" s="49">
        <f t="shared" si="19"/>
        <v>562</v>
      </c>
      <c r="AS30" s="49">
        <v>260</v>
      </c>
      <c r="AT30" s="49">
        <v>168</v>
      </c>
      <c r="AU30" s="49">
        <v>82</v>
      </c>
      <c r="AV30" s="49">
        <v>12</v>
      </c>
      <c r="AW30" s="49">
        <v>40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25</v>
      </c>
      <c r="B31" s="47" t="s">
        <v>316</v>
      </c>
      <c r="C31" s="48" t="s">
        <v>205</v>
      </c>
      <c r="D31" s="49">
        <f t="shared" si="0"/>
        <v>484</v>
      </c>
      <c r="E31" s="49">
        <f t="shared" si="1"/>
        <v>242</v>
      </c>
      <c r="F31" s="49">
        <f t="shared" si="2"/>
        <v>156</v>
      </c>
      <c r="G31" s="49">
        <f t="shared" si="3"/>
        <v>69</v>
      </c>
      <c r="H31" s="49">
        <f t="shared" si="4"/>
        <v>7</v>
      </c>
      <c r="I31" s="49">
        <f t="shared" si="5"/>
        <v>4</v>
      </c>
      <c r="J31" s="49">
        <f t="shared" si="6"/>
        <v>6</v>
      </c>
      <c r="K31" s="49">
        <f t="shared" si="7"/>
        <v>0</v>
      </c>
      <c r="L31" s="49">
        <f t="shared" si="8"/>
        <v>366</v>
      </c>
      <c r="M31" s="49">
        <v>242</v>
      </c>
      <c r="N31" s="49">
        <v>38</v>
      </c>
      <c r="O31" s="49">
        <v>69</v>
      </c>
      <c r="P31" s="49">
        <v>7</v>
      </c>
      <c r="Q31" s="49">
        <v>4</v>
      </c>
      <c r="R31" s="49">
        <v>6</v>
      </c>
      <c r="S31" s="49">
        <v>0</v>
      </c>
      <c r="T31" s="49">
        <f t="shared" si="9"/>
        <v>118</v>
      </c>
      <c r="U31" s="49">
        <f t="shared" si="10"/>
        <v>0</v>
      </c>
      <c r="V31" s="49">
        <f t="shared" si="11"/>
        <v>118</v>
      </c>
      <c r="W31" s="49">
        <f t="shared" si="12"/>
        <v>0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118</v>
      </c>
      <c r="AK31" s="49">
        <v>0</v>
      </c>
      <c r="AL31" s="49">
        <v>118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25</v>
      </c>
      <c r="B32" s="47" t="s">
        <v>317</v>
      </c>
      <c r="C32" s="48" t="s">
        <v>34</v>
      </c>
      <c r="D32" s="49">
        <f t="shared" si="0"/>
        <v>668</v>
      </c>
      <c r="E32" s="49">
        <f t="shared" si="1"/>
        <v>328</v>
      </c>
      <c r="F32" s="49">
        <f t="shared" si="2"/>
        <v>269</v>
      </c>
      <c r="G32" s="49">
        <f t="shared" si="3"/>
        <v>41</v>
      </c>
      <c r="H32" s="49">
        <f t="shared" si="4"/>
        <v>19</v>
      </c>
      <c r="I32" s="49">
        <f t="shared" si="5"/>
        <v>11</v>
      </c>
      <c r="J32" s="49">
        <f t="shared" si="6"/>
        <v>0</v>
      </c>
      <c r="K32" s="49">
        <f t="shared" si="7"/>
        <v>0</v>
      </c>
      <c r="L32" s="49">
        <f t="shared" si="8"/>
        <v>15</v>
      </c>
      <c r="M32" s="49">
        <v>15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f t="shared" si="9"/>
        <v>653</v>
      </c>
      <c r="U32" s="49">
        <f t="shared" si="10"/>
        <v>313</v>
      </c>
      <c r="V32" s="49">
        <f t="shared" si="11"/>
        <v>269</v>
      </c>
      <c r="W32" s="49">
        <f t="shared" si="12"/>
        <v>41</v>
      </c>
      <c r="X32" s="49">
        <f t="shared" si="13"/>
        <v>19</v>
      </c>
      <c r="Y32" s="49">
        <f t="shared" si="14"/>
        <v>11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258</v>
      </c>
      <c r="AK32" s="49">
        <v>0</v>
      </c>
      <c r="AL32" s="49">
        <v>258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395</v>
      </c>
      <c r="AS32" s="49">
        <v>313</v>
      </c>
      <c r="AT32" s="49">
        <v>11</v>
      </c>
      <c r="AU32" s="49">
        <v>41</v>
      </c>
      <c r="AV32" s="49">
        <v>19</v>
      </c>
      <c r="AW32" s="49">
        <v>11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25</v>
      </c>
      <c r="B33" s="47" t="s">
        <v>318</v>
      </c>
      <c r="C33" s="48" t="s">
        <v>319</v>
      </c>
      <c r="D33" s="49">
        <f t="shared" si="0"/>
        <v>308</v>
      </c>
      <c r="E33" s="49">
        <f t="shared" si="1"/>
        <v>159</v>
      </c>
      <c r="F33" s="49">
        <f t="shared" si="2"/>
        <v>72</v>
      </c>
      <c r="G33" s="49">
        <f t="shared" si="3"/>
        <v>48</v>
      </c>
      <c r="H33" s="49">
        <f t="shared" si="4"/>
        <v>5</v>
      </c>
      <c r="I33" s="49">
        <f t="shared" si="5"/>
        <v>2</v>
      </c>
      <c r="J33" s="49">
        <f t="shared" si="6"/>
        <v>22</v>
      </c>
      <c r="K33" s="49">
        <f t="shared" si="7"/>
        <v>0</v>
      </c>
      <c r="L33" s="49">
        <f t="shared" si="8"/>
        <v>251</v>
      </c>
      <c r="M33" s="49">
        <v>159</v>
      </c>
      <c r="N33" s="49">
        <v>15</v>
      </c>
      <c r="O33" s="49">
        <v>48</v>
      </c>
      <c r="P33" s="49">
        <v>5</v>
      </c>
      <c r="Q33" s="49">
        <v>2</v>
      </c>
      <c r="R33" s="49">
        <v>22</v>
      </c>
      <c r="S33" s="49">
        <v>0</v>
      </c>
      <c r="T33" s="49">
        <f t="shared" si="9"/>
        <v>57</v>
      </c>
      <c r="U33" s="49">
        <f t="shared" si="10"/>
        <v>0</v>
      </c>
      <c r="V33" s="49">
        <f t="shared" si="11"/>
        <v>57</v>
      </c>
      <c r="W33" s="49">
        <f t="shared" si="12"/>
        <v>0</v>
      </c>
      <c r="X33" s="49">
        <f t="shared" si="13"/>
        <v>0</v>
      </c>
      <c r="Y33" s="49">
        <f t="shared" si="14"/>
        <v>0</v>
      </c>
      <c r="Z33" s="49">
        <f t="shared" si="15"/>
        <v>0</v>
      </c>
      <c r="AA33" s="49">
        <f t="shared" si="16"/>
        <v>0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57</v>
      </c>
      <c r="AK33" s="49">
        <v>0</v>
      </c>
      <c r="AL33" s="49">
        <v>57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25</v>
      </c>
      <c r="B34" s="47" t="s">
        <v>320</v>
      </c>
      <c r="C34" s="48" t="s">
        <v>321</v>
      </c>
      <c r="D34" s="49">
        <f t="shared" si="0"/>
        <v>431</v>
      </c>
      <c r="E34" s="49">
        <f t="shared" si="1"/>
        <v>250</v>
      </c>
      <c r="F34" s="49">
        <f t="shared" si="2"/>
        <v>107</v>
      </c>
      <c r="G34" s="49">
        <f t="shared" si="3"/>
        <v>61</v>
      </c>
      <c r="H34" s="49">
        <f t="shared" si="4"/>
        <v>11</v>
      </c>
      <c r="I34" s="49">
        <f t="shared" si="5"/>
        <v>0</v>
      </c>
      <c r="J34" s="49">
        <f t="shared" si="6"/>
        <v>0</v>
      </c>
      <c r="K34" s="49">
        <f t="shared" si="7"/>
        <v>2</v>
      </c>
      <c r="L34" s="49">
        <f t="shared" si="8"/>
        <v>360</v>
      </c>
      <c r="M34" s="49">
        <v>250</v>
      </c>
      <c r="N34" s="49">
        <v>36</v>
      </c>
      <c r="O34" s="49">
        <v>61</v>
      </c>
      <c r="P34" s="49">
        <v>11</v>
      </c>
      <c r="Q34" s="49">
        <v>0</v>
      </c>
      <c r="R34" s="49">
        <v>0</v>
      </c>
      <c r="S34" s="49">
        <v>2</v>
      </c>
      <c r="T34" s="49">
        <f t="shared" si="9"/>
        <v>71</v>
      </c>
      <c r="U34" s="49">
        <f t="shared" si="10"/>
        <v>0</v>
      </c>
      <c r="V34" s="49">
        <f t="shared" si="11"/>
        <v>71</v>
      </c>
      <c r="W34" s="49">
        <f t="shared" si="12"/>
        <v>0</v>
      </c>
      <c r="X34" s="49">
        <f t="shared" si="13"/>
        <v>0</v>
      </c>
      <c r="Y34" s="49">
        <f t="shared" si="14"/>
        <v>0</v>
      </c>
      <c r="Z34" s="49">
        <f t="shared" si="15"/>
        <v>0</v>
      </c>
      <c r="AA34" s="49">
        <f t="shared" si="16"/>
        <v>0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71</v>
      </c>
      <c r="AK34" s="49">
        <v>0</v>
      </c>
      <c r="AL34" s="49">
        <v>71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25</v>
      </c>
      <c r="B35" s="47" t="s">
        <v>322</v>
      </c>
      <c r="C35" s="48" t="s">
        <v>323</v>
      </c>
      <c r="D35" s="49">
        <f t="shared" si="0"/>
        <v>2003</v>
      </c>
      <c r="E35" s="49">
        <f t="shared" si="1"/>
        <v>1153</v>
      </c>
      <c r="F35" s="49">
        <f t="shared" si="2"/>
        <v>411</v>
      </c>
      <c r="G35" s="49">
        <f t="shared" si="3"/>
        <v>326</v>
      </c>
      <c r="H35" s="49">
        <f t="shared" si="4"/>
        <v>43</v>
      </c>
      <c r="I35" s="49">
        <f t="shared" si="5"/>
        <v>16</v>
      </c>
      <c r="J35" s="49">
        <f t="shared" si="6"/>
        <v>53</v>
      </c>
      <c r="K35" s="49">
        <f t="shared" si="7"/>
        <v>1</v>
      </c>
      <c r="L35" s="49">
        <f t="shared" si="8"/>
        <v>1536</v>
      </c>
      <c r="M35" s="49">
        <v>1018</v>
      </c>
      <c r="N35" s="49">
        <v>133</v>
      </c>
      <c r="O35" s="49">
        <v>275</v>
      </c>
      <c r="P35" s="49">
        <v>43</v>
      </c>
      <c r="Q35" s="49">
        <v>16</v>
      </c>
      <c r="R35" s="49">
        <v>51</v>
      </c>
      <c r="S35" s="49">
        <v>0</v>
      </c>
      <c r="T35" s="49">
        <f t="shared" si="9"/>
        <v>277</v>
      </c>
      <c r="U35" s="49">
        <f t="shared" si="10"/>
        <v>0</v>
      </c>
      <c r="V35" s="49">
        <f t="shared" si="11"/>
        <v>276</v>
      </c>
      <c r="W35" s="49">
        <f t="shared" si="12"/>
        <v>0</v>
      </c>
      <c r="X35" s="49">
        <f t="shared" si="13"/>
        <v>0</v>
      </c>
      <c r="Y35" s="49">
        <f t="shared" si="14"/>
        <v>0</v>
      </c>
      <c r="Z35" s="49">
        <f t="shared" si="15"/>
        <v>0</v>
      </c>
      <c r="AA35" s="49">
        <f t="shared" si="16"/>
        <v>1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277</v>
      </c>
      <c r="AK35" s="49">
        <v>0</v>
      </c>
      <c r="AL35" s="49">
        <v>276</v>
      </c>
      <c r="AM35" s="49">
        <v>0</v>
      </c>
      <c r="AN35" s="49">
        <v>0</v>
      </c>
      <c r="AO35" s="49">
        <v>0</v>
      </c>
      <c r="AP35" s="49">
        <v>0</v>
      </c>
      <c r="AQ35" s="49">
        <v>1</v>
      </c>
      <c r="AR35" s="49">
        <f t="shared" si="19"/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190</v>
      </c>
      <c r="BQ35" s="49">
        <v>135</v>
      </c>
      <c r="BR35" s="49">
        <v>2</v>
      </c>
      <c r="BS35" s="49">
        <v>51</v>
      </c>
      <c r="BT35" s="49">
        <v>0</v>
      </c>
      <c r="BU35" s="49">
        <v>0</v>
      </c>
      <c r="BV35" s="49">
        <v>2</v>
      </c>
      <c r="BW35" s="49">
        <v>0</v>
      </c>
    </row>
    <row r="36" spans="1:75" ht="13.5">
      <c r="A36" s="24" t="s">
        <v>25</v>
      </c>
      <c r="B36" s="47" t="s">
        <v>324</v>
      </c>
      <c r="C36" s="48" t="s">
        <v>325</v>
      </c>
      <c r="D36" s="49">
        <f t="shared" si="0"/>
        <v>308</v>
      </c>
      <c r="E36" s="49">
        <f t="shared" si="1"/>
        <v>154</v>
      </c>
      <c r="F36" s="49">
        <f t="shared" si="2"/>
        <v>83</v>
      </c>
      <c r="G36" s="49">
        <f t="shared" si="3"/>
        <v>61</v>
      </c>
      <c r="H36" s="49">
        <f t="shared" si="4"/>
        <v>7</v>
      </c>
      <c r="I36" s="49">
        <f t="shared" si="5"/>
        <v>2</v>
      </c>
      <c r="J36" s="49">
        <f t="shared" si="6"/>
        <v>0</v>
      </c>
      <c r="K36" s="49">
        <f t="shared" si="7"/>
        <v>1</v>
      </c>
      <c r="L36" s="49">
        <f t="shared" si="8"/>
        <v>262</v>
      </c>
      <c r="M36" s="49">
        <v>154</v>
      </c>
      <c r="N36" s="49">
        <v>37</v>
      </c>
      <c r="O36" s="49">
        <v>61</v>
      </c>
      <c r="P36" s="49">
        <v>7</v>
      </c>
      <c r="Q36" s="49">
        <v>2</v>
      </c>
      <c r="R36" s="49">
        <v>0</v>
      </c>
      <c r="S36" s="49">
        <v>1</v>
      </c>
      <c r="T36" s="49">
        <f t="shared" si="9"/>
        <v>46</v>
      </c>
      <c r="U36" s="49">
        <f t="shared" si="10"/>
        <v>0</v>
      </c>
      <c r="V36" s="49">
        <f t="shared" si="11"/>
        <v>46</v>
      </c>
      <c r="W36" s="49">
        <f t="shared" si="12"/>
        <v>0</v>
      </c>
      <c r="X36" s="49">
        <f t="shared" si="13"/>
        <v>0</v>
      </c>
      <c r="Y36" s="49">
        <f t="shared" si="14"/>
        <v>0</v>
      </c>
      <c r="Z36" s="49">
        <f t="shared" si="15"/>
        <v>0</v>
      </c>
      <c r="AA36" s="49">
        <f t="shared" si="16"/>
        <v>0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46</v>
      </c>
      <c r="AK36" s="49">
        <v>0</v>
      </c>
      <c r="AL36" s="49">
        <v>46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25</v>
      </c>
      <c r="B37" s="47" t="s">
        <v>326</v>
      </c>
      <c r="C37" s="48" t="s">
        <v>327</v>
      </c>
      <c r="D37" s="49">
        <f t="shared" si="0"/>
        <v>762</v>
      </c>
      <c r="E37" s="49">
        <f t="shared" si="1"/>
        <v>387</v>
      </c>
      <c r="F37" s="49">
        <f t="shared" si="2"/>
        <v>92</v>
      </c>
      <c r="G37" s="49">
        <f t="shared" si="3"/>
        <v>96</v>
      </c>
      <c r="H37" s="49">
        <f t="shared" si="4"/>
        <v>18</v>
      </c>
      <c r="I37" s="49">
        <f t="shared" si="5"/>
        <v>44</v>
      </c>
      <c r="J37" s="49">
        <f t="shared" si="6"/>
        <v>0</v>
      </c>
      <c r="K37" s="49">
        <f t="shared" si="7"/>
        <v>125</v>
      </c>
      <c r="L37" s="49">
        <f t="shared" si="8"/>
        <v>387</v>
      </c>
      <c r="M37" s="49">
        <v>387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9"/>
        <v>375</v>
      </c>
      <c r="U37" s="49">
        <f t="shared" si="10"/>
        <v>0</v>
      </c>
      <c r="V37" s="49">
        <f t="shared" si="11"/>
        <v>92</v>
      </c>
      <c r="W37" s="49">
        <f t="shared" si="12"/>
        <v>96</v>
      </c>
      <c r="X37" s="49">
        <f t="shared" si="13"/>
        <v>18</v>
      </c>
      <c r="Y37" s="49">
        <f t="shared" si="14"/>
        <v>44</v>
      </c>
      <c r="Z37" s="49">
        <f t="shared" si="15"/>
        <v>0</v>
      </c>
      <c r="AA37" s="49">
        <f t="shared" si="16"/>
        <v>125</v>
      </c>
      <c r="AB37" s="49">
        <f t="shared" si="17"/>
        <v>125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125</v>
      </c>
      <c r="AJ37" s="49">
        <f t="shared" si="18"/>
        <v>92</v>
      </c>
      <c r="AK37" s="49">
        <v>0</v>
      </c>
      <c r="AL37" s="49">
        <v>92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158</v>
      </c>
      <c r="AS37" s="49">
        <v>0</v>
      </c>
      <c r="AT37" s="49">
        <v>0</v>
      </c>
      <c r="AU37" s="49">
        <v>96</v>
      </c>
      <c r="AV37" s="49">
        <v>18</v>
      </c>
      <c r="AW37" s="49">
        <v>44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25</v>
      </c>
      <c r="B38" s="47" t="s">
        <v>328</v>
      </c>
      <c r="C38" s="48" t="s">
        <v>329</v>
      </c>
      <c r="D38" s="49">
        <f t="shared" si="0"/>
        <v>363</v>
      </c>
      <c r="E38" s="49">
        <f t="shared" si="1"/>
        <v>2</v>
      </c>
      <c r="F38" s="49">
        <f t="shared" si="2"/>
        <v>255</v>
      </c>
      <c r="G38" s="49">
        <f t="shared" si="3"/>
        <v>88</v>
      </c>
      <c r="H38" s="49">
        <f t="shared" si="4"/>
        <v>0</v>
      </c>
      <c r="I38" s="49">
        <f t="shared" si="5"/>
        <v>0</v>
      </c>
      <c r="J38" s="49">
        <f t="shared" si="6"/>
        <v>0</v>
      </c>
      <c r="K38" s="49">
        <f t="shared" si="7"/>
        <v>18</v>
      </c>
      <c r="L38" s="49">
        <f t="shared" si="8"/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f t="shared" si="9"/>
        <v>363</v>
      </c>
      <c r="U38" s="49">
        <f t="shared" si="10"/>
        <v>2</v>
      </c>
      <c r="V38" s="49">
        <f t="shared" si="11"/>
        <v>255</v>
      </c>
      <c r="W38" s="49">
        <f t="shared" si="12"/>
        <v>88</v>
      </c>
      <c r="X38" s="49">
        <f t="shared" si="13"/>
        <v>0</v>
      </c>
      <c r="Y38" s="49">
        <f t="shared" si="14"/>
        <v>0</v>
      </c>
      <c r="Z38" s="49">
        <f t="shared" si="15"/>
        <v>0</v>
      </c>
      <c r="AA38" s="49">
        <f t="shared" si="16"/>
        <v>18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363</v>
      </c>
      <c r="AS38" s="49">
        <v>2</v>
      </c>
      <c r="AT38" s="49">
        <v>255</v>
      </c>
      <c r="AU38" s="49">
        <v>88</v>
      </c>
      <c r="AV38" s="49">
        <v>0</v>
      </c>
      <c r="AW38" s="49">
        <v>0</v>
      </c>
      <c r="AX38" s="49">
        <v>0</v>
      </c>
      <c r="AY38" s="49">
        <v>18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25</v>
      </c>
      <c r="B39" s="47" t="s">
        <v>330</v>
      </c>
      <c r="C39" s="48" t="s">
        <v>331</v>
      </c>
      <c r="D39" s="49">
        <f t="shared" si="0"/>
        <v>603</v>
      </c>
      <c r="E39" s="49">
        <f t="shared" si="1"/>
        <v>439</v>
      </c>
      <c r="F39" s="49">
        <f t="shared" si="2"/>
        <v>79</v>
      </c>
      <c r="G39" s="49">
        <f t="shared" si="3"/>
        <v>75</v>
      </c>
      <c r="H39" s="49">
        <f t="shared" si="4"/>
        <v>10</v>
      </c>
      <c r="I39" s="49">
        <f t="shared" si="5"/>
        <v>0</v>
      </c>
      <c r="J39" s="49">
        <f t="shared" si="6"/>
        <v>0</v>
      </c>
      <c r="K39" s="49">
        <f t="shared" si="7"/>
        <v>0</v>
      </c>
      <c r="L39" s="49">
        <f t="shared" si="8"/>
        <v>510</v>
      </c>
      <c r="M39" s="49">
        <v>371</v>
      </c>
      <c r="N39" s="49">
        <v>55</v>
      </c>
      <c r="O39" s="49">
        <v>74</v>
      </c>
      <c r="P39" s="49">
        <v>10</v>
      </c>
      <c r="Q39" s="49">
        <v>0</v>
      </c>
      <c r="R39" s="49">
        <v>0</v>
      </c>
      <c r="S39" s="49">
        <v>0</v>
      </c>
      <c r="T39" s="49">
        <f t="shared" si="9"/>
        <v>24</v>
      </c>
      <c r="U39" s="49">
        <f t="shared" si="10"/>
        <v>0</v>
      </c>
      <c r="V39" s="49">
        <f t="shared" si="11"/>
        <v>24</v>
      </c>
      <c r="W39" s="49">
        <f t="shared" si="12"/>
        <v>0</v>
      </c>
      <c r="X39" s="49">
        <f t="shared" si="13"/>
        <v>0</v>
      </c>
      <c r="Y39" s="49">
        <f t="shared" si="14"/>
        <v>0</v>
      </c>
      <c r="Z39" s="49">
        <f t="shared" si="15"/>
        <v>0</v>
      </c>
      <c r="AA39" s="49">
        <f t="shared" si="16"/>
        <v>0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24</v>
      </c>
      <c r="AK39" s="49">
        <v>0</v>
      </c>
      <c r="AL39" s="49">
        <v>24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2"/>
        <v>69</v>
      </c>
      <c r="BQ39" s="49">
        <v>68</v>
      </c>
      <c r="BR39" s="49">
        <v>0</v>
      </c>
      <c r="BS39" s="49">
        <v>1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25</v>
      </c>
      <c r="B40" s="47" t="s">
        <v>332</v>
      </c>
      <c r="C40" s="48" t="s">
        <v>333</v>
      </c>
      <c r="D40" s="49">
        <f t="shared" si="0"/>
        <v>2191</v>
      </c>
      <c r="E40" s="49">
        <f t="shared" si="1"/>
        <v>658</v>
      </c>
      <c r="F40" s="49">
        <f t="shared" si="2"/>
        <v>450</v>
      </c>
      <c r="G40" s="49">
        <f t="shared" si="3"/>
        <v>441</v>
      </c>
      <c r="H40" s="49">
        <f t="shared" si="4"/>
        <v>99</v>
      </c>
      <c r="I40" s="49">
        <f t="shared" si="5"/>
        <v>543</v>
      </c>
      <c r="J40" s="49">
        <f t="shared" si="6"/>
        <v>0</v>
      </c>
      <c r="K40" s="49">
        <f t="shared" si="7"/>
        <v>0</v>
      </c>
      <c r="L40" s="49">
        <f t="shared" si="8"/>
        <v>1291</v>
      </c>
      <c r="M40" s="49">
        <v>0</v>
      </c>
      <c r="N40" s="49">
        <v>208</v>
      </c>
      <c r="O40" s="49">
        <v>441</v>
      </c>
      <c r="P40" s="49">
        <v>99</v>
      </c>
      <c r="Q40" s="49">
        <v>543</v>
      </c>
      <c r="R40" s="49">
        <v>0</v>
      </c>
      <c r="S40" s="49">
        <v>0</v>
      </c>
      <c r="T40" s="49">
        <f t="shared" si="9"/>
        <v>242</v>
      </c>
      <c r="U40" s="49">
        <f t="shared" si="10"/>
        <v>0</v>
      </c>
      <c r="V40" s="49">
        <f t="shared" si="11"/>
        <v>242</v>
      </c>
      <c r="W40" s="49">
        <f t="shared" si="12"/>
        <v>0</v>
      </c>
      <c r="X40" s="49">
        <f t="shared" si="13"/>
        <v>0</v>
      </c>
      <c r="Y40" s="49">
        <f t="shared" si="14"/>
        <v>0</v>
      </c>
      <c r="Z40" s="49">
        <f t="shared" si="15"/>
        <v>0</v>
      </c>
      <c r="AA40" s="49">
        <f t="shared" si="16"/>
        <v>0</v>
      </c>
      <c r="AB40" s="49">
        <f t="shared" si="17"/>
        <v>53</v>
      </c>
      <c r="AC40" s="49">
        <v>0</v>
      </c>
      <c r="AD40" s="49">
        <v>53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189</v>
      </c>
      <c r="AK40" s="49">
        <v>0</v>
      </c>
      <c r="AL40" s="49">
        <v>189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2"/>
        <v>658</v>
      </c>
      <c r="BQ40" s="49">
        <v>658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25</v>
      </c>
      <c r="B41" s="47" t="s">
        <v>334</v>
      </c>
      <c r="C41" s="48" t="s">
        <v>335</v>
      </c>
      <c r="D41" s="49">
        <f t="shared" si="0"/>
        <v>1178</v>
      </c>
      <c r="E41" s="49">
        <f t="shared" si="1"/>
        <v>0</v>
      </c>
      <c r="F41" s="49">
        <f t="shared" si="2"/>
        <v>25</v>
      </c>
      <c r="G41" s="49">
        <f t="shared" si="3"/>
        <v>46</v>
      </c>
      <c r="H41" s="49">
        <f t="shared" si="4"/>
        <v>12</v>
      </c>
      <c r="I41" s="49">
        <f t="shared" si="5"/>
        <v>0</v>
      </c>
      <c r="J41" s="49">
        <f t="shared" si="6"/>
        <v>0</v>
      </c>
      <c r="K41" s="49">
        <f t="shared" si="7"/>
        <v>1095</v>
      </c>
      <c r="L41" s="49">
        <f t="shared" si="8"/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9"/>
        <v>1178</v>
      </c>
      <c r="U41" s="49">
        <f t="shared" si="10"/>
        <v>0</v>
      </c>
      <c r="V41" s="49">
        <f t="shared" si="11"/>
        <v>25</v>
      </c>
      <c r="W41" s="49">
        <f t="shared" si="12"/>
        <v>46</v>
      </c>
      <c r="X41" s="49">
        <f t="shared" si="13"/>
        <v>12</v>
      </c>
      <c r="Y41" s="49">
        <f t="shared" si="14"/>
        <v>0</v>
      </c>
      <c r="Z41" s="49">
        <f t="shared" si="15"/>
        <v>0</v>
      </c>
      <c r="AA41" s="49">
        <f t="shared" si="16"/>
        <v>1095</v>
      </c>
      <c r="AB41" s="49">
        <f t="shared" si="17"/>
        <v>1095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1095</v>
      </c>
      <c r="AJ41" s="49">
        <f t="shared" si="18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83</v>
      </c>
      <c r="AS41" s="49">
        <v>0</v>
      </c>
      <c r="AT41" s="49">
        <v>25</v>
      </c>
      <c r="AU41" s="49">
        <v>46</v>
      </c>
      <c r="AV41" s="49">
        <v>12</v>
      </c>
      <c r="AW41" s="49">
        <v>0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2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25</v>
      </c>
      <c r="B42" s="47" t="s">
        <v>336</v>
      </c>
      <c r="C42" s="48" t="s">
        <v>337</v>
      </c>
      <c r="D42" s="49">
        <f t="shared" si="0"/>
        <v>574</v>
      </c>
      <c r="E42" s="49">
        <f t="shared" si="1"/>
        <v>278</v>
      </c>
      <c r="F42" s="49">
        <f t="shared" si="2"/>
        <v>147</v>
      </c>
      <c r="G42" s="49">
        <f t="shared" si="3"/>
        <v>25</v>
      </c>
      <c r="H42" s="49">
        <f t="shared" si="4"/>
        <v>9</v>
      </c>
      <c r="I42" s="49">
        <f t="shared" si="5"/>
        <v>0</v>
      </c>
      <c r="J42" s="49">
        <f t="shared" si="6"/>
        <v>9</v>
      </c>
      <c r="K42" s="49">
        <f t="shared" si="7"/>
        <v>106</v>
      </c>
      <c r="L42" s="49">
        <f t="shared" si="8"/>
        <v>276</v>
      </c>
      <c r="M42" s="49">
        <v>276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f t="shared" si="9"/>
        <v>298</v>
      </c>
      <c r="U42" s="49">
        <f t="shared" si="10"/>
        <v>2</v>
      </c>
      <c r="V42" s="49">
        <f t="shared" si="11"/>
        <v>147</v>
      </c>
      <c r="W42" s="49">
        <f t="shared" si="12"/>
        <v>25</v>
      </c>
      <c r="X42" s="49">
        <f t="shared" si="13"/>
        <v>9</v>
      </c>
      <c r="Y42" s="49">
        <f t="shared" si="14"/>
        <v>0</v>
      </c>
      <c r="Z42" s="49">
        <f t="shared" si="15"/>
        <v>9</v>
      </c>
      <c r="AA42" s="49">
        <f t="shared" si="16"/>
        <v>106</v>
      </c>
      <c r="AB42" s="49">
        <f t="shared" si="17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18"/>
        <v>45</v>
      </c>
      <c r="AK42" s="49">
        <v>0</v>
      </c>
      <c r="AL42" s="49">
        <v>45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19"/>
        <v>253</v>
      </c>
      <c r="AS42" s="49">
        <v>2</v>
      </c>
      <c r="AT42" s="49">
        <v>102</v>
      </c>
      <c r="AU42" s="49">
        <v>25</v>
      </c>
      <c r="AV42" s="49">
        <v>9</v>
      </c>
      <c r="AW42" s="49">
        <v>0</v>
      </c>
      <c r="AX42" s="49">
        <v>9</v>
      </c>
      <c r="AY42" s="49">
        <v>106</v>
      </c>
      <c r="AZ42" s="49">
        <f t="shared" si="20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21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22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25</v>
      </c>
      <c r="B43" s="47" t="s">
        <v>338</v>
      </c>
      <c r="C43" s="48" t="s">
        <v>339</v>
      </c>
      <c r="D43" s="49">
        <f t="shared" si="0"/>
        <v>946</v>
      </c>
      <c r="E43" s="49">
        <f t="shared" si="1"/>
        <v>556</v>
      </c>
      <c r="F43" s="49">
        <f t="shared" si="2"/>
        <v>205</v>
      </c>
      <c r="G43" s="49">
        <f t="shared" si="3"/>
        <v>95</v>
      </c>
      <c r="H43" s="49">
        <f t="shared" si="4"/>
        <v>23</v>
      </c>
      <c r="I43" s="49">
        <f t="shared" si="5"/>
        <v>0</v>
      </c>
      <c r="J43" s="49">
        <f t="shared" si="6"/>
        <v>14</v>
      </c>
      <c r="K43" s="49">
        <f t="shared" si="7"/>
        <v>53</v>
      </c>
      <c r="L43" s="49">
        <f t="shared" si="8"/>
        <v>554</v>
      </c>
      <c r="M43" s="49">
        <v>554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f t="shared" si="9"/>
        <v>392</v>
      </c>
      <c r="U43" s="49">
        <f t="shared" si="10"/>
        <v>2</v>
      </c>
      <c r="V43" s="49">
        <f t="shared" si="11"/>
        <v>205</v>
      </c>
      <c r="W43" s="49">
        <f t="shared" si="12"/>
        <v>95</v>
      </c>
      <c r="X43" s="49">
        <f t="shared" si="13"/>
        <v>23</v>
      </c>
      <c r="Y43" s="49">
        <f t="shared" si="14"/>
        <v>0</v>
      </c>
      <c r="Z43" s="49">
        <f t="shared" si="15"/>
        <v>14</v>
      </c>
      <c r="AA43" s="49">
        <f t="shared" si="16"/>
        <v>53</v>
      </c>
      <c r="AB43" s="49">
        <f t="shared" si="17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18"/>
        <v>77</v>
      </c>
      <c r="AK43" s="49">
        <v>0</v>
      </c>
      <c r="AL43" s="49">
        <v>77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19"/>
        <v>315</v>
      </c>
      <c r="AS43" s="49">
        <v>2</v>
      </c>
      <c r="AT43" s="49">
        <v>128</v>
      </c>
      <c r="AU43" s="49">
        <v>95</v>
      </c>
      <c r="AV43" s="49">
        <v>23</v>
      </c>
      <c r="AW43" s="49">
        <v>0</v>
      </c>
      <c r="AX43" s="49">
        <v>14</v>
      </c>
      <c r="AY43" s="49">
        <v>53</v>
      </c>
      <c r="AZ43" s="49">
        <f t="shared" si="20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21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22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25</v>
      </c>
      <c r="B44" s="47" t="s">
        <v>340</v>
      </c>
      <c r="C44" s="48" t="s">
        <v>274</v>
      </c>
      <c r="D44" s="49">
        <f t="shared" si="0"/>
        <v>1957</v>
      </c>
      <c r="E44" s="49">
        <f t="shared" si="1"/>
        <v>1253</v>
      </c>
      <c r="F44" s="49">
        <f t="shared" si="2"/>
        <v>433</v>
      </c>
      <c r="G44" s="49">
        <f t="shared" si="3"/>
        <v>65</v>
      </c>
      <c r="H44" s="49">
        <f t="shared" si="4"/>
        <v>78</v>
      </c>
      <c r="I44" s="49">
        <f t="shared" si="5"/>
        <v>0</v>
      </c>
      <c r="J44" s="49">
        <f t="shared" si="6"/>
        <v>34</v>
      </c>
      <c r="K44" s="49">
        <f t="shared" si="7"/>
        <v>94</v>
      </c>
      <c r="L44" s="49">
        <f t="shared" si="8"/>
        <v>1249</v>
      </c>
      <c r="M44" s="49">
        <v>1249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9"/>
        <v>708</v>
      </c>
      <c r="U44" s="49">
        <f t="shared" si="10"/>
        <v>4</v>
      </c>
      <c r="V44" s="49">
        <f t="shared" si="11"/>
        <v>433</v>
      </c>
      <c r="W44" s="49">
        <f t="shared" si="12"/>
        <v>65</v>
      </c>
      <c r="X44" s="49">
        <f t="shared" si="13"/>
        <v>78</v>
      </c>
      <c r="Y44" s="49">
        <f t="shared" si="14"/>
        <v>0</v>
      </c>
      <c r="Z44" s="49">
        <f t="shared" si="15"/>
        <v>34</v>
      </c>
      <c r="AA44" s="49">
        <f t="shared" si="16"/>
        <v>94</v>
      </c>
      <c r="AB44" s="49">
        <f t="shared" si="17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18"/>
        <v>103</v>
      </c>
      <c r="AK44" s="49">
        <v>0</v>
      </c>
      <c r="AL44" s="49">
        <v>103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19"/>
        <v>605</v>
      </c>
      <c r="AS44" s="49">
        <v>4</v>
      </c>
      <c r="AT44" s="49">
        <v>330</v>
      </c>
      <c r="AU44" s="49">
        <v>65</v>
      </c>
      <c r="AV44" s="49">
        <v>78</v>
      </c>
      <c r="AW44" s="49">
        <v>0</v>
      </c>
      <c r="AX44" s="49">
        <v>34</v>
      </c>
      <c r="AY44" s="49">
        <v>94</v>
      </c>
      <c r="AZ44" s="49">
        <f t="shared" si="20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21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22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25</v>
      </c>
      <c r="B45" s="47" t="s">
        <v>341</v>
      </c>
      <c r="C45" s="48" t="s">
        <v>342</v>
      </c>
      <c r="D45" s="49">
        <f t="shared" si="0"/>
        <v>3631</v>
      </c>
      <c r="E45" s="49">
        <f t="shared" si="1"/>
        <v>360</v>
      </c>
      <c r="F45" s="49">
        <f t="shared" si="2"/>
        <v>57</v>
      </c>
      <c r="G45" s="49">
        <f t="shared" si="3"/>
        <v>135</v>
      </c>
      <c r="H45" s="49">
        <f t="shared" si="4"/>
        <v>47</v>
      </c>
      <c r="I45" s="49">
        <f t="shared" si="5"/>
        <v>0</v>
      </c>
      <c r="J45" s="49">
        <f t="shared" si="6"/>
        <v>0</v>
      </c>
      <c r="K45" s="49">
        <f t="shared" si="7"/>
        <v>3032</v>
      </c>
      <c r="L45" s="49">
        <f t="shared" si="8"/>
        <v>5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5</v>
      </c>
      <c r="T45" s="49">
        <f t="shared" si="9"/>
        <v>3264</v>
      </c>
      <c r="U45" s="49">
        <f t="shared" si="10"/>
        <v>0</v>
      </c>
      <c r="V45" s="49">
        <f t="shared" si="11"/>
        <v>55</v>
      </c>
      <c r="W45" s="49">
        <f t="shared" si="12"/>
        <v>135</v>
      </c>
      <c r="X45" s="49">
        <f t="shared" si="13"/>
        <v>47</v>
      </c>
      <c r="Y45" s="49">
        <f t="shared" si="14"/>
        <v>0</v>
      </c>
      <c r="Z45" s="49">
        <f t="shared" si="15"/>
        <v>0</v>
      </c>
      <c r="AA45" s="49">
        <f t="shared" si="16"/>
        <v>3027</v>
      </c>
      <c r="AB45" s="49">
        <f t="shared" si="17"/>
        <v>3027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3027</v>
      </c>
      <c r="AJ45" s="49">
        <f t="shared" si="18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19"/>
        <v>237</v>
      </c>
      <c r="AS45" s="49">
        <v>0</v>
      </c>
      <c r="AT45" s="49">
        <v>55</v>
      </c>
      <c r="AU45" s="49">
        <v>135</v>
      </c>
      <c r="AV45" s="49">
        <v>47</v>
      </c>
      <c r="AW45" s="49">
        <v>0</v>
      </c>
      <c r="AX45" s="49">
        <v>0</v>
      </c>
      <c r="AY45" s="49">
        <v>0</v>
      </c>
      <c r="AZ45" s="49">
        <f t="shared" si="20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21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22"/>
        <v>362</v>
      </c>
      <c r="BQ45" s="49">
        <v>360</v>
      </c>
      <c r="BR45" s="49">
        <v>2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25</v>
      </c>
      <c r="B46" s="47" t="s">
        <v>343</v>
      </c>
      <c r="C46" s="48" t="s">
        <v>448</v>
      </c>
      <c r="D46" s="49">
        <f t="shared" si="0"/>
        <v>1238</v>
      </c>
      <c r="E46" s="49">
        <f t="shared" si="1"/>
        <v>0</v>
      </c>
      <c r="F46" s="49">
        <f t="shared" si="2"/>
        <v>28</v>
      </c>
      <c r="G46" s="49">
        <f t="shared" si="3"/>
        <v>38</v>
      </c>
      <c r="H46" s="49">
        <f t="shared" si="4"/>
        <v>19</v>
      </c>
      <c r="I46" s="49">
        <f t="shared" si="5"/>
        <v>0</v>
      </c>
      <c r="J46" s="49">
        <f t="shared" si="6"/>
        <v>0</v>
      </c>
      <c r="K46" s="49">
        <f t="shared" si="7"/>
        <v>1153</v>
      </c>
      <c r="L46" s="49">
        <f t="shared" si="8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9"/>
        <v>1238</v>
      </c>
      <c r="U46" s="49">
        <f t="shared" si="10"/>
        <v>0</v>
      </c>
      <c r="V46" s="49">
        <f t="shared" si="11"/>
        <v>28</v>
      </c>
      <c r="W46" s="49">
        <f t="shared" si="12"/>
        <v>38</v>
      </c>
      <c r="X46" s="49">
        <f t="shared" si="13"/>
        <v>19</v>
      </c>
      <c r="Y46" s="49">
        <f t="shared" si="14"/>
        <v>0</v>
      </c>
      <c r="Z46" s="49">
        <f t="shared" si="15"/>
        <v>0</v>
      </c>
      <c r="AA46" s="49">
        <f t="shared" si="16"/>
        <v>1153</v>
      </c>
      <c r="AB46" s="49">
        <f t="shared" si="17"/>
        <v>1153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1153</v>
      </c>
      <c r="AJ46" s="49">
        <f t="shared" si="18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19"/>
        <v>85</v>
      </c>
      <c r="AS46" s="49">
        <v>0</v>
      </c>
      <c r="AT46" s="49">
        <v>28</v>
      </c>
      <c r="AU46" s="49">
        <v>38</v>
      </c>
      <c r="AV46" s="49">
        <v>19</v>
      </c>
      <c r="AW46" s="49">
        <v>0</v>
      </c>
      <c r="AX46" s="49">
        <v>0</v>
      </c>
      <c r="AY46" s="49">
        <v>0</v>
      </c>
      <c r="AZ46" s="49">
        <f t="shared" si="20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21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22"/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25</v>
      </c>
      <c r="B47" s="47" t="s">
        <v>344</v>
      </c>
      <c r="C47" s="48" t="s">
        <v>345</v>
      </c>
      <c r="D47" s="49">
        <f t="shared" si="0"/>
        <v>309</v>
      </c>
      <c r="E47" s="49">
        <f t="shared" si="1"/>
        <v>134</v>
      </c>
      <c r="F47" s="49">
        <f t="shared" si="2"/>
        <v>48</v>
      </c>
      <c r="G47" s="49">
        <f t="shared" si="3"/>
        <v>42</v>
      </c>
      <c r="H47" s="49">
        <f t="shared" si="4"/>
        <v>8</v>
      </c>
      <c r="I47" s="49">
        <f t="shared" si="5"/>
        <v>21</v>
      </c>
      <c r="J47" s="49">
        <f t="shared" si="6"/>
        <v>0</v>
      </c>
      <c r="K47" s="49">
        <f t="shared" si="7"/>
        <v>56</v>
      </c>
      <c r="L47" s="49">
        <f t="shared" si="8"/>
        <v>134</v>
      </c>
      <c r="M47" s="49">
        <v>134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9"/>
        <v>175</v>
      </c>
      <c r="U47" s="49">
        <f t="shared" si="10"/>
        <v>0</v>
      </c>
      <c r="V47" s="49">
        <f t="shared" si="11"/>
        <v>48</v>
      </c>
      <c r="W47" s="49">
        <f t="shared" si="12"/>
        <v>42</v>
      </c>
      <c r="X47" s="49">
        <f t="shared" si="13"/>
        <v>8</v>
      </c>
      <c r="Y47" s="49">
        <f t="shared" si="14"/>
        <v>21</v>
      </c>
      <c r="Z47" s="49">
        <f t="shared" si="15"/>
        <v>0</v>
      </c>
      <c r="AA47" s="49">
        <f t="shared" si="16"/>
        <v>56</v>
      </c>
      <c r="AB47" s="49">
        <f t="shared" si="17"/>
        <v>56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56</v>
      </c>
      <c r="AJ47" s="49">
        <f t="shared" si="18"/>
        <v>48</v>
      </c>
      <c r="AK47" s="49">
        <v>0</v>
      </c>
      <c r="AL47" s="49">
        <v>48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19"/>
        <v>71</v>
      </c>
      <c r="AS47" s="49">
        <v>0</v>
      </c>
      <c r="AT47" s="49">
        <v>0</v>
      </c>
      <c r="AU47" s="49">
        <v>42</v>
      </c>
      <c r="AV47" s="49">
        <v>8</v>
      </c>
      <c r="AW47" s="49">
        <v>21</v>
      </c>
      <c r="AX47" s="49">
        <v>0</v>
      </c>
      <c r="AY47" s="49">
        <v>0</v>
      </c>
      <c r="AZ47" s="49">
        <f t="shared" si="20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21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22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25</v>
      </c>
      <c r="B48" s="47" t="s">
        <v>346</v>
      </c>
      <c r="C48" s="48" t="s">
        <v>347</v>
      </c>
      <c r="D48" s="49">
        <f t="shared" si="0"/>
        <v>840</v>
      </c>
      <c r="E48" s="49">
        <f t="shared" si="1"/>
        <v>120</v>
      </c>
      <c r="F48" s="49">
        <f t="shared" si="2"/>
        <v>9</v>
      </c>
      <c r="G48" s="49">
        <f t="shared" si="3"/>
        <v>15</v>
      </c>
      <c r="H48" s="49">
        <f t="shared" si="4"/>
        <v>6</v>
      </c>
      <c r="I48" s="49">
        <f t="shared" si="5"/>
        <v>0</v>
      </c>
      <c r="J48" s="49">
        <f t="shared" si="6"/>
        <v>0</v>
      </c>
      <c r="K48" s="49">
        <f t="shared" si="7"/>
        <v>690</v>
      </c>
      <c r="L48" s="49">
        <f t="shared" si="8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9"/>
        <v>702</v>
      </c>
      <c r="U48" s="49">
        <f t="shared" si="10"/>
        <v>0</v>
      </c>
      <c r="V48" s="49">
        <f t="shared" si="11"/>
        <v>9</v>
      </c>
      <c r="W48" s="49">
        <f t="shared" si="12"/>
        <v>15</v>
      </c>
      <c r="X48" s="49">
        <f t="shared" si="13"/>
        <v>6</v>
      </c>
      <c r="Y48" s="49">
        <f t="shared" si="14"/>
        <v>0</v>
      </c>
      <c r="Z48" s="49">
        <f t="shared" si="15"/>
        <v>0</v>
      </c>
      <c r="AA48" s="49">
        <f t="shared" si="16"/>
        <v>672</v>
      </c>
      <c r="AB48" s="49">
        <f t="shared" si="17"/>
        <v>672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672</v>
      </c>
      <c r="AJ48" s="49">
        <f t="shared" si="18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19"/>
        <v>30</v>
      </c>
      <c r="AS48" s="49">
        <v>0</v>
      </c>
      <c r="AT48" s="49">
        <v>9</v>
      </c>
      <c r="AU48" s="49">
        <v>15</v>
      </c>
      <c r="AV48" s="49">
        <v>6</v>
      </c>
      <c r="AW48" s="49">
        <v>0</v>
      </c>
      <c r="AX48" s="49">
        <v>0</v>
      </c>
      <c r="AY48" s="49">
        <v>0</v>
      </c>
      <c r="AZ48" s="49">
        <f t="shared" si="20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21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22"/>
        <v>138</v>
      </c>
      <c r="BQ48" s="49">
        <v>120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18</v>
      </c>
    </row>
    <row r="49" spans="1:75" ht="13.5">
      <c r="A49" s="24" t="s">
        <v>25</v>
      </c>
      <c r="B49" s="47" t="s">
        <v>348</v>
      </c>
      <c r="C49" s="48" t="s">
        <v>349</v>
      </c>
      <c r="D49" s="49">
        <f t="shared" si="0"/>
        <v>245</v>
      </c>
      <c r="E49" s="49">
        <f t="shared" si="1"/>
        <v>125</v>
      </c>
      <c r="F49" s="49">
        <f t="shared" si="2"/>
        <v>25</v>
      </c>
      <c r="G49" s="49">
        <f t="shared" si="3"/>
        <v>36</v>
      </c>
      <c r="H49" s="49">
        <f t="shared" si="4"/>
        <v>7</v>
      </c>
      <c r="I49" s="49">
        <f t="shared" si="5"/>
        <v>16</v>
      </c>
      <c r="J49" s="49">
        <f t="shared" si="6"/>
        <v>0</v>
      </c>
      <c r="K49" s="49">
        <f t="shared" si="7"/>
        <v>36</v>
      </c>
      <c r="L49" s="49">
        <f t="shared" si="8"/>
        <v>125</v>
      </c>
      <c r="M49" s="49">
        <v>125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f t="shared" si="9"/>
        <v>120</v>
      </c>
      <c r="U49" s="49">
        <f t="shared" si="10"/>
        <v>0</v>
      </c>
      <c r="V49" s="49">
        <f t="shared" si="11"/>
        <v>25</v>
      </c>
      <c r="W49" s="49">
        <f t="shared" si="12"/>
        <v>36</v>
      </c>
      <c r="X49" s="49">
        <f t="shared" si="13"/>
        <v>7</v>
      </c>
      <c r="Y49" s="49">
        <f t="shared" si="14"/>
        <v>16</v>
      </c>
      <c r="Z49" s="49">
        <f t="shared" si="15"/>
        <v>0</v>
      </c>
      <c r="AA49" s="49">
        <f t="shared" si="16"/>
        <v>36</v>
      </c>
      <c r="AB49" s="49">
        <f t="shared" si="17"/>
        <v>36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36</v>
      </c>
      <c r="AJ49" s="49">
        <f t="shared" si="18"/>
        <v>25</v>
      </c>
      <c r="AK49" s="49">
        <v>0</v>
      </c>
      <c r="AL49" s="49">
        <v>25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19"/>
        <v>59</v>
      </c>
      <c r="AS49" s="49">
        <v>0</v>
      </c>
      <c r="AT49" s="49">
        <v>0</v>
      </c>
      <c r="AU49" s="49">
        <v>36</v>
      </c>
      <c r="AV49" s="49">
        <v>7</v>
      </c>
      <c r="AW49" s="49">
        <v>16</v>
      </c>
      <c r="AX49" s="49">
        <v>0</v>
      </c>
      <c r="AY49" s="49">
        <v>0</v>
      </c>
      <c r="AZ49" s="49">
        <f t="shared" si="20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21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22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25</v>
      </c>
      <c r="B50" s="47" t="s">
        <v>350</v>
      </c>
      <c r="C50" s="48" t="s">
        <v>351</v>
      </c>
      <c r="D50" s="49">
        <f t="shared" si="0"/>
        <v>311</v>
      </c>
      <c r="E50" s="49">
        <f t="shared" si="1"/>
        <v>179</v>
      </c>
      <c r="F50" s="49">
        <f t="shared" si="2"/>
        <v>48</v>
      </c>
      <c r="G50" s="49">
        <f t="shared" si="3"/>
        <v>55</v>
      </c>
      <c r="H50" s="49">
        <f t="shared" si="4"/>
        <v>9</v>
      </c>
      <c r="I50" s="49">
        <f t="shared" si="5"/>
        <v>20</v>
      </c>
      <c r="J50" s="49">
        <f t="shared" si="6"/>
        <v>0</v>
      </c>
      <c r="K50" s="49">
        <f t="shared" si="7"/>
        <v>0</v>
      </c>
      <c r="L50" s="49">
        <f t="shared" si="8"/>
        <v>179</v>
      </c>
      <c r="M50" s="49">
        <v>179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9"/>
        <v>132</v>
      </c>
      <c r="U50" s="49">
        <f t="shared" si="10"/>
        <v>0</v>
      </c>
      <c r="V50" s="49">
        <f t="shared" si="11"/>
        <v>48</v>
      </c>
      <c r="W50" s="49">
        <f t="shared" si="12"/>
        <v>55</v>
      </c>
      <c r="X50" s="49">
        <f t="shared" si="13"/>
        <v>9</v>
      </c>
      <c r="Y50" s="49">
        <f t="shared" si="14"/>
        <v>20</v>
      </c>
      <c r="Z50" s="49">
        <f t="shared" si="15"/>
        <v>0</v>
      </c>
      <c r="AA50" s="49">
        <f t="shared" si="16"/>
        <v>0</v>
      </c>
      <c r="AB50" s="49">
        <f t="shared" si="17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18"/>
        <v>48</v>
      </c>
      <c r="AK50" s="49">
        <v>0</v>
      </c>
      <c r="AL50" s="49">
        <v>48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19"/>
        <v>84</v>
      </c>
      <c r="AS50" s="49">
        <v>0</v>
      </c>
      <c r="AT50" s="49">
        <v>0</v>
      </c>
      <c r="AU50" s="49">
        <v>55</v>
      </c>
      <c r="AV50" s="49">
        <v>9</v>
      </c>
      <c r="AW50" s="49">
        <v>20</v>
      </c>
      <c r="AX50" s="49">
        <v>0</v>
      </c>
      <c r="AY50" s="49">
        <v>0</v>
      </c>
      <c r="AZ50" s="49">
        <f t="shared" si="20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21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22"/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25</v>
      </c>
      <c r="B51" s="47" t="s">
        <v>352</v>
      </c>
      <c r="C51" s="48" t="s">
        <v>78</v>
      </c>
      <c r="D51" s="49">
        <f t="shared" si="0"/>
        <v>906</v>
      </c>
      <c r="E51" s="49">
        <f t="shared" si="1"/>
        <v>216</v>
      </c>
      <c r="F51" s="49">
        <f t="shared" si="2"/>
        <v>660</v>
      </c>
      <c r="G51" s="49">
        <f t="shared" si="3"/>
        <v>22</v>
      </c>
      <c r="H51" s="49">
        <f t="shared" si="4"/>
        <v>8</v>
      </c>
      <c r="I51" s="49">
        <f t="shared" si="5"/>
        <v>0</v>
      </c>
      <c r="J51" s="49">
        <f t="shared" si="6"/>
        <v>0</v>
      </c>
      <c r="K51" s="49">
        <f t="shared" si="7"/>
        <v>0</v>
      </c>
      <c r="L51" s="49">
        <f t="shared" si="8"/>
        <v>528</v>
      </c>
      <c r="M51" s="49">
        <v>153</v>
      </c>
      <c r="N51" s="49">
        <v>361</v>
      </c>
      <c r="O51" s="49">
        <v>6</v>
      </c>
      <c r="P51" s="49">
        <v>8</v>
      </c>
      <c r="Q51" s="49">
        <v>0</v>
      </c>
      <c r="R51" s="49">
        <v>0</v>
      </c>
      <c r="S51" s="49">
        <v>0</v>
      </c>
      <c r="T51" s="49">
        <f t="shared" si="9"/>
        <v>299</v>
      </c>
      <c r="U51" s="49">
        <f t="shared" si="10"/>
        <v>0</v>
      </c>
      <c r="V51" s="49">
        <f t="shared" si="11"/>
        <v>299</v>
      </c>
      <c r="W51" s="49">
        <f t="shared" si="12"/>
        <v>0</v>
      </c>
      <c r="X51" s="49">
        <f t="shared" si="13"/>
        <v>0</v>
      </c>
      <c r="Y51" s="49">
        <f t="shared" si="14"/>
        <v>0</v>
      </c>
      <c r="Z51" s="49">
        <f t="shared" si="15"/>
        <v>0</v>
      </c>
      <c r="AA51" s="49">
        <f t="shared" si="16"/>
        <v>0</v>
      </c>
      <c r="AB51" s="49">
        <f t="shared" si="17"/>
        <v>299</v>
      </c>
      <c r="AC51" s="49">
        <v>0</v>
      </c>
      <c r="AD51" s="49">
        <v>299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18"/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19"/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f t="shared" si="20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21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22"/>
        <v>79</v>
      </c>
      <c r="BQ51" s="49">
        <v>63</v>
      </c>
      <c r="BR51" s="49">
        <v>0</v>
      </c>
      <c r="BS51" s="49">
        <v>16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25</v>
      </c>
      <c r="B52" s="47" t="s">
        <v>79</v>
      </c>
      <c r="C52" s="48" t="s">
        <v>80</v>
      </c>
      <c r="D52" s="49">
        <f t="shared" si="0"/>
        <v>373</v>
      </c>
      <c r="E52" s="49">
        <f t="shared" si="1"/>
        <v>216</v>
      </c>
      <c r="F52" s="49">
        <f t="shared" si="2"/>
        <v>107</v>
      </c>
      <c r="G52" s="49">
        <f t="shared" si="3"/>
        <v>40</v>
      </c>
      <c r="H52" s="49">
        <f t="shared" si="4"/>
        <v>10</v>
      </c>
      <c r="I52" s="49">
        <f t="shared" si="5"/>
        <v>0</v>
      </c>
      <c r="J52" s="49">
        <f t="shared" si="6"/>
        <v>0</v>
      </c>
      <c r="K52" s="49">
        <f t="shared" si="7"/>
        <v>0</v>
      </c>
      <c r="L52" s="49">
        <f t="shared" si="8"/>
        <v>294</v>
      </c>
      <c r="M52" s="49">
        <v>216</v>
      </c>
      <c r="N52" s="49">
        <v>28</v>
      </c>
      <c r="O52" s="49">
        <v>40</v>
      </c>
      <c r="P52" s="49">
        <v>10</v>
      </c>
      <c r="Q52" s="49">
        <v>0</v>
      </c>
      <c r="R52" s="49">
        <v>0</v>
      </c>
      <c r="S52" s="49">
        <v>0</v>
      </c>
      <c r="T52" s="49">
        <f t="shared" si="9"/>
        <v>79</v>
      </c>
      <c r="U52" s="49">
        <f t="shared" si="10"/>
        <v>0</v>
      </c>
      <c r="V52" s="49">
        <f t="shared" si="11"/>
        <v>79</v>
      </c>
      <c r="W52" s="49">
        <f t="shared" si="12"/>
        <v>0</v>
      </c>
      <c r="X52" s="49">
        <f t="shared" si="13"/>
        <v>0</v>
      </c>
      <c r="Y52" s="49">
        <f t="shared" si="14"/>
        <v>0</v>
      </c>
      <c r="Z52" s="49">
        <f t="shared" si="15"/>
        <v>0</v>
      </c>
      <c r="AA52" s="49">
        <f t="shared" si="16"/>
        <v>0</v>
      </c>
      <c r="AB52" s="49">
        <f t="shared" si="17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18"/>
        <v>79</v>
      </c>
      <c r="AK52" s="49">
        <v>0</v>
      </c>
      <c r="AL52" s="49">
        <v>79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19"/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f t="shared" si="20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21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22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25</v>
      </c>
      <c r="B53" s="47" t="s">
        <v>81</v>
      </c>
      <c r="C53" s="48" t="s">
        <v>36</v>
      </c>
      <c r="D53" s="49">
        <f t="shared" si="0"/>
        <v>254</v>
      </c>
      <c r="E53" s="49">
        <f t="shared" si="1"/>
        <v>70</v>
      </c>
      <c r="F53" s="49">
        <f t="shared" si="2"/>
        <v>164</v>
      </c>
      <c r="G53" s="49">
        <f t="shared" si="3"/>
        <v>13</v>
      </c>
      <c r="H53" s="49">
        <f t="shared" si="4"/>
        <v>7</v>
      </c>
      <c r="I53" s="49">
        <f t="shared" si="5"/>
        <v>0</v>
      </c>
      <c r="J53" s="49">
        <f t="shared" si="6"/>
        <v>0</v>
      </c>
      <c r="K53" s="49">
        <f t="shared" si="7"/>
        <v>0</v>
      </c>
      <c r="L53" s="49">
        <f t="shared" si="8"/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f t="shared" si="9"/>
        <v>254</v>
      </c>
      <c r="U53" s="49">
        <f t="shared" si="10"/>
        <v>70</v>
      </c>
      <c r="V53" s="49">
        <f t="shared" si="11"/>
        <v>164</v>
      </c>
      <c r="W53" s="49">
        <f t="shared" si="12"/>
        <v>13</v>
      </c>
      <c r="X53" s="49">
        <f t="shared" si="13"/>
        <v>7</v>
      </c>
      <c r="Y53" s="49">
        <f t="shared" si="14"/>
        <v>0</v>
      </c>
      <c r="Z53" s="49">
        <f t="shared" si="15"/>
        <v>0</v>
      </c>
      <c r="AA53" s="49">
        <f t="shared" si="16"/>
        <v>0</v>
      </c>
      <c r="AB53" s="49">
        <f t="shared" si="17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18"/>
        <v>153</v>
      </c>
      <c r="AK53" s="49">
        <v>0</v>
      </c>
      <c r="AL53" s="49">
        <v>153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19"/>
        <v>101</v>
      </c>
      <c r="AS53" s="49">
        <v>70</v>
      </c>
      <c r="AT53" s="49">
        <v>11</v>
      </c>
      <c r="AU53" s="49">
        <v>13</v>
      </c>
      <c r="AV53" s="49">
        <v>7</v>
      </c>
      <c r="AW53" s="49">
        <v>0</v>
      </c>
      <c r="AX53" s="49">
        <v>0</v>
      </c>
      <c r="AY53" s="49">
        <v>0</v>
      </c>
      <c r="AZ53" s="49">
        <f t="shared" si="20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21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22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25</v>
      </c>
      <c r="B54" s="47" t="s">
        <v>121</v>
      </c>
      <c r="C54" s="48" t="s">
        <v>122</v>
      </c>
      <c r="D54" s="49">
        <f t="shared" si="0"/>
        <v>616</v>
      </c>
      <c r="E54" s="49">
        <f t="shared" si="1"/>
        <v>345</v>
      </c>
      <c r="F54" s="49">
        <f t="shared" si="2"/>
        <v>177</v>
      </c>
      <c r="G54" s="49">
        <f t="shared" si="3"/>
        <v>64</v>
      </c>
      <c r="H54" s="49">
        <f t="shared" si="4"/>
        <v>18</v>
      </c>
      <c r="I54" s="49">
        <f t="shared" si="5"/>
        <v>10</v>
      </c>
      <c r="J54" s="49">
        <f t="shared" si="6"/>
        <v>0</v>
      </c>
      <c r="K54" s="49">
        <f t="shared" si="7"/>
        <v>2</v>
      </c>
      <c r="L54" s="49">
        <f t="shared" si="8"/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f t="shared" si="9"/>
        <v>135</v>
      </c>
      <c r="U54" s="49">
        <f t="shared" si="10"/>
        <v>0</v>
      </c>
      <c r="V54" s="49">
        <f t="shared" si="11"/>
        <v>135</v>
      </c>
      <c r="W54" s="49">
        <f t="shared" si="12"/>
        <v>0</v>
      </c>
      <c r="X54" s="49">
        <f t="shared" si="13"/>
        <v>0</v>
      </c>
      <c r="Y54" s="49">
        <f t="shared" si="14"/>
        <v>0</v>
      </c>
      <c r="Z54" s="49">
        <f t="shared" si="15"/>
        <v>0</v>
      </c>
      <c r="AA54" s="49">
        <f t="shared" si="16"/>
        <v>0</v>
      </c>
      <c r="AB54" s="49">
        <f t="shared" si="17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18"/>
        <v>135</v>
      </c>
      <c r="AK54" s="49">
        <v>0</v>
      </c>
      <c r="AL54" s="49">
        <v>135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19"/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f t="shared" si="20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21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22"/>
        <v>481</v>
      </c>
      <c r="BQ54" s="49">
        <v>345</v>
      </c>
      <c r="BR54" s="49">
        <v>42</v>
      </c>
      <c r="BS54" s="49">
        <v>64</v>
      </c>
      <c r="BT54" s="49">
        <v>18</v>
      </c>
      <c r="BU54" s="49">
        <v>10</v>
      </c>
      <c r="BV54" s="49">
        <v>0</v>
      </c>
      <c r="BW54" s="49">
        <v>2</v>
      </c>
    </row>
    <row r="55" spans="1:75" ht="13.5">
      <c r="A55" s="24" t="s">
        <v>25</v>
      </c>
      <c r="B55" s="47" t="s">
        <v>123</v>
      </c>
      <c r="C55" s="48" t="s">
        <v>124</v>
      </c>
      <c r="D55" s="49">
        <f t="shared" si="0"/>
        <v>368</v>
      </c>
      <c r="E55" s="49">
        <f t="shared" si="1"/>
        <v>191</v>
      </c>
      <c r="F55" s="49">
        <f t="shared" si="2"/>
        <v>121</v>
      </c>
      <c r="G55" s="49">
        <f t="shared" si="3"/>
        <v>38</v>
      </c>
      <c r="H55" s="49">
        <f t="shared" si="4"/>
        <v>10</v>
      </c>
      <c r="I55" s="49">
        <f t="shared" si="5"/>
        <v>0</v>
      </c>
      <c r="J55" s="49">
        <f t="shared" si="6"/>
        <v>0</v>
      </c>
      <c r="K55" s="49">
        <f t="shared" si="7"/>
        <v>8</v>
      </c>
      <c r="L55" s="49">
        <f t="shared" si="8"/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f t="shared" si="9"/>
        <v>368</v>
      </c>
      <c r="U55" s="49">
        <f t="shared" si="10"/>
        <v>191</v>
      </c>
      <c r="V55" s="49">
        <f t="shared" si="11"/>
        <v>121</v>
      </c>
      <c r="W55" s="49">
        <f t="shared" si="12"/>
        <v>38</v>
      </c>
      <c r="X55" s="49">
        <f t="shared" si="13"/>
        <v>10</v>
      </c>
      <c r="Y55" s="49">
        <f t="shared" si="14"/>
        <v>0</v>
      </c>
      <c r="Z55" s="49">
        <f t="shared" si="15"/>
        <v>0</v>
      </c>
      <c r="AA55" s="49">
        <f t="shared" si="16"/>
        <v>8</v>
      </c>
      <c r="AB55" s="49">
        <f t="shared" si="17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18"/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19"/>
        <v>368</v>
      </c>
      <c r="AS55" s="49">
        <v>191</v>
      </c>
      <c r="AT55" s="49">
        <v>121</v>
      </c>
      <c r="AU55" s="49">
        <v>38</v>
      </c>
      <c r="AV55" s="49">
        <v>10</v>
      </c>
      <c r="AW55" s="49">
        <v>0</v>
      </c>
      <c r="AX55" s="49">
        <v>0</v>
      </c>
      <c r="AY55" s="49">
        <v>8</v>
      </c>
      <c r="AZ55" s="49">
        <f t="shared" si="20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21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22"/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25</v>
      </c>
      <c r="B56" s="47" t="s">
        <v>125</v>
      </c>
      <c r="C56" s="48" t="s">
        <v>126</v>
      </c>
      <c r="D56" s="49">
        <f t="shared" si="0"/>
        <v>131</v>
      </c>
      <c r="E56" s="49">
        <f t="shared" si="1"/>
        <v>63</v>
      </c>
      <c r="F56" s="49">
        <f t="shared" si="2"/>
        <v>48</v>
      </c>
      <c r="G56" s="49">
        <f t="shared" si="3"/>
        <v>17</v>
      </c>
      <c r="H56" s="49">
        <f t="shared" si="4"/>
        <v>3</v>
      </c>
      <c r="I56" s="49">
        <f t="shared" si="5"/>
        <v>0</v>
      </c>
      <c r="J56" s="49">
        <f t="shared" si="6"/>
        <v>0</v>
      </c>
      <c r="K56" s="49">
        <f t="shared" si="7"/>
        <v>0</v>
      </c>
      <c r="L56" s="49">
        <f t="shared" si="8"/>
        <v>62</v>
      </c>
      <c r="M56" s="49">
        <v>62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f t="shared" si="9"/>
        <v>69</v>
      </c>
      <c r="U56" s="49">
        <f t="shared" si="10"/>
        <v>1</v>
      </c>
      <c r="V56" s="49">
        <f t="shared" si="11"/>
        <v>48</v>
      </c>
      <c r="W56" s="49">
        <f t="shared" si="12"/>
        <v>17</v>
      </c>
      <c r="X56" s="49">
        <f t="shared" si="13"/>
        <v>3</v>
      </c>
      <c r="Y56" s="49">
        <f t="shared" si="14"/>
        <v>0</v>
      </c>
      <c r="Z56" s="49">
        <f t="shared" si="15"/>
        <v>0</v>
      </c>
      <c r="AA56" s="49">
        <f t="shared" si="16"/>
        <v>0</v>
      </c>
      <c r="AB56" s="49">
        <f t="shared" si="17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18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19"/>
        <v>69</v>
      </c>
      <c r="AS56" s="49">
        <v>1</v>
      </c>
      <c r="AT56" s="49">
        <v>48</v>
      </c>
      <c r="AU56" s="49">
        <v>17</v>
      </c>
      <c r="AV56" s="49">
        <v>3</v>
      </c>
      <c r="AW56" s="49">
        <v>0</v>
      </c>
      <c r="AX56" s="49">
        <v>0</v>
      </c>
      <c r="AY56" s="49">
        <v>0</v>
      </c>
      <c r="AZ56" s="49">
        <f t="shared" si="20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21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22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25</v>
      </c>
      <c r="B57" s="47" t="s">
        <v>127</v>
      </c>
      <c r="C57" s="48" t="s">
        <v>128</v>
      </c>
      <c r="D57" s="49">
        <f t="shared" si="0"/>
        <v>156</v>
      </c>
      <c r="E57" s="49">
        <f t="shared" si="1"/>
        <v>68</v>
      </c>
      <c r="F57" s="49">
        <f t="shared" si="2"/>
        <v>62</v>
      </c>
      <c r="G57" s="49">
        <f t="shared" si="3"/>
        <v>21</v>
      </c>
      <c r="H57" s="49">
        <f t="shared" si="4"/>
        <v>5</v>
      </c>
      <c r="I57" s="49">
        <f t="shared" si="5"/>
        <v>0</v>
      </c>
      <c r="J57" s="49">
        <f t="shared" si="6"/>
        <v>0</v>
      </c>
      <c r="K57" s="49">
        <f t="shared" si="7"/>
        <v>0</v>
      </c>
      <c r="L57" s="49">
        <f t="shared" si="8"/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f t="shared" si="9"/>
        <v>156</v>
      </c>
      <c r="U57" s="49">
        <f t="shared" si="10"/>
        <v>68</v>
      </c>
      <c r="V57" s="49">
        <f t="shared" si="11"/>
        <v>62</v>
      </c>
      <c r="W57" s="49">
        <f t="shared" si="12"/>
        <v>21</v>
      </c>
      <c r="X57" s="49">
        <f t="shared" si="13"/>
        <v>5</v>
      </c>
      <c r="Y57" s="49">
        <f t="shared" si="14"/>
        <v>0</v>
      </c>
      <c r="Z57" s="49">
        <f t="shared" si="15"/>
        <v>0</v>
      </c>
      <c r="AA57" s="49">
        <f t="shared" si="16"/>
        <v>0</v>
      </c>
      <c r="AB57" s="49">
        <f t="shared" si="17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18"/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19"/>
        <v>156</v>
      </c>
      <c r="AS57" s="49">
        <v>68</v>
      </c>
      <c r="AT57" s="49">
        <v>62</v>
      </c>
      <c r="AU57" s="49">
        <v>21</v>
      </c>
      <c r="AV57" s="49">
        <v>5</v>
      </c>
      <c r="AW57" s="49">
        <v>0</v>
      </c>
      <c r="AX57" s="49">
        <v>0</v>
      </c>
      <c r="AY57" s="49">
        <v>0</v>
      </c>
      <c r="AZ57" s="49">
        <f t="shared" si="20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21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22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25</v>
      </c>
      <c r="B58" s="47" t="s">
        <v>129</v>
      </c>
      <c r="C58" s="48" t="s">
        <v>130</v>
      </c>
      <c r="D58" s="49">
        <f t="shared" si="0"/>
        <v>295</v>
      </c>
      <c r="E58" s="49">
        <f t="shared" si="1"/>
        <v>1</v>
      </c>
      <c r="F58" s="49">
        <f t="shared" si="2"/>
        <v>240</v>
      </c>
      <c r="G58" s="49">
        <f t="shared" si="3"/>
        <v>39</v>
      </c>
      <c r="H58" s="49">
        <f t="shared" si="4"/>
        <v>7</v>
      </c>
      <c r="I58" s="49">
        <f t="shared" si="5"/>
        <v>0</v>
      </c>
      <c r="J58" s="49">
        <f t="shared" si="6"/>
        <v>0</v>
      </c>
      <c r="K58" s="49">
        <f t="shared" si="7"/>
        <v>8</v>
      </c>
      <c r="L58" s="49">
        <f t="shared" si="8"/>
        <v>135</v>
      </c>
      <c r="M58" s="49">
        <v>0</v>
      </c>
      <c r="N58" s="49">
        <v>128</v>
      </c>
      <c r="O58" s="49">
        <v>0</v>
      </c>
      <c r="P58" s="49">
        <v>7</v>
      </c>
      <c r="Q58" s="49">
        <v>0</v>
      </c>
      <c r="R58" s="49">
        <v>0</v>
      </c>
      <c r="S58" s="49">
        <v>0</v>
      </c>
      <c r="T58" s="49">
        <f t="shared" si="9"/>
        <v>160</v>
      </c>
      <c r="U58" s="49">
        <f t="shared" si="10"/>
        <v>1</v>
      </c>
      <c r="V58" s="49">
        <f t="shared" si="11"/>
        <v>112</v>
      </c>
      <c r="W58" s="49">
        <f t="shared" si="12"/>
        <v>39</v>
      </c>
      <c r="X58" s="49">
        <f t="shared" si="13"/>
        <v>0</v>
      </c>
      <c r="Y58" s="49">
        <f t="shared" si="14"/>
        <v>0</v>
      </c>
      <c r="Z58" s="49">
        <f t="shared" si="15"/>
        <v>0</v>
      </c>
      <c r="AA58" s="49">
        <f t="shared" si="16"/>
        <v>8</v>
      </c>
      <c r="AB58" s="49">
        <f t="shared" si="17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18"/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19"/>
        <v>160</v>
      </c>
      <c r="AS58" s="49">
        <v>1</v>
      </c>
      <c r="AT58" s="49">
        <v>112</v>
      </c>
      <c r="AU58" s="49">
        <v>39</v>
      </c>
      <c r="AV58" s="49">
        <v>0</v>
      </c>
      <c r="AW58" s="49">
        <v>0</v>
      </c>
      <c r="AX58" s="49">
        <v>0</v>
      </c>
      <c r="AY58" s="49">
        <v>8</v>
      </c>
      <c r="AZ58" s="49">
        <f t="shared" si="20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21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22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25</v>
      </c>
      <c r="B59" s="47" t="s">
        <v>131</v>
      </c>
      <c r="C59" s="48" t="s">
        <v>132</v>
      </c>
      <c r="D59" s="49">
        <f t="shared" si="0"/>
        <v>459</v>
      </c>
      <c r="E59" s="49">
        <f t="shared" si="1"/>
        <v>209</v>
      </c>
      <c r="F59" s="49">
        <f t="shared" si="2"/>
        <v>160</v>
      </c>
      <c r="G59" s="49">
        <f t="shared" si="3"/>
        <v>66</v>
      </c>
      <c r="H59" s="49">
        <f t="shared" si="4"/>
        <v>24</v>
      </c>
      <c r="I59" s="49">
        <f t="shared" si="5"/>
        <v>0</v>
      </c>
      <c r="J59" s="49">
        <f t="shared" si="6"/>
        <v>0</v>
      </c>
      <c r="K59" s="49">
        <f t="shared" si="7"/>
        <v>0</v>
      </c>
      <c r="L59" s="49">
        <f t="shared" si="8"/>
        <v>209</v>
      </c>
      <c r="M59" s="49">
        <v>209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f t="shared" si="9"/>
        <v>250</v>
      </c>
      <c r="U59" s="49">
        <f t="shared" si="10"/>
        <v>0</v>
      </c>
      <c r="V59" s="49">
        <f t="shared" si="11"/>
        <v>160</v>
      </c>
      <c r="W59" s="49">
        <f t="shared" si="12"/>
        <v>66</v>
      </c>
      <c r="X59" s="49">
        <f t="shared" si="13"/>
        <v>24</v>
      </c>
      <c r="Y59" s="49">
        <f t="shared" si="14"/>
        <v>0</v>
      </c>
      <c r="Z59" s="49">
        <f t="shared" si="15"/>
        <v>0</v>
      </c>
      <c r="AA59" s="49">
        <f t="shared" si="16"/>
        <v>0</v>
      </c>
      <c r="AB59" s="49">
        <f t="shared" si="17"/>
        <v>6</v>
      </c>
      <c r="AC59" s="49">
        <v>0</v>
      </c>
      <c r="AD59" s="49">
        <v>6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18"/>
        <v>105</v>
      </c>
      <c r="AK59" s="49">
        <v>0</v>
      </c>
      <c r="AL59" s="49">
        <v>105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19"/>
        <v>139</v>
      </c>
      <c r="AS59" s="49">
        <v>0</v>
      </c>
      <c r="AT59" s="49">
        <v>49</v>
      </c>
      <c r="AU59" s="49">
        <v>66</v>
      </c>
      <c r="AV59" s="49">
        <v>24</v>
      </c>
      <c r="AW59" s="49">
        <v>0</v>
      </c>
      <c r="AX59" s="49">
        <v>0</v>
      </c>
      <c r="AY59" s="49">
        <v>0</v>
      </c>
      <c r="AZ59" s="49">
        <f t="shared" si="20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21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22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25</v>
      </c>
      <c r="B60" s="47" t="s">
        <v>133</v>
      </c>
      <c r="C60" s="48" t="s">
        <v>217</v>
      </c>
      <c r="D60" s="49">
        <f t="shared" si="0"/>
        <v>236</v>
      </c>
      <c r="E60" s="49">
        <f t="shared" si="1"/>
        <v>95</v>
      </c>
      <c r="F60" s="49">
        <f t="shared" si="2"/>
        <v>94</v>
      </c>
      <c r="G60" s="49">
        <f t="shared" si="3"/>
        <v>35</v>
      </c>
      <c r="H60" s="49">
        <f t="shared" si="4"/>
        <v>12</v>
      </c>
      <c r="I60" s="49">
        <f t="shared" si="5"/>
        <v>0</v>
      </c>
      <c r="J60" s="49">
        <f t="shared" si="6"/>
        <v>0</v>
      </c>
      <c r="K60" s="49">
        <f t="shared" si="7"/>
        <v>0</v>
      </c>
      <c r="L60" s="49">
        <f t="shared" si="8"/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9"/>
        <v>141</v>
      </c>
      <c r="U60" s="49">
        <f t="shared" si="10"/>
        <v>0</v>
      </c>
      <c r="V60" s="49">
        <f t="shared" si="11"/>
        <v>94</v>
      </c>
      <c r="W60" s="49">
        <f t="shared" si="12"/>
        <v>35</v>
      </c>
      <c r="X60" s="49">
        <f t="shared" si="13"/>
        <v>12</v>
      </c>
      <c r="Y60" s="49">
        <f t="shared" si="14"/>
        <v>0</v>
      </c>
      <c r="Z60" s="49">
        <f t="shared" si="15"/>
        <v>0</v>
      </c>
      <c r="AA60" s="49">
        <f t="shared" si="16"/>
        <v>0</v>
      </c>
      <c r="AB60" s="49">
        <f t="shared" si="17"/>
        <v>4</v>
      </c>
      <c r="AC60" s="49">
        <v>0</v>
      </c>
      <c r="AD60" s="49">
        <v>4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18"/>
        <v>65</v>
      </c>
      <c r="AK60" s="49">
        <v>0</v>
      </c>
      <c r="AL60" s="49">
        <v>65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19"/>
        <v>72</v>
      </c>
      <c r="AS60" s="49">
        <v>0</v>
      </c>
      <c r="AT60" s="49">
        <v>25</v>
      </c>
      <c r="AU60" s="49">
        <v>35</v>
      </c>
      <c r="AV60" s="49">
        <v>12</v>
      </c>
      <c r="AW60" s="49">
        <v>0</v>
      </c>
      <c r="AX60" s="49">
        <v>0</v>
      </c>
      <c r="AY60" s="49">
        <v>0</v>
      </c>
      <c r="AZ60" s="49">
        <f t="shared" si="20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21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22"/>
        <v>95</v>
      </c>
      <c r="BQ60" s="49">
        <v>95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25</v>
      </c>
      <c r="B61" s="47" t="s">
        <v>134</v>
      </c>
      <c r="C61" s="48" t="s">
        <v>135</v>
      </c>
      <c r="D61" s="49">
        <f t="shared" si="0"/>
        <v>509</v>
      </c>
      <c r="E61" s="49">
        <f t="shared" si="1"/>
        <v>338</v>
      </c>
      <c r="F61" s="49">
        <f t="shared" si="2"/>
        <v>24</v>
      </c>
      <c r="G61" s="49">
        <f t="shared" si="3"/>
        <v>46</v>
      </c>
      <c r="H61" s="49">
        <f t="shared" si="4"/>
        <v>10</v>
      </c>
      <c r="I61" s="49">
        <f t="shared" si="5"/>
        <v>8</v>
      </c>
      <c r="J61" s="49">
        <f t="shared" si="6"/>
        <v>8</v>
      </c>
      <c r="K61" s="49">
        <f t="shared" si="7"/>
        <v>75</v>
      </c>
      <c r="L61" s="49">
        <f t="shared" si="8"/>
        <v>434</v>
      </c>
      <c r="M61" s="49">
        <v>338</v>
      </c>
      <c r="N61" s="49">
        <v>24</v>
      </c>
      <c r="O61" s="49">
        <v>46</v>
      </c>
      <c r="P61" s="49">
        <v>10</v>
      </c>
      <c r="Q61" s="49">
        <v>8</v>
      </c>
      <c r="R61" s="49">
        <v>8</v>
      </c>
      <c r="S61" s="49">
        <v>0</v>
      </c>
      <c r="T61" s="49">
        <f t="shared" si="9"/>
        <v>75</v>
      </c>
      <c r="U61" s="49">
        <f t="shared" si="10"/>
        <v>0</v>
      </c>
      <c r="V61" s="49">
        <f t="shared" si="11"/>
        <v>0</v>
      </c>
      <c r="W61" s="49">
        <f t="shared" si="12"/>
        <v>0</v>
      </c>
      <c r="X61" s="49">
        <f t="shared" si="13"/>
        <v>0</v>
      </c>
      <c r="Y61" s="49">
        <f t="shared" si="14"/>
        <v>0</v>
      </c>
      <c r="Z61" s="49">
        <f t="shared" si="15"/>
        <v>0</v>
      </c>
      <c r="AA61" s="49">
        <f t="shared" si="16"/>
        <v>75</v>
      </c>
      <c r="AB61" s="49">
        <f t="shared" si="17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18"/>
        <v>75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75</v>
      </c>
      <c r="AR61" s="49">
        <f t="shared" si="19"/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20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21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22"/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25</v>
      </c>
      <c r="B62" s="47" t="s">
        <v>136</v>
      </c>
      <c r="C62" s="48" t="s">
        <v>137</v>
      </c>
      <c r="D62" s="49">
        <f t="shared" si="0"/>
        <v>348</v>
      </c>
      <c r="E62" s="49">
        <f aca="true" t="shared" si="23" ref="E62:E117">M62+U62+BQ62</f>
        <v>159</v>
      </c>
      <c r="F62" s="49">
        <f aca="true" t="shared" si="24" ref="F62:F117">N62+V62+BR62</f>
        <v>90</v>
      </c>
      <c r="G62" s="49">
        <f aca="true" t="shared" si="25" ref="G62:G117">O62+W62+BS62</f>
        <v>41</v>
      </c>
      <c r="H62" s="49">
        <f aca="true" t="shared" si="26" ref="H62:H117">P62+X62+BT62</f>
        <v>10</v>
      </c>
      <c r="I62" s="49">
        <f aca="true" t="shared" si="27" ref="I62:I117">Q62+Y62+BU62</f>
        <v>18</v>
      </c>
      <c r="J62" s="49">
        <f aca="true" t="shared" si="28" ref="J62:J117">R62+Z62+BV62</f>
        <v>7</v>
      </c>
      <c r="K62" s="49">
        <f aca="true" t="shared" si="29" ref="K62:K117">S62+AA62+BW62</f>
        <v>23</v>
      </c>
      <c r="L62" s="49">
        <f aca="true" t="shared" si="30" ref="L62:L117">SUM(M62:S62)</f>
        <v>285</v>
      </c>
      <c r="M62" s="49">
        <v>159</v>
      </c>
      <c r="N62" s="49">
        <v>27</v>
      </c>
      <c r="O62" s="49">
        <v>41</v>
      </c>
      <c r="P62" s="49">
        <v>10</v>
      </c>
      <c r="Q62" s="49">
        <v>18</v>
      </c>
      <c r="R62" s="49">
        <v>7</v>
      </c>
      <c r="S62" s="49">
        <v>23</v>
      </c>
      <c r="T62" s="49">
        <f aca="true" t="shared" si="31" ref="T62:T117">SUM(U62:AA62)</f>
        <v>63</v>
      </c>
      <c r="U62" s="49">
        <f aca="true" t="shared" si="32" ref="U62:U117">AC62+AK62+AS62+BA62+BI62</f>
        <v>0</v>
      </c>
      <c r="V62" s="49">
        <f aca="true" t="shared" si="33" ref="V62:V117">AD62+AL62+AT62+BB62+BJ62</f>
        <v>63</v>
      </c>
      <c r="W62" s="49">
        <f aca="true" t="shared" si="34" ref="W62:W117">AE62+AM62+AU62+BC62+BK62</f>
        <v>0</v>
      </c>
      <c r="X62" s="49">
        <f aca="true" t="shared" si="35" ref="X62:X117">AF62+AN62+AV62+BD62+BL62</f>
        <v>0</v>
      </c>
      <c r="Y62" s="49">
        <f aca="true" t="shared" si="36" ref="Y62:Y117">AG62+AO62+AW62+BE62+BM62</f>
        <v>0</v>
      </c>
      <c r="Z62" s="49">
        <f aca="true" t="shared" si="37" ref="Z62:Z117">AH62+AP62+AX62+BF62+BN62</f>
        <v>0</v>
      </c>
      <c r="AA62" s="49">
        <f aca="true" t="shared" si="38" ref="AA62:AA117">AI62+AQ62+AY62+BG62+BO62</f>
        <v>0</v>
      </c>
      <c r="AB62" s="49">
        <f aca="true" t="shared" si="39" ref="AB62:AB117">SUM(AC62:AI62)</f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aca="true" t="shared" si="40" ref="AJ62:AJ117">SUM(AK62:AQ62)</f>
        <v>63</v>
      </c>
      <c r="AK62" s="49">
        <v>0</v>
      </c>
      <c r="AL62" s="49">
        <v>63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aca="true" t="shared" si="41" ref="AR62:AR117">SUM(AS62:AY62)</f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f aca="true" t="shared" si="42" ref="AZ62:AZ117">SUM(BA62:BG62)</f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aca="true" t="shared" si="43" ref="BH62:BH117">SUM(BI62:BO62)</f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aca="true" t="shared" si="44" ref="BP62:BP117">SUM(BQ62:BW62)</f>
        <v>0</v>
      </c>
      <c r="BQ62" s="49">
        <v>0</v>
      </c>
      <c r="BR62" s="49">
        <v>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25</v>
      </c>
      <c r="B63" s="47" t="s">
        <v>138</v>
      </c>
      <c r="C63" s="48" t="s">
        <v>139</v>
      </c>
      <c r="D63" s="49">
        <f t="shared" si="0"/>
        <v>315</v>
      </c>
      <c r="E63" s="49">
        <f t="shared" si="23"/>
        <v>147</v>
      </c>
      <c r="F63" s="49">
        <f t="shared" si="24"/>
        <v>86</v>
      </c>
      <c r="G63" s="49">
        <f t="shared" si="25"/>
        <v>57</v>
      </c>
      <c r="H63" s="49">
        <f t="shared" si="26"/>
        <v>10</v>
      </c>
      <c r="I63" s="49">
        <f t="shared" si="27"/>
        <v>13</v>
      </c>
      <c r="J63" s="49">
        <f t="shared" si="28"/>
        <v>2</v>
      </c>
      <c r="K63" s="49">
        <f t="shared" si="29"/>
        <v>0</v>
      </c>
      <c r="L63" s="49">
        <f t="shared" si="30"/>
        <v>199</v>
      </c>
      <c r="M63" s="49">
        <v>102</v>
      </c>
      <c r="N63" s="49">
        <v>26</v>
      </c>
      <c r="O63" s="49">
        <v>48</v>
      </c>
      <c r="P63" s="49">
        <v>10</v>
      </c>
      <c r="Q63" s="49">
        <v>13</v>
      </c>
      <c r="R63" s="49">
        <v>0</v>
      </c>
      <c r="S63" s="49">
        <v>0</v>
      </c>
      <c r="T63" s="49">
        <f t="shared" si="31"/>
        <v>59</v>
      </c>
      <c r="U63" s="49">
        <f t="shared" si="32"/>
        <v>0</v>
      </c>
      <c r="V63" s="49">
        <f t="shared" si="33"/>
        <v>59</v>
      </c>
      <c r="W63" s="49">
        <f t="shared" si="34"/>
        <v>0</v>
      </c>
      <c r="X63" s="49">
        <f t="shared" si="35"/>
        <v>0</v>
      </c>
      <c r="Y63" s="49">
        <f t="shared" si="36"/>
        <v>0</v>
      </c>
      <c r="Z63" s="49">
        <f t="shared" si="37"/>
        <v>0</v>
      </c>
      <c r="AA63" s="49">
        <f t="shared" si="38"/>
        <v>0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59</v>
      </c>
      <c r="AK63" s="49">
        <v>0</v>
      </c>
      <c r="AL63" s="49">
        <v>59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44"/>
        <v>57</v>
      </c>
      <c r="BQ63" s="49">
        <v>45</v>
      </c>
      <c r="BR63" s="49">
        <v>1</v>
      </c>
      <c r="BS63" s="49">
        <v>9</v>
      </c>
      <c r="BT63" s="49">
        <v>0</v>
      </c>
      <c r="BU63" s="49">
        <v>0</v>
      </c>
      <c r="BV63" s="49">
        <v>2</v>
      </c>
      <c r="BW63" s="49">
        <v>0</v>
      </c>
    </row>
    <row r="64" spans="1:75" ht="13.5">
      <c r="A64" s="24" t="s">
        <v>25</v>
      </c>
      <c r="B64" s="47" t="s">
        <v>140</v>
      </c>
      <c r="C64" s="48" t="s">
        <v>141</v>
      </c>
      <c r="D64" s="49">
        <f t="shared" si="0"/>
        <v>838</v>
      </c>
      <c r="E64" s="49">
        <f t="shared" si="23"/>
        <v>468</v>
      </c>
      <c r="F64" s="49">
        <f t="shared" si="24"/>
        <v>210</v>
      </c>
      <c r="G64" s="49">
        <f t="shared" si="25"/>
        <v>115</v>
      </c>
      <c r="H64" s="49">
        <f t="shared" si="26"/>
        <v>23</v>
      </c>
      <c r="I64" s="49">
        <f t="shared" si="27"/>
        <v>16</v>
      </c>
      <c r="J64" s="49">
        <f t="shared" si="28"/>
        <v>2</v>
      </c>
      <c r="K64" s="49">
        <f t="shared" si="29"/>
        <v>4</v>
      </c>
      <c r="L64" s="49">
        <f t="shared" si="30"/>
        <v>699</v>
      </c>
      <c r="M64" s="49">
        <v>468</v>
      </c>
      <c r="N64" s="49">
        <v>71</v>
      </c>
      <c r="O64" s="49">
        <v>115</v>
      </c>
      <c r="P64" s="49">
        <v>23</v>
      </c>
      <c r="Q64" s="49">
        <v>16</v>
      </c>
      <c r="R64" s="49">
        <v>2</v>
      </c>
      <c r="S64" s="49">
        <v>4</v>
      </c>
      <c r="T64" s="49">
        <f t="shared" si="31"/>
        <v>139</v>
      </c>
      <c r="U64" s="49">
        <f t="shared" si="32"/>
        <v>0</v>
      </c>
      <c r="V64" s="49">
        <f t="shared" si="33"/>
        <v>139</v>
      </c>
      <c r="W64" s="49">
        <f t="shared" si="34"/>
        <v>0</v>
      </c>
      <c r="X64" s="49">
        <f t="shared" si="35"/>
        <v>0</v>
      </c>
      <c r="Y64" s="49">
        <f t="shared" si="36"/>
        <v>0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139</v>
      </c>
      <c r="AK64" s="49">
        <v>0</v>
      </c>
      <c r="AL64" s="49">
        <v>139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25</v>
      </c>
      <c r="B65" s="47" t="s">
        <v>142</v>
      </c>
      <c r="C65" s="48" t="s">
        <v>143</v>
      </c>
      <c r="D65" s="49">
        <f t="shared" si="0"/>
        <v>50</v>
      </c>
      <c r="E65" s="49">
        <f t="shared" si="23"/>
        <v>0</v>
      </c>
      <c r="F65" s="49">
        <f t="shared" si="24"/>
        <v>20</v>
      </c>
      <c r="G65" s="49">
        <f t="shared" si="25"/>
        <v>6</v>
      </c>
      <c r="H65" s="49">
        <f t="shared" si="26"/>
        <v>3</v>
      </c>
      <c r="I65" s="49">
        <f t="shared" si="27"/>
        <v>21</v>
      </c>
      <c r="J65" s="49">
        <f t="shared" si="28"/>
        <v>0</v>
      </c>
      <c r="K65" s="49">
        <f t="shared" si="29"/>
        <v>0</v>
      </c>
      <c r="L65" s="49">
        <f t="shared" si="30"/>
        <v>5</v>
      </c>
      <c r="M65" s="49">
        <v>0</v>
      </c>
      <c r="N65" s="49">
        <v>5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45</v>
      </c>
      <c r="U65" s="49">
        <f t="shared" si="32"/>
        <v>0</v>
      </c>
      <c r="V65" s="49">
        <f t="shared" si="33"/>
        <v>15</v>
      </c>
      <c r="W65" s="49">
        <f t="shared" si="34"/>
        <v>6</v>
      </c>
      <c r="X65" s="49">
        <f t="shared" si="35"/>
        <v>3</v>
      </c>
      <c r="Y65" s="49">
        <f t="shared" si="36"/>
        <v>21</v>
      </c>
      <c r="Z65" s="49">
        <f t="shared" si="37"/>
        <v>0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45</v>
      </c>
      <c r="AS65" s="49">
        <v>0</v>
      </c>
      <c r="AT65" s="49">
        <v>15</v>
      </c>
      <c r="AU65" s="49">
        <v>6</v>
      </c>
      <c r="AV65" s="49">
        <v>3</v>
      </c>
      <c r="AW65" s="49">
        <v>21</v>
      </c>
      <c r="AX65" s="49">
        <v>0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25</v>
      </c>
      <c r="B66" s="47" t="s">
        <v>144</v>
      </c>
      <c r="C66" s="48" t="s">
        <v>145</v>
      </c>
      <c r="D66" s="49">
        <f t="shared" si="0"/>
        <v>286</v>
      </c>
      <c r="E66" s="49">
        <f t="shared" si="23"/>
        <v>0</v>
      </c>
      <c r="F66" s="49">
        <f t="shared" si="24"/>
        <v>94</v>
      </c>
      <c r="G66" s="49">
        <f t="shared" si="25"/>
        <v>40</v>
      </c>
      <c r="H66" s="49">
        <f t="shared" si="26"/>
        <v>16</v>
      </c>
      <c r="I66" s="49">
        <f t="shared" si="27"/>
        <v>136</v>
      </c>
      <c r="J66" s="49">
        <f t="shared" si="28"/>
        <v>0</v>
      </c>
      <c r="K66" s="49">
        <f t="shared" si="29"/>
        <v>0</v>
      </c>
      <c r="L66" s="49">
        <f t="shared" si="30"/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si="31"/>
        <v>286</v>
      </c>
      <c r="U66" s="49">
        <f t="shared" si="32"/>
        <v>0</v>
      </c>
      <c r="V66" s="49">
        <f t="shared" si="33"/>
        <v>94</v>
      </c>
      <c r="W66" s="49">
        <f t="shared" si="34"/>
        <v>40</v>
      </c>
      <c r="X66" s="49">
        <f t="shared" si="35"/>
        <v>16</v>
      </c>
      <c r="Y66" s="49">
        <f t="shared" si="36"/>
        <v>136</v>
      </c>
      <c r="Z66" s="49">
        <f t="shared" si="37"/>
        <v>0</v>
      </c>
      <c r="AA66" s="49">
        <f t="shared" si="38"/>
        <v>0</v>
      </c>
      <c r="AB66" s="49">
        <f t="shared" si="39"/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286</v>
      </c>
      <c r="AS66" s="49">
        <v>0</v>
      </c>
      <c r="AT66" s="49">
        <v>94</v>
      </c>
      <c r="AU66" s="49">
        <v>40</v>
      </c>
      <c r="AV66" s="49">
        <v>16</v>
      </c>
      <c r="AW66" s="49">
        <v>136</v>
      </c>
      <c r="AX66" s="49">
        <v>0</v>
      </c>
      <c r="AY66" s="49">
        <v>0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25</v>
      </c>
      <c r="B67" s="47" t="s">
        <v>146</v>
      </c>
      <c r="C67" s="48" t="s">
        <v>147</v>
      </c>
      <c r="D67" s="49">
        <f t="shared" si="0"/>
        <v>567</v>
      </c>
      <c r="E67" s="49">
        <f t="shared" si="23"/>
        <v>395</v>
      </c>
      <c r="F67" s="49">
        <f t="shared" si="24"/>
        <v>103</v>
      </c>
      <c r="G67" s="49">
        <f t="shared" si="25"/>
        <v>69</v>
      </c>
      <c r="H67" s="49">
        <f t="shared" si="26"/>
        <v>0</v>
      </c>
      <c r="I67" s="49">
        <f t="shared" si="27"/>
        <v>0</v>
      </c>
      <c r="J67" s="49">
        <f t="shared" si="28"/>
        <v>0</v>
      </c>
      <c r="K67" s="49">
        <f t="shared" si="29"/>
        <v>0</v>
      </c>
      <c r="L67" s="49">
        <f t="shared" si="30"/>
        <v>329</v>
      </c>
      <c r="M67" s="49">
        <v>329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f t="shared" si="31"/>
        <v>238</v>
      </c>
      <c r="U67" s="49">
        <f t="shared" si="32"/>
        <v>66</v>
      </c>
      <c r="V67" s="49">
        <f t="shared" si="33"/>
        <v>103</v>
      </c>
      <c r="W67" s="49">
        <f t="shared" si="34"/>
        <v>69</v>
      </c>
      <c r="X67" s="49">
        <f t="shared" si="35"/>
        <v>0</v>
      </c>
      <c r="Y67" s="49">
        <f t="shared" si="36"/>
        <v>0</v>
      </c>
      <c r="Z67" s="49">
        <f t="shared" si="37"/>
        <v>0</v>
      </c>
      <c r="AA67" s="49">
        <f t="shared" si="38"/>
        <v>0</v>
      </c>
      <c r="AB67" s="49">
        <f t="shared" si="39"/>
        <v>41</v>
      </c>
      <c r="AC67" s="49">
        <v>41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172</v>
      </c>
      <c r="AK67" s="49">
        <v>0</v>
      </c>
      <c r="AL67" s="49">
        <v>103</v>
      </c>
      <c r="AM67" s="49">
        <v>69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25</v>
      </c>
      <c r="AS67" s="49">
        <v>25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25</v>
      </c>
      <c r="B68" s="47" t="s">
        <v>148</v>
      </c>
      <c r="C68" s="48" t="s">
        <v>149</v>
      </c>
      <c r="D68" s="49">
        <f t="shared" si="0"/>
        <v>375</v>
      </c>
      <c r="E68" s="49">
        <f t="shared" si="23"/>
        <v>64</v>
      </c>
      <c r="F68" s="49">
        <f t="shared" si="24"/>
        <v>178</v>
      </c>
      <c r="G68" s="49">
        <f t="shared" si="25"/>
        <v>102</v>
      </c>
      <c r="H68" s="49">
        <f t="shared" si="26"/>
        <v>0</v>
      </c>
      <c r="I68" s="49">
        <f t="shared" si="27"/>
        <v>31</v>
      </c>
      <c r="J68" s="49">
        <f t="shared" si="28"/>
        <v>0</v>
      </c>
      <c r="K68" s="49">
        <f t="shared" si="29"/>
        <v>0</v>
      </c>
      <c r="L68" s="49">
        <f t="shared" si="30"/>
        <v>64</v>
      </c>
      <c r="M68" s="49">
        <v>64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31"/>
        <v>311</v>
      </c>
      <c r="U68" s="49">
        <f t="shared" si="32"/>
        <v>0</v>
      </c>
      <c r="V68" s="49">
        <f t="shared" si="33"/>
        <v>178</v>
      </c>
      <c r="W68" s="49">
        <f t="shared" si="34"/>
        <v>102</v>
      </c>
      <c r="X68" s="49">
        <f t="shared" si="35"/>
        <v>0</v>
      </c>
      <c r="Y68" s="49">
        <f t="shared" si="36"/>
        <v>31</v>
      </c>
      <c r="Z68" s="49">
        <f t="shared" si="37"/>
        <v>0</v>
      </c>
      <c r="AA68" s="49">
        <f t="shared" si="38"/>
        <v>0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50</v>
      </c>
      <c r="AK68" s="49">
        <v>0</v>
      </c>
      <c r="AL68" s="49">
        <v>50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261</v>
      </c>
      <c r="AS68" s="49">
        <v>0</v>
      </c>
      <c r="AT68" s="49">
        <v>128</v>
      </c>
      <c r="AU68" s="49">
        <v>102</v>
      </c>
      <c r="AV68" s="49">
        <v>0</v>
      </c>
      <c r="AW68" s="49">
        <v>31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25</v>
      </c>
      <c r="B69" s="47" t="s">
        <v>150</v>
      </c>
      <c r="C69" s="48" t="s">
        <v>151</v>
      </c>
      <c r="D69" s="49">
        <f t="shared" si="0"/>
        <v>211</v>
      </c>
      <c r="E69" s="49">
        <f t="shared" si="23"/>
        <v>29</v>
      </c>
      <c r="F69" s="49">
        <f t="shared" si="24"/>
        <v>94</v>
      </c>
      <c r="G69" s="49">
        <f t="shared" si="25"/>
        <v>62</v>
      </c>
      <c r="H69" s="49">
        <f t="shared" si="26"/>
        <v>0</v>
      </c>
      <c r="I69" s="49">
        <f t="shared" si="27"/>
        <v>26</v>
      </c>
      <c r="J69" s="49">
        <f t="shared" si="28"/>
        <v>0</v>
      </c>
      <c r="K69" s="49">
        <f t="shared" si="29"/>
        <v>0</v>
      </c>
      <c r="L69" s="49">
        <f t="shared" si="30"/>
        <v>29</v>
      </c>
      <c r="M69" s="49">
        <v>29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f t="shared" si="31"/>
        <v>182</v>
      </c>
      <c r="U69" s="49">
        <f t="shared" si="32"/>
        <v>0</v>
      </c>
      <c r="V69" s="49">
        <f t="shared" si="33"/>
        <v>94</v>
      </c>
      <c r="W69" s="49">
        <f t="shared" si="34"/>
        <v>62</v>
      </c>
      <c r="X69" s="49">
        <f t="shared" si="35"/>
        <v>0</v>
      </c>
      <c r="Y69" s="49">
        <f t="shared" si="36"/>
        <v>26</v>
      </c>
      <c r="Z69" s="49">
        <f t="shared" si="37"/>
        <v>0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182</v>
      </c>
      <c r="AS69" s="49">
        <v>0</v>
      </c>
      <c r="AT69" s="49">
        <v>94</v>
      </c>
      <c r="AU69" s="49">
        <v>62</v>
      </c>
      <c r="AV69" s="49">
        <v>0</v>
      </c>
      <c r="AW69" s="49">
        <v>26</v>
      </c>
      <c r="AX69" s="49">
        <v>0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25</v>
      </c>
      <c r="B70" s="47" t="s">
        <v>152</v>
      </c>
      <c r="C70" s="48" t="s">
        <v>153</v>
      </c>
      <c r="D70" s="49">
        <f t="shared" si="0"/>
        <v>526</v>
      </c>
      <c r="E70" s="49">
        <f t="shared" si="23"/>
        <v>361</v>
      </c>
      <c r="F70" s="49">
        <f t="shared" si="24"/>
        <v>98</v>
      </c>
      <c r="G70" s="49">
        <f t="shared" si="25"/>
        <v>53</v>
      </c>
      <c r="H70" s="49">
        <f t="shared" si="26"/>
        <v>0</v>
      </c>
      <c r="I70" s="49">
        <f t="shared" si="27"/>
        <v>14</v>
      </c>
      <c r="J70" s="49">
        <f t="shared" si="28"/>
        <v>0</v>
      </c>
      <c r="K70" s="49">
        <f t="shared" si="29"/>
        <v>0</v>
      </c>
      <c r="L70" s="49">
        <f t="shared" si="30"/>
        <v>336</v>
      </c>
      <c r="M70" s="49">
        <v>332</v>
      </c>
      <c r="N70" s="49">
        <v>4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31"/>
        <v>190</v>
      </c>
      <c r="U70" s="49">
        <f t="shared" si="32"/>
        <v>29</v>
      </c>
      <c r="V70" s="49">
        <f t="shared" si="33"/>
        <v>94</v>
      </c>
      <c r="W70" s="49">
        <f t="shared" si="34"/>
        <v>53</v>
      </c>
      <c r="X70" s="49">
        <f t="shared" si="35"/>
        <v>0</v>
      </c>
      <c r="Y70" s="49">
        <f t="shared" si="36"/>
        <v>14</v>
      </c>
      <c r="Z70" s="49">
        <f t="shared" si="37"/>
        <v>0</v>
      </c>
      <c r="AA70" s="49">
        <f t="shared" si="38"/>
        <v>0</v>
      </c>
      <c r="AB70" s="49">
        <f t="shared" si="39"/>
        <v>29</v>
      </c>
      <c r="AC70" s="49">
        <v>29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147</v>
      </c>
      <c r="AK70" s="49">
        <v>0</v>
      </c>
      <c r="AL70" s="49">
        <v>94</v>
      </c>
      <c r="AM70" s="49">
        <v>53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14</v>
      </c>
      <c r="AS70" s="49">
        <v>0</v>
      </c>
      <c r="AT70" s="49">
        <v>0</v>
      </c>
      <c r="AU70" s="49">
        <v>0</v>
      </c>
      <c r="AV70" s="49">
        <v>0</v>
      </c>
      <c r="AW70" s="49">
        <v>14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25</v>
      </c>
      <c r="B71" s="47" t="s">
        <v>154</v>
      </c>
      <c r="C71" s="48" t="s">
        <v>155</v>
      </c>
      <c r="D71" s="49">
        <f aca="true" t="shared" si="45" ref="D71:D117">SUM(E71:K71)</f>
        <v>325</v>
      </c>
      <c r="E71" s="49">
        <f t="shared" si="23"/>
        <v>225</v>
      </c>
      <c r="F71" s="49">
        <f t="shared" si="24"/>
        <v>57</v>
      </c>
      <c r="G71" s="49">
        <f t="shared" si="25"/>
        <v>31</v>
      </c>
      <c r="H71" s="49">
        <f t="shared" si="26"/>
        <v>0</v>
      </c>
      <c r="I71" s="49">
        <f t="shared" si="27"/>
        <v>12</v>
      </c>
      <c r="J71" s="49">
        <f t="shared" si="28"/>
        <v>0</v>
      </c>
      <c r="K71" s="49">
        <f t="shared" si="29"/>
        <v>0</v>
      </c>
      <c r="L71" s="49">
        <f t="shared" si="30"/>
        <v>214</v>
      </c>
      <c r="M71" s="49">
        <v>211</v>
      </c>
      <c r="N71" s="49">
        <v>3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f t="shared" si="31"/>
        <v>111</v>
      </c>
      <c r="U71" s="49">
        <f t="shared" si="32"/>
        <v>14</v>
      </c>
      <c r="V71" s="49">
        <f t="shared" si="33"/>
        <v>54</v>
      </c>
      <c r="W71" s="49">
        <f t="shared" si="34"/>
        <v>31</v>
      </c>
      <c r="X71" s="49">
        <f t="shared" si="35"/>
        <v>0</v>
      </c>
      <c r="Y71" s="49">
        <f t="shared" si="36"/>
        <v>12</v>
      </c>
      <c r="Z71" s="49">
        <f t="shared" si="37"/>
        <v>0</v>
      </c>
      <c r="AA71" s="49">
        <f t="shared" si="38"/>
        <v>0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104</v>
      </c>
      <c r="AK71" s="49">
        <v>14</v>
      </c>
      <c r="AL71" s="49">
        <v>54</v>
      </c>
      <c r="AM71" s="49">
        <v>31</v>
      </c>
      <c r="AN71" s="49">
        <v>0</v>
      </c>
      <c r="AO71" s="49">
        <v>5</v>
      </c>
      <c r="AP71" s="49">
        <v>0</v>
      </c>
      <c r="AQ71" s="49">
        <v>0</v>
      </c>
      <c r="AR71" s="49">
        <f t="shared" si="41"/>
        <v>7</v>
      </c>
      <c r="AS71" s="49">
        <v>0</v>
      </c>
      <c r="AT71" s="49">
        <v>0</v>
      </c>
      <c r="AU71" s="49">
        <v>0</v>
      </c>
      <c r="AV71" s="49">
        <v>0</v>
      </c>
      <c r="AW71" s="49">
        <v>7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25</v>
      </c>
      <c r="B72" s="47" t="s">
        <v>156</v>
      </c>
      <c r="C72" s="48" t="s">
        <v>157</v>
      </c>
      <c r="D72" s="49">
        <f t="shared" si="45"/>
        <v>155</v>
      </c>
      <c r="E72" s="49">
        <f t="shared" si="23"/>
        <v>125</v>
      </c>
      <c r="F72" s="49">
        <f t="shared" si="24"/>
        <v>4</v>
      </c>
      <c r="G72" s="49">
        <f t="shared" si="25"/>
        <v>18</v>
      </c>
      <c r="H72" s="49">
        <f t="shared" si="26"/>
        <v>2</v>
      </c>
      <c r="I72" s="49">
        <f t="shared" si="27"/>
        <v>6</v>
      </c>
      <c r="J72" s="49">
        <f t="shared" si="28"/>
        <v>0</v>
      </c>
      <c r="K72" s="49">
        <f t="shared" si="29"/>
        <v>0</v>
      </c>
      <c r="L72" s="49">
        <f t="shared" si="30"/>
        <v>122</v>
      </c>
      <c r="M72" s="49">
        <v>118</v>
      </c>
      <c r="N72" s="49">
        <v>0</v>
      </c>
      <c r="O72" s="49">
        <v>0</v>
      </c>
      <c r="P72" s="49">
        <v>0</v>
      </c>
      <c r="Q72" s="49">
        <v>4</v>
      </c>
      <c r="R72" s="49">
        <v>0</v>
      </c>
      <c r="S72" s="49">
        <v>0</v>
      </c>
      <c r="T72" s="49">
        <f t="shared" si="31"/>
        <v>33</v>
      </c>
      <c r="U72" s="49">
        <f t="shared" si="32"/>
        <v>7</v>
      </c>
      <c r="V72" s="49">
        <f t="shared" si="33"/>
        <v>4</v>
      </c>
      <c r="W72" s="49">
        <f t="shared" si="34"/>
        <v>18</v>
      </c>
      <c r="X72" s="49">
        <f t="shared" si="35"/>
        <v>2</v>
      </c>
      <c r="Y72" s="49">
        <f t="shared" si="36"/>
        <v>2</v>
      </c>
      <c r="Z72" s="49">
        <f t="shared" si="37"/>
        <v>0</v>
      </c>
      <c r="AA72" s="49">
        <f t="shared" si="38"/>
        <v>0</v>
      </c>
      <c r="AB72" s="49">
        <f t="shared" si="39"/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t="shared" si="40"/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33</v>
      </c>
      <c r="AS72" s="49">
        <v>7</v>
      </c>
      <c r="AT72" s="49">
        <v>4</v>
      </c>
      <c r="AU72" s="49">
        <v>18</v>
      </c>
      <c r="AV72" s="49">
        <v>2</v>
      </c>
      <c r="AW72" s="49">
        <v>2</v>
      </c>
      <c r="AX72" s="49">
        <v>0</v>
      </c>
      <c r="AY72" s="49">
        <v>0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25</v>
      </c>
      <c r="B73" s="47" t="s">
        <v>158</v>
      </c>
      <c r="C73" s="48" t="s">
        <v>159</v>
      </c>
      <c r="D73" s="49">
        <f t="shared" si="45"/>
        <v>691</v>
      </c>
      <c r="E73" s="49">
        <f t="shared" si="23"/>
        <v>104</v>
      </c>
      <c r="F73" s="49">
        <f t="shared" si="24"/>
        <v>301</v>
      </c>
      <c r="G73" s="49">
        <f t="shared" si="25"/>
        <v>217</v>
      </c>
      <c r="H73" s="49">
        <f t="shared" si="26"/>
        <v>55</v>
      </c>
      <c r="I73" s="49">
        <f t="shared" si="27"/>
        <v>13</v>
      </c>
      <c r="J73" s="49">
        <f t="shared" si="28"/>
        <v>1</v>
      </c>
      <c r="K73" s="49">
        <f t="shared" si="29"/>
        <v>0</v>
      </c>
      <c r="L73" s="49">
        <f t="shared" si="30"/>
        <v>178</v>
      </c>
      <c r="M73" s="49">
        <v>104</v>
      </c>
      <c r="N73" s="49">
        <v>73</v>
      </c>
      <c r="O73" s="49">
        <v>0</v>
      </c>
      <c r="P73" s="49">
        <v>0</v>
      </c>
      <c r="Q73" s="49">
        <v>0</v>
      </c>
      <c r="R73" s="49">
        <v>1</v>
      </c>
      <c r="S73" s="49">
        <v>0</v>
      </c>
      <c r="T73" s="49">
        <f t="shared" si="31"/>
        <v>513</v>
      </c>
      <c r="U73" s="49">
        <f t="shared" si="32"/>
        <v>0</v>
      </c>
      <c r="V73" s="49">
        <f t="shared" si="33"/>
        <v>228</v>
      </c>
      <c r="W73" s="49">
        <f t="shared" si="34"/>
        <v>217</v>
      </c>
      <c r="X73" s="49">
        <f t="shared" si="35"/>
        <v>55</v>
      </c>
      <c r="Y73" s="49">
        <f t="shared" si="36"/>
        <v>13</v>
      </c>
      <c r="Z73" s="49">
        <f t="shared" si="37"/>
        <v>0</v>
      </c>
      <c r="AA73" s="49">
        <f t="shared" si="38"/>
        <v>0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513</v>
      </c>
      <c r="AK73" s="49">
        <v>0</v>
      </c>
      <c r="AL73" s="49">
        <v>228</v>
      </c>
      <c r="AM73" s="49">
        <v>217</v>
      </c>
      <c r="AN73" s="49">
        <v>55</v>
      </c>
      <c r="AO73" s="49">
        <v>13</v>
      </c>
      <c r="AP73" s="49">
        <v>0</v>
      </c>
      <c r="AQ73" s="49">
        <v>0</v>
      </c>
      <c r="AR73" s="49">
        <f t="shared" si="41"/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25</v>
      </c>
      <c r="B74" s="47" t="s">
        <v>160</v>
      </c>
      <c r="C74" s="48" t="s">
        <v>161</v>
      </c>
      <c r="D74" s="49">
        <f t="shared" si="45"/>
        <v>956</v>
      </c>
      <c r="E74" s="49">
        <f t="shared" si="23"/>
        <v>330</v>
      </c>
      <c r="F74" s="49">
        <f t="shared" si="24"/>
        <v>322</v>
      </c>
      <c r="G74" s="49">
        <f t="shared" si="25"/>
        <v>230</v>
      </c>
      <c r="H74" s="49">
        <f t="shared" si="26"/>
        <v>59</v>
      </c>
      <c r="I74" s="49">
        <f t="shared" si="27"/>
        <v>14</v>
      </c>
      <c r="J74" s="49">
        <f t="shared" si="28"/>
        <v>1</v>
      </c>
      <c r="K74" s="49">
        <f t="shared" si="29"/>
        <v>0</v>
      </c>
      <c r="L74" s="49">
        <f t="shared" si="30"/>
        <v>201</v>
      </c>
      <c r="M74" s="49">
        <v>122</v>
      </c>
      <c r="N74" s="49">
        <v>78</v>
      </c>
      <c r="O74" s="49">
        <v>0</v>
      </c>
      <c r="P74" s="49">
        <v>0</v>
      </c>
      <c r="Q74" s="49">
        <v>0</v>
      </c>
      <c r="R74" s="49">
        <v>1</v>
      </c>
      <c r="S74" s="49">
        <v>0</v>
      </c>
      <c r="T74" s="49">
        <f t="shared" si="31"/>
        <v>547</v>
      </c>
      <c r="U74" s="49">
        <f t="shared" si="32"/>
        <v>0</v>
      </c>
      <c r="V74" s="49">
        <f t="shared" si="33"/>
        <v>244</v>
      </c>
      <c r="W74" s="49">
        <f t="shared" si="34"/>
        <v>230</v>
      </c>
      <c r="X74" s="49">
        <f t="shared" si="35"/>
        <v>59</v>
      </c>
      <c r="Y74" s="49">
        <f t="shared" si="36"/>
        <v>14</v>
      </c>
      <c r="Z74" s="49">
        <f t="shared" si="37"/>
        <v>0</v>
      </c>
      <c r="AA74" s="49">
        <f t="shared" si="38"/>
        <v>0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547</v>
      </c>
      <c r="AK74" s="49">
        <v>0</v>
      </c>
      <c r="AL74" s="49">
        <v>244</v>
      </c>
      <c r="AM74" s="49">
        <v>230</v>
      </c>
      <c r="AN74" s="49">
        <v>59</v>
      </c>
      <c r="AO74" s="49">
        <v>14</v>
      </c>
      <c r="AP74" s="49">
        <v>0</v>
      </c>
      <c r="AQ74" s="49">
        <v>0</v>
      </c>
      <c r="AR74" s="49">
        <f t="shared" si="41"/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4"/>
        <v>208</v>
      </c>
      <c r="BQ74" s="49">
        <v>208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25</v>
      </c>
      <c r="B75" s="47" t="s">
        <v>162</v>
      </c>
      <c r="C75" s="48" t="s">
        <v>163</v>
      </c>
      <c r="D75" s="49">
        <f t="shared" si="45"/>
        <v>1679</v>
      </c>
      <c r="E75" s="49">
        <f t="shared" si="23"/>
        <v>917</v>
      </c>
      <c r="F75" s="49">
        <f t="shared" si="24"/>
        <v>369</v>
      </c>
      <c r="G75" s="49">
        <f t="shared" si="25"/>
        <v>265</v>
      </c>
      <c r="H75" s="49">
        <f t="shared" si="26"/>
        <v>70</v>
      </c>
      <c r="I75" s="49">
        <f t="shared" si="27"/>
        <v>17</v>
      </c>
      <c r="J75" s="49">
        <f t="shared" si="28"/>
        <v>15</v>
      </c>
      <c r="K75" s="49">
        <f t="shared" si="29"/>
        <v>26</v>
      </c>
      <c r="L75" s="49">
        <f t="shared" si="30"/>
        <v>571</v>
      </c>
      <c r="M75" s="49">
        <v>472</v>
      </c>
      <c r="N75" s="49">
        <v>77</v>
      </c>
      <c r="O75" s="49">
        <v>0</v>
      </c>
      <c r="P75" s="49">
        <v>0</v>
      </c>
      <c r="Q75" s="49">
        <v>0</v>
      </c>
      <c r="R75" s="49">
        <v>6</v>
      </c>
      <c r="S75" s="49">
        <v>16</v>
      </c>
      <c r="T75" s="49">
        <f t="shared" si="31"/>
        <v>652</v>
      </c>
      <c r="U75" s="49">
        <f t="shared" si="32"/>
        <v>0</v>
      </c>
      <c r="V75" s="49">
        <f t="shared" si="33"/>
        <v>290</v>
      </c>
      <c r="W75" s="49">
        <f t="shared" si="34"/>
        <v>265</v>
      </c>
      <c r="X75" s="49">
        <f t="shared" si="35"/>
        <v>70</v>
      </c>
      <c r="Y75" s="49">
        <f t="shared" si="36"/>
        <v>17</v>
      </c>
      <c r="Z75" s="49">
        <f t="shared" si="37"/>
        <v>0</v>
      </c>
      <c r="AA75" s="49">
        <f t="shared" si="38"/>
        <v>10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652</v>
      </c>
      <c r="AK75" s="49">
        <v>0</v>
      </c>
      <c r="AL75" s="49">
        <v>290</v>
      </c>
      <c r="AM75" s="49">
        <v>265</v>
      </c>
      <c r="AN75" s="49">
        <v>70</v>
      </c>
      <c r="AO75" s="49">
        <v>17</v>
      </c>
      <c r="AP75" s="49">
        <v>0</v>
      </c>
      <c r="AQ75" s="49">
        <v>10</v>
      </c>
      <c r="AR75" s="49">
        <f t="shared" si="41"/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4"/>
        <v>456</v>
      </c>
      <c r="BQ75" s="49">
        <v>445</v>
      </c>
      <c r="BR75" s="49">
        <v>2</v>
      </c>
      <c r="BS75" s="49">
        <v>0</v>
      </c>
      <c r="BT75" s="49">
        <v>0</v>
      </c>
      <c r="BU75" s="49">
        <v>0</v>
      </c>
      <c r="BV75" s="49">
        <v>9</v>
      </c>
      <c r="BW75" s="49">
        <v>0</v>
      </c>
    </row>
    <row r="76" spans="1:75" ht="13.5">
      <c r="A76" s="24" t="s">
        <v>25</v>
      </c>
      <c r="B76" s="47" t="s">
        <v>164</v>
      </c>
      <c r="C76" s="48" t="s">
        <v>215</v>
      </c>
      <c r="D76" s="49">
        <f t="shared" si="45"/>
        <v>974</v>
      </c>
      <c r="E76" s="49">
        <f t="shared" si="23"/>
        <v>568</v>
      </c>
      <c r="F76" s="49">
        <f t="shared" si="24"/>
        <v>202</v>
      </c>
      <c r="G76" s="49">
        <f t="shared" si="25"/>
        <v>115</v>
      </c>
      <c r="H76" s="49">
        <f t="shared" si="26"/>
        <v>20</v>
      </c>
      <c r="I76" s="49">
        <f t="shared" si="27"/>
        <v>11</v>
      </c>
      <c r="J76" s="49">
        <f t="shared" si="28"/>
        <v>3</v>
      </c>
      <c r="K76" s="49">
        <f t="shared" si="29"/>
        <v>55</v>
      </c>
      <c r="L76" s="49">
        <f t="shared" si="30"/>
        <v>568</v>
      </c>
      <c r="M76" s="49">
        <v>568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f t="shared" si="31"/>
        <v>406</v>
      </c>
      <c r="U76" s="49">
        <f t="shared" si="32"/>
        <v>0</v>
      </c>
      <c r="V76" s="49">
        <f t="shared" si="33"/>
        <v>202</v>
      </c>
      <c r="W76" s="49">
        <f t="shared" si="34"/>
        <v>115</v>
      </c>
      <c r="X76" s="49">
        <f t="shared" si="35"/>
        <v>20</v>
      </c>
      <c r="Y76" s="49">
        <f t="shared" si="36"/>
        <v>11</v>
      </c>
      <c r="Z76" s="49">
        <f t="shared" si="37"/>
        <v>3</v>
      </c>
      <c r="AA76" s="49">
        <f t="shared" si="38"/>
        <v>55</v>
      </c>
      <c r="AB76" s="49">
        <f t="shared" si="39"/>
        <v>55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55</v>
      </c>
      <c r="AJ76" s="49">
        <f t="shared" si="40"/>
        <v>320</v>
      </c>
      <c r="AK76" s="49">
        <v>0</v>
      </c>
      <c r="AL76" s="49">
        <v>202</v>
      </c>
      <c r="AM76" s="49">
        <v>115</v>
      </c>
      <c r="AN76" s="49">
        <v>0</v>
      </c>
      <c r="AO76" s="49">
        <v>0</v>
      </c>
      <c r="AP76" s="49">
        <v>3</v>
      </c>
      <c r="AQ76" s="49">
        <v>0</v>
      </c>
      <c r="AR76" s="49">
        <f t="shared" si="41"/>
        <v>31</v>
      </c>
      <c r="AS76" s="49">
        <v>0</v>
      </c>
      <c r="AT76" s="49">
        <v>0</v>
      </c>
      <c r="AU76" s="49">
        <v>0</v>
      </c>
      <c r="AV76" s="49">
        <v>20</v>
      </c>
      <c r="AW76" s="49">
        <v>11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25</v>
      </c>
      <c r="B77" s="47" t="s">
        <v>165</v>
      </c>
      <c r="C77" s="48" t="s">
        <v>449</v>
      </c>
      <c r="D77" s="49">
        <f t="shared" si="45"/>
        <v>480</v>
      </c>
      <c r="E77" s="49">
        <f t="shared" si="23"/>
        <v>319</v>
      </c>
      <c r="F77" s="49">
        <f t="shared" si="24"/>
        <v>73</v>
      </c>
      <c r="G77" s="49">
        <f t="shared" si="25"/>
        <v>54</v>
      </c>
      <c r="H77" s="49">
        <f t="shared" si="26"/>
        <v>11</v>
      </c>
      <c r="I77" s="49">
        <f t="shared" si="27"/>
        <v>19</v>
      </c>
      <c r="J77" s="49">
        <f t="shared" si="28"/>
        <v>0</v>
      </c>
      <c r="K77" s="49">
        <f t="shared" si="29"/>
        <v>4</v>
      </c>
      <c r="L77" s="49">
        <f t="shared" si="30"/>
        <v>459</v>
      </c>
      <c r="M77" s="49">
        <v>301</v>
      </c>
      <c r="N77" s="49">
        <v>72</v>
      </c>
      <c r="O77" s="49">
        <v>52</v>
      </c>
      <c r="P77" s="49">
        <v>11</v>
      </c>
      <c r="Q77" s="49">
        <v>19</v>
      </c>
      <c r="R77" s="49">
        <v>0</v>
      </c>
      <c r="S77" s="49">
        <v>4</v>
      </c>
      <c r="T77" s="49">
        <f t="shared" si="31"/>
        <v>19</v>
      </c>
      <c r="U77" s="49">
        <f t="shared" si="32"/>
        <v>18</v>
      </c>
      <c r="V77" s="49">
        <f t="shared" si="33"/>
        <v>1</v>
      </c>
      <c r="W77" s="49">
        <f t="shared" si="34"/>
        <v>0</v>
      </c>
      <c r="X77" s="49">
        <f t="shared" si="35"/>
        <v>0</v>
      </c>
      <c r="Y77" s="49">
        <f t="shared" si="36"/>
        <v>0</v>
      </c>
      <c r="Z77" s="49">
        <f t="shared" si="37"/>
        <v>0</v>
      </c>
      <c r="AA77" s="49">
        <f t="shared" si="38"/>
        <v>0</v>
      </c>
      <c r="AB77" s="49">
        <f t="shared" si="39"/>
        <v>19</v>
      </c>
      <c r="AC77" s="49">
        <v>18</v>
      </c>
      <c r="AD77" s="49">
        <v>1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1"/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2</v>
      </c>
      <c r="BQ77" s="49">
        <v>0</v>
      </c>
      <c r="BR77" s="49">
        <v>0</v>
      </c>
      <c r="BS77" s="49">
        <v>2</v>
      </c>
      <c r="BT77" s="49">
        <v>0</v>
      </c>
      <c r="BU77" s="49">
        <v>0</v>
      </c>
      <c r="BV77" s="49">
        <v>0</v>
      </c>
      <c r="BW77" s="49">
        <v>0</v>
      </c>
    </row>
    <row r="78" spans="1:75" ht="13.5">
      <c r="A78" s="24" t="s">
        <v>25</v>
      </c>
      <c r="B78" s="47" t="s">
        <v>166</v>
      </c>
      <c r="C78" s="48" t="s">
        <v>167</v>
      </c>
      <c r="D78" s="49">
        <f t="shared" si="45"/>
        <v>1067</v>
      </c>
      <c r="E78" s="49">
        <f t="shared" si="23"/>
        <v>548</v>
      </c>
      <c r="F78" s="49">
        <f t="shared" si="24"/>
        <v>355</v>
      </c>
      <c r="G78" s="49">
        <f t="shared" si="25"/>
        <v>142</v>
      </c>
      <c r="H78" s="49">
        <f t="shared" si="26"/>
        <v>22</v>
      </c>
      <c r="I78" s="49">
        <f t="shared" si="27"/>
        <v>0</v>
      </c>
      <c r="J78" s="49">
        <f t="shared" si="28"/>
        <v>0</v>
      </c>
      <c r="K78" s="49">
        <f t="shared" si="29"/>
        <v>0</v>
      </c>
      <c r="L78" s="49">
        <f t="shared" si="30"/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f t="shared" si="31"/>
        <v>977</v>
      </c>
      <c r="U78" s="49">
        <f t="shared" si="32"/>
        <v>463</v>
      </c>
      <c r="V78" s="49">
        <f t="shared" si="33"/>
        <v>352</v>
      </c>
      <c r="W78" s="49">
        <f t="shared" si="34"/>
        <v>140</v>
      </c>
      <c r="X78" s="49">
        <f t="shared" si="35"/>
        <v>22</v>
      </c>
      <c r="Y78" s="49">
        <f t="shared" si="36"/>
        <v>0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131</v>
      </c>
      <c r="AK78" s="49">
        <v>0</v>
      </c>
      <c r="AL78" s="49">
        <v>131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1"/>
        <v>846</v>
      </c>
      <c r="AS78" s="49">
        <v>463</v>
      </c>
      <c r="AT78" s="49">
        <v>221</v>
      </c>
      <c r="AU78" s="49">
        <v>140</v>
      </c>
      <c r="AV78" s="49">
        <v>22</v>
      </c>
      <c r="AW78" s="49">
        <v>0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90</v>
      </c>
      <c r="BQ78" s="49">
        <v>85</v>
      </c>
      <c r="BR78" s="49">
        <v>3</v>
      </c>
      <c r="BS78" s="49">
        <v>2</v>
      </c>
      <c r="BT78" s="49">
        <v>0</v>
      </c>
      <c r="BU78" s="49">
        <v>0</v>
      </c>
      <c r="BV78" s="49">
        <v>0</v>
      </c>
      <c r="BW78" s="49">
        <v>0</v>
      </c>
    </row>
    <row r="79" spans="1:75" ht="13.5">
      <c r="A79" s="24" t="s">
        <v>25</v>
      </c>
      <c r="B79" s="47" t="s">
        <v>168</v>
      </c>
      <c r="C79" s="48" t="s">
        <v>272</v>
      </c>
      <c r="D79" s="49">
        <f t="shared" si="45"/>
        <v>400</v>
      </c>
      <c r="E79" s="49">
        <f t="shared" si="23"/>
        <v>121</v>
      </c>
      <c r="F79" s="49">
        <f t="shared" si="24"/>
        <v>185</v>
      </c>
      <c r="G79" s="49">
        <f t="shared" si="25"/>
        <v>83</v>
      </c>
      <c r="H79" s="49">
        <f t="shared" si="26"/>
        <v>11</v>
      </c>
      <c r="I79" s="49">
        <f t="shared" si="27"/>
        <v>0</v>
      </c>
      <c r="J79" s="49">
        <f t="shared" si="28"/>
        <v>0</v>
      </c>
      <c r="K79" s="49">
        <f t="shared" si="29"/>
        <v>0</v>
      </c>
      <c r="L79" s="49">
        <f t="shared" si="30"/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f t="shared" si="31"/>
        <v>396</v>
      </c>
      <c r="U79" s="49">
        <f t="shared" si="32"/>
        <v>118</v>
      </c>
      <c r="V79" s="49">
        <f t="shared" si="33"/>
        <v>185</v>
      </c>
      <c r="W79" s="49">
        <f t="shared" si="34"/>
        <v>82</v>
      </c>
      <c r="X79" s="49">
        <f t="shared" si="35"/>
        <v>11</v>
      </c>
      <c r="Y79" s="49">
        <f t="shared" si="36"/>
        <v>0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63</v>
      </c>
      <c r="AK79" s="49">
        <v>0</v>
      </c>
      <c r="AL79" s="49">
        <v>63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1"/>
        <v>333</v>
      </c>
      <c r="AS79" s="49">
        <v>118</v>
      </c>
      <c r="AT79" s="49">
        <v>122</v>
      </c>
      <c r="AU79" s="49">
        <v>82</v>
      </c>
      <c r="AV79" s="49">
        <v>11</v>
      </c>
      <c r="AW79" s="49">
        <v>0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4</v>
      </c>
      <c r="BQ79" s="49">
        <v>3</v>
      </c>
      <c r="BR79" s="49">
        <v>0</v>
      </c>
      <c r="BS79" s="49">
        <v>1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25</v>
      </c>
      <c r="B80" s="47" t="s">
        <v>169</v>
      </c>
      <c r="C80" s="48" t="s">
        <v>170</v>
      </c>
      <c r="D80" s="49">
        <f t="shared" si="45"/>
        <v>109</v>
      </c>
      <c r="E80" s="49">
        <f t="shared" si="23"/>
        <v>54</v>
      </c>
      <c r="F80" s="49">
        <f t="shared" si="24"/>
        <v>32</v>
      </c>
      <c r="G80" s="49">
        <f t="shared" si="25"/>
        <v>18</v>
      </c>
      <c r="H80" s="49">
        <f t="shared" si="26"/>
        <v>3</v>
      </c>
      <c r="I80" s="49">
        <f t="shared" si="27"/>
        <v>2</v>
      </c>
      <c r="J80" s="49">
        <f t="shared" si="28"/>
        <v>0</v>
      </c>
      <c r="K80" s="49">
        <f t="shared" si="29"/>
        <v>0</v>
      </c>
      <c r="L80" s="49">
        <f t="shared" si="30"/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109</v>
      </c>
      <c r="U80" s="49">
        <f t="shared" si="32"/>
        <v>54</v>
      </c>
      <c r="V80" s="49">
        <f t="shared" si="33"/>
        <v>32</v>
      </c>
      <c r="W80" s="49">
        <f t="shared" si="34"/>
        <v>18</v>
      </c>
      <c r="X80" s="49">
        <f t="shared" si="35"/>
        <v>3</v>
      </c>
      <c r="Y80" s="49">
        <f t="shared" si="36"/>
        <v>2</v>
      </c>
      <c r="Z80" s="49">
        <f t="shared" si="37"/>
        <v>0</v>
      </c>
      <c r="AA80" s="49">
        <f t="shared" si="38"/>
        <v>0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26</v>
      </c>
      <c r="AK80" s="49">
        <v>0</v>
      </c>
      <c r="AL80" s="49">
        <v>26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1"/>
        <v>83</v>
      </c>
      <c r="AS80" s="49">
        <v>54</v>
      </c>
      <c r="AT80" s="49">
        <v>6</v>
      </c>
      <c r="AU80" s="49">
        <v>18</v>
      </c>
      <c r="AV80" s="49">
        <v>3</v>
      </c>
      <c r="AW80" s="49">
        <v>2</v>
      </c>
      <c r="AX80" s="49">
        <v>0</v>
      </c>
      <c r="AY80" s="49">
        <v>0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</row>
    <row r="81" spans="1:75" ht="13.5">
      <c r="A81" s="24" t="s">
        <v>25</v>
      </c>
      <c r="B81" s="47" t="s">
        <v>171</v>
      </c>
      <c r="C81" s="48" t="s">
        <v>450</v>
      </c>
      <c r="D81" s="49">
        <f t="shared" si="45"/>
        <v>303</v>
      </c>
      <c r="E81" s="49">
        <f t="shared" si="23"/>
        <v>193</v>
      </c>
      <c r="F81" s="49">
        <f t="shared" si="24"/>
        <v>31</v>
      </c>
      <c r="G81" s="49">
        <f t="shared" si="25"/>
        <v>53</v>
      </c>
      <c r="H81" s="49">
        <f t="shared" si="26"/>
        <v>16</v>
      </c>
      <c r="I81" s="49">
        <f t="shared" si="27"/>
        <v>10</v>
      </c>
      <c r="J81" s="49">
        <f t="shared" si="28"/>
        <v>0</v>
      </c>
      <c r="K81" s="49">
        <f t="shared" si="29"/>
        <v>0</v>
      </c>
      <c r="L81" s="49">
        <f t="shared" si="30"/>
        <v>300</v>
      </c>
      <c r="M81" s="49">
        <v>190</v>
      </c>
      <c r="N81" s="49">
        <v>31</v>
      </c>
      <c r="O81" s="49">
        <v>53</v>
      </c>
      <c r="P81" s="49">
        <v>16</v>
      </c>
      <c r="Q81" s="49">
        <v>10</v>
      </c>
      <c r="R81" s="49">
        <v>0</v>
      </c>
      <c r="S81" s="49">
        <v>0</v>
      </c>
      <c r="T81" s="49">
        <f t="shared" si="31"/>
        <v>3</v>
      </c>
      <c r="U81" s="49">
        <f t="shared" si="32"/>
        <v>3</v>
      </c>
      <c r="V81" s="49">
        <f t="shared" si="33"/>
        <v>0</v>
      </c>
      <c r="W81" s="49">
        <f t="shared" si="34"/>
        <v>0</v>
      </c>
      <c r="X81" s="49">
        <f t="shared" si="35"/>
        <v>0</v>
      </c>
      <c r="Y81" s="49">
        <f t="shared" si="36"/>
        <v>0</v>
      </c>
      <c r="Z81" s="49">
        <f t="shared" si="37"/>
        <v>0</v>
      </c>
      <c r="AA81" s="49">
        <f t="shared" si="38"/>
        <v>0</v>
      </c>
      <c r="AB81" s="49">
        <f t="shared" si="39"/>
        <v>3</v>
      </c>
      <c r="AC81" s="49">
        <v>3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1"/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25</v>
      </c>
      <c r="B82" s="47" t="s">
        <v>172</v>
      </c>
      <c r="C82" s="48" t="s">
        <v>173</v>
      </c>
      <c r="D82" s="49">
        <f t="shared" si="45"/>
        <v>141</v>
      </c>
      <c r="E82" s="49">
        <f t="shared" si="23"/>
        <v>59</v>
      </c>
      <c r="F82" s="49">
        <f t="shared" si="24"/>
        <v>20</v>
      </c>
      <c r="G82" s="49">
        <f t="shared" si="25"/>
        <v>25</v>
      </c>
      <c r="H82" s="49">
        <f t="shared" si="26"/>
        <v>14</v>
      </c>
      <c r="I82" s="49">
        <f t="shared" si="27"/>
        <v>23</v>
      </c>
      <c r="J82" s="49">
        <f t="shared" si="28"/>
        <v>0</v>
      </c>
      <c r="K82" s="49">
        <f t="shared" si="29"/>
        <v>0</v>
      </c>
      <c r="L82" s="49">
        <f t="shared" si="30"/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1"/>
        <v>141</v>
      </c>
      <c r="U82" s="49">
        <f t="shared" si="32"/>
        <v>59</v>
      </c>
      <c r="V82" s="49">
        <f t="shared" si="33"/>
        <v>20</v>
      </c>
      <c r="W82" s="49">
        <f t="shared" si="34"/>
        <v>25</v>
      </c>
      <c r="X82" s="49">
        <f t="shared" si="35"/>
        <v>14</v>
      </c>
      <c r="Y82" s="49">
        <f t="shared" si="36"/>
        <v>23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1"/>
        <v>141</v>
      </c>
      <c r="AS82" s="49">
        <v>59</v>
      </c>
      <c r="AT82" s="49">
        <v>20</v>
      </c>
      <c r="AU82" s="49">
        <v>25</v>
      </c>
      <c r="AV82" s="49">
        <v>14</v>
      </c>
      <c r="AW82" s="49">
        <v>23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25</v>
      </c>
      <c r="B83" s="47" t="s">
        <v>174</v>
      </c>
      <c r="C83" s="48" t="s">
        <v>175</v>
      </c>
      <c r="D83" s="49">
        <f t="shared" si="45"/>
        <v>268</v>
      </c>
      <c r="E83" s="49">
        <f t="shared" si="23"/>
        <v>136</v>
      </c>
      <c r="F83" s="49">
        <f t="shared" si="24"/>
        <v>80</v>
      </c>
      <c r="G83" s="49">
        <f t="shared" si="25"/>
        <v>22</v>
      </c>
      <c r="H83" s="49">
        <f t="shared" si="26"/>
        <v>16</v>
      </c>
      <c r="I83" s="49">
        <f t="shared" si="27"/>
        <v>14</v>
      </c>
      <c r="J83" s="49">
        <f t="shared" si="28"/>
        <v>0</v>
      </c>
      <c r="K83" s="49">
        <f t="shared" si="29"/>
        <v>0</v>
      </c>
      <c r="L83" s="49">
        <f t="shared" si="30"/>
        <v>207</v>
      </c>
      <c r="M83" s="49">
        <v>136</v>
      </c>
      <c r="N83" s="49">
        <v>19</v>
      </c>
      <c r="O83" s="49">
        <v>22</v>
      </c>
      <c r="P83" s="49">
        <v>16</v>
      </c>
      <c r="Q83" s="49">
        <v>14</v>
      </c>
      <c r="R83" s="49">
        <v>0</v>
      </c>
      <c r="S83" s="49">
        <v>0</v>
      </c>
      <c r="T83" s="49">
        <f t="shared" si="31"/>
        <v>61</v>
      </c>
      <c r="U83" s="49">
        <f t="shared" si="32"/>
        <v>0</v>
      </c>
      <c r="V83" s="49">
        <f t="shared" si="33"/>
        <v>61</v>
      </c>
      <c r="W83" s="49">
        <f t="shared" si="34"/>
        <v>0</v>
      </c>
      <c r="X83" s="49">
        <f t="shared" si="35"/>
        <v>0</v>
      </c>
      <c r="Y83" s="49">
        <f t="shared" si="36"/>
        <v>0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61</v>
      </c>
      <c r="AK83" s="49">
        <v>0</v>
      </c>
      <c r="AL83" s="49">
        <v>61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1"/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25</v>
      </c>
      <c r="B84" s="47" t="s">
        <v>176</v>
      </c>
      <c r="C84" s="48" t="s">
        <v>204</v>
      </c>
      <c r="D84" s="49">
        <f t="shared" si="45"/>
        <v>423</v>
      </c>
      <c r="E84" s="49">
        <f t="shared" si="23"/>
        <v>135</v>
      </c>
      <c r="F84" s="49">
        <f t="shared" si="24"/>
        <v>12</v>
      </c>
      <c r="G84" s="49">
        <f t="shared" si="25"/>
        <v>16</v>
      </c>
      <c r="H84" s="49">
        <f t="shared" si="26"/>
        <v>6</v>
      </c>
      <c r="I84" s="49">
        <f t="shared" si="27"/>
        <v>24</v>
      </c>
      <c r="J84" s="49">
        <f t="shared" si="28"/>
        <v>0</v>
      </c>
      <c r="K84" s="49">
        <f t="shared" si="29"/>
        <v>230</v>
      </c>
      <c r="L84" s="49">
        <f t="shared" si="30"/>
        <v>189</v>
      </c>
      <c r="M84" s="49">
        <v>135</v>
      </c>
      <c r="N84" s="49">
        <v>8</v>
      </c>
      <c r="O84" s="49">
        <v>16</v>
      </c>
      <c r="P84" s="49">
        <v>6</v>
      </c>
      <c r="Q84" s="49">
        <v>24</v>
      </c>
      <c r="R84" s="49">
        <v>0</v>
      </c>
      <c r="S84" s="49">
        <v>0</v>
      </c>
      <c r="T84" s="49">
        <f t="shared" si="31"/>
        <v>234</v>
      </c>
      <c r="U84" s="49">
        <f t="shared" si="32"/>
        <v>0</v>
      </c>
      <c r="V84" s="49">
        <f t="shared" si="33"/>
        <v>4</v>
      </c>
      <c r="W84" s="49">
        <f t="shared" si="34"/>
        <v>0</v>
      </c>
      <c r="X84" s="49">
        <f t="shared" si="35"/>
        <v>0</v>
      </c>
      <c r="Y84" s="49">
        <f t="shared" si="36"/>
        <v>0</v>
      </c>
      <c r="Z84" s="49">
        <f t="shared" si="37"/>
        <v>0</v>
      </c>
      <c r="AA84" s="49">
        <f t="shared" si="38"/>
        <v>230</v>
      </c>
      <c r="AB84" s="49">
        <f t="shared" si="39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0"/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41"/>
        <v>234</v>
      </c>
      <c r="AS84" s="49">
        <v>0</v>
      </c>
      <c r="AT84" s="49">
        <v>4</v>
      </c>
      <c r="AU84" s="49">
        <v>0</v>
      </c>
      <c r="AV84" s="49">
        <v>0</v>
      </c>
      <c r="AW84" s="49">
        <v>0</v>
      </c>
      <c r="AX84" s="49">
        <v>0</v>
      </c>
      <c r="AY84" s="49">
        <v>230</v>
      </c>
      <c r="AZ84" s="49">
        <f t="shared" si="42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3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4"/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24" t="s">
        <v>25</v>
      </c>
      <c r="B85" s="47" t="s">
        <v>177</v>
      </c>
      <c r="C85" s="48" t="s">
        <v>378</v>
      </c>
      <c r="D85" s="49">
        <f t="shared" si="45"/>
        <v>553</v>
      </c>
      <c r="E85" s="49">
        <f t="shared" si="23"/>
        <v>172</v>
      </c>
      <c r="F85" s="49">
        <f t="shared" si="24"/>
        <v>40</v>
      </c>
      <c r="G85" s="49">
        <f t="shared" si="25"/>
        <v>25</v>
      </c>
      <c r="H85" s="49">
        <f t="shared" si="26"/>
        <v>7</v>
      </c>
      <c r="I85" s="49">
        <f t="shared" si="27"/>
        <v>29</v>
      </c>
      <c r="J85" s="49">
        <f t="shared" si="28"/>
        <v>18</v>
      </c>
      <c r="K85" s="49">
        <f t="shared" si="29"/>
        <v>262</v>
      </c>
      <c r="L85" s="49">
        <f t="shared" si="30"/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f t="shared" si="31"/>
        <v>553</v>
      </c>
      <c r="U85" s="49">
        <f t="shared" si="32"/>
        <v>172</v>
      </c>
      <c r="V85" s="49">
        <f t="shared" si="33"/>
        <v>40</v>
      </c>
      <c r="W85" s="49">
        <f t="shared" si="34"/>
        <v>25</v>
      </c>
      <c r="X85" s="49">
        <f t="shared" si="35"/>
        <v>7</v>
      </c>
      <c r="Y85" s="49">
        <f t="shared" si="36"/>
        <v>29</v>
      </c>
      <c r="Z85" s="49">
        <f t="shared" si="37"/>
        <v>18</v>
      </c>
      <c r="AA85" s="49">
        <f t="shared" si="38"/>
        <v>262</v>
      </c>
      <c r="AB85" s="49">
        <f t="shared" si="39"/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 t="shared" si="40"/>
        <v>30</v>
      </c>
      <c r="AK85" s="49">
        <v>0</v>
      </c>
      <c r="AL85" s="49">
        <v>25</v>
      </c>
      <c r="AM85" s="49">
        <v>3</v>
      </c>
      <c r="AN85" s="49">
        <v>0</v>
      </c>
      <c r="AO85" s="49">
        <v>2</v>
      </c>
      <c r="AP85" s="49">
        <v>0</v>
      </c>
      <c r="AQ85" s="49">
        <v>0</v>
      </c>
      <c r="AR85" s="49">
        <f t="shared" si="41"/>
        <v>523</v>
      </c>
      <c r="AS85" s="49">
        <v>172</v>
      </c>
      <c r="AT85" s="49">
        <v>15</v>
      </c>
      <c r="AU85" s="49">
        <v>22</v>
      </c>
      <c r="AV85" s="49">
        <v>7</v>
      </c>
      <c r="AW85" s="49">
        <v>27</v>
      </c>
      <c r="AX85" s="49">
        <v>18</v>
      </c>
      <c r="AY85" s="49">
        <v>262</v>
      </c>
      <c r="AZ85" s="49">
        <f t="shared" si="42"/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 t="shared" si="43"/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 t="shared" si="44"/>
        <v>0</v>
      </c>
      <c r="BQ85" s="49">
        <v>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</row>
    <row r="86" spans="1:75" ht="13.5">
      <c r="A86" s="24" t="s">
        <v>25</v>
      </c>
      <c r="B86" s="47" t="s">
        <v>379</v>
      </c>
      <c r="C86" s="48" t="s">
        <v>380</v>
      </c>
      <c r="D86" s="49">
        <f t="shared" si="45"/>
        <v>212</v>
      </c>
      <c r="E86" s="49">
        <f t="shared" si="23"/>
        <v>132</v>
      </c>
      <c r="F86" s="49">
        <f t="shared" si="24"/>
        <v>39</v>
      </c>
      <c r="G86" s="49">
        <f t="shared" si="25"/>
        <v>26</v>
      </c>
      <c r="H86" s="49">
        <f t="shared" si="26"/>
        <v>6</v>
      </c>
      <c r="I86" s="49">
        <f t="shared" si="27"/>
        <v>7</v>
      </c>
      <c r="J86" s="49">
        <f t="shared" si="28"/>
        <v>0</v>
      </c>
      <c r="K86" s="49">
        <f t="shared" si="29"/>
        <v>2</v>
      </c>
      <c r="L86" s="49">
        <f t="shared" si="30"/>
        <v>205</v>
      </c>
      <c r="M86" s="49">
        <v>126</v>
      </c>
      <c r="N86" s="49">
        <v>38</v>
      </c>
      <c r="O86" s="49">
        <v>26</v>
      </c>
      <c r="P86" s="49">
        <v>6</v>
      </c>
      <c r="Q86" s="49">
        <v>7</v>
      </c>
      <c r="R86" s="49">
        <v>0</v>
      </c>
      <c r="S86" s="49">
        <v>2</v>
      </c>
      <c r="T86" s="49">
        <f t="shared" si="31"/>
        <v>7</v>
      </c>
      <c r="U86" s="49">
        <f t="shared" si="32"/>
        <v>6</v>
      </c>
      <c r="V86" s="49">
        <f t="shared" si="33"/>
        <v>1</v>
      </c>
      <c r="W86" s="49">
        <f t="shared" si="34"/>
        <v>0</v>
      </c>
      <c r="X86" s="49">
        <f t="shared" si="35"/>
        <v>0</v>
      </c>
      <c r="Y86" s="49">
        <f t="shared" si="36"/>
        <v>0</v>
      </c>
      <c r="Z86" s="49">
        <f t="shared" si="37"/>
        <v>0</v>
      </c>
      <c r="AA86" s="49">
        <f t="shared" si="38"/>
        <v>0</v>
      </c>
      <c r="AB86" s="49">
        <f t="shared" si="39"/>
        <v>7</v>
      </c>
      <c r="AC86" s="49">
        <v>6</v>
      </c>
      <c r="AD86" s="49">
        <v>1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f t="shared" si="40"/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f t="shared" si="41"/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f t="shared" si="42"/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f t="shared" si="43"/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f t="shared" si="44"/>
        <v>0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</row>
    <row r="87" spans="1:75" ht="13.5">
      <c r="A87" s="24" t="s">
        <v>25</v>
      </c>
      <c r="B87" s="47" t="s">
        <v>381</v>
      </c>
      <c r="C87" s="48" t="s">
        <v>382</v>
      </c>
      <c r="D87" s="49">
        <f t="shared" si="45"/>
        <v>192</v>
      </c>
      <c r="E87" s="49">
        <f t="shared" si="23"/>
        <v>73</v>
      </c>
      <c r="F87" s="49">
        <f t="shared" si="24"/>
        <v>76</v>
      </c>
      <c r="G87" s="49">
        <f t="shared" si="25"/>
        <v>37</v>
      </c>
      <c r="H87" s="49">
        <f t="shared" si="26"/>
        <v>6</v>
      </c>
      <c r="I87" s="49">
        <f t="shared" si="27"/>
        <v>0</v>
      </c>
      <c r="J87" s="49">
        <f t="shared" si="28"/>
        <v>0</v>
      </c>
      <c r="K87" s="49">
        <f t="shared" si="29"/>
        <v>0</v>
      </c>
      <c r="L87" s="49">
        <f t="shared" si="30"/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f t="shared" si="31"/>
        <v>192</v>
      </c>
      <c r="U87" s="49">
        <f t="shared" si="32"/>
        <v>73</v>
      </c>
      <c r="V87" s="49">
        <f t="shared" si="33"/>
        <v>76</v>
      </c>
      <c r="W87" s="49">
        <f t="shared" si="34"/>
        <v>37</v>
      </c>
      <c r="X87" s="49">
        <f t="shared" si="35"/>
        <v>6</v>
      </c>
      <c r="Y87" s="49">
        <f t="shared" si="36"/>
        <v>0</v>
      </c>
      <c r="Z87" s="49">
        <f t="shared" si="37"/>
        <v>0</v>
      </c>
      <c r="AA87" s="49">
        <f t="shared" si="38"/>
        <v>0</v>
      </c>
      <c r="AB87" s="49">
        <f t="shared" si="39"/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f t="shared" si="40"/>
        <v>27</v>
      </c>
      <c r="AK87" s="49">
        <v>0</v>
      </c>
      <c r="AL87" s="49">
        <v>27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f t="shared" si="41"/>
        <v>165</v>
      </c>
      <c r="AS87" s="49">
        <v>73</v>
      </c>
      <c r="AT87" s="49">
        <v>49</v>
      </c>
      <c r="AU87" s="49">
        <v>37</v>
      </c>
      <c r="AV87" s="49">
        <v>6</v>
      </c>
      <c r="AW87" s="49">
        <v>0</v>
      </c>
      <c r="AX87" s="49">
        <v>0</v>
      </c>
      <c r="AY87" s="49">
        <v>0</v>
      </c>
      <c r="AZ87" s="49">
        <f t="shared" si="42"/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f t="shared" si="43"/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f t="shared" si="44"/>
        <v>0</v>
      </c>
      <c r="BQ87" s="49">
        <v>0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</row>
    <row r="88" spans="1:75" ht="13.5">
      <c r="A88" s="24" t="s">
        <v>25</v>
      </c>
      <c r="B88" s="47" t="s">
        <v>383</v>
      </c>
      <c r="C88" s="48" t="s">
        <v>384</v>
      </c>
      <c r="D88" s="49">
        <f t="shared" si="45"/>
        <v>265</v>
      </c>
      <c r="E88" s="49">
        <f t="shared" si="23"/>
        <v>73</v>
      </c>
      <c r="F88" s="49">
        <f t="shared" si="24"/>
        <v>6</v>
      </c>
      <c r="G88" s="49">
        <f t="shared" si="25"/>
        <v>11</v>
      </c>
      <c r="H88" s="49">
        <f t="shared" si="26"/>
        <v>2</v>
      </c>
      <c r="I88" s="49">
        <f t="shared" si="27"/>
        <v>6</v>
      </c>
      <c r="J88" s="49">
        <f t="shared" si="28"/>
        <v>0</v>
      </c>
      <c r="K88" s="49">
        <f t="shared" si="29"/>
        <v>167</v>
      </c>
      <c r="L88" s="49">
        <f t="shared" si="30"/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f t="shared" si="31"/>
        <v>265</v>
      </c>
      <c r="U88" s="49">
        <f t="shared" si="32"/>
        <v>73</v>
      </c>
      <c r="V88" s="49">
        <f t="shared" si="33"/>
        <v>6</v>
      </c>
      <c r="W88" s="49">
        <f t="shared" si="34"/>
        <v>11</v>
      </c>
      <c r="X88" s="49">
        <f t="shared" si="35"/>
        <v>2</v>
      </c>
      <c r="Y88" s="49">
        <f t="shared" si="36"/>
        <v>6</v>
      </c>
      <c r="Z88" s="49">
        <f t="shared" si="37"/>
        <v>0</v>
      </c>
      <c r="AA88" s="49">
        <f t="shared" si="38"/>
        <v>167</v>
      </c>
      <c r="AB88" s="49">
        <f t="shared" si="39"/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f t="shared" si="40"/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f t="shared" si="41"/>
        <v>265</v>
      </c>
      <c r="AS88" s="49">
        <v>73</v>
      </c>
      <c r="AT88" s="49">
        <v>6</v>
      </c>
      <c r="AU88" s="49">
        <v>11</v>
      </c>
      <c r="AV88" s="49">
        <v>2</v>
      </c>
      <c r="AW88" s="49">
        <v>6</v>
      </c>
      <c r="AX88" s="49">
        <v>0</v>
      </c>
      <c r="AY88" s="49">
        <v>167</v>
      </c>
      <c r="AZ88" s="49">
        <f t="shared" si="42"/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f t="shared" si="43"/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f t="shared" si="44"/>
        <v>0</v>
      </c>
      <c r="BQ88" s="49">
        <v>0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</row>
    <row r="89" spans="1:75" ht="13.5">
      <c r="A89" s="24" t="s">
        <v>25</v>
      </c>
      <c r="B89" s="47" t="s">
        <v>385</v>
      </c>
      <c r="C89" s="48" t="s">
        <v>386</v>
      </c>
      <c r="D89" s="49">
        <f t="shared" si="45"/>
        <v>184</v>
      </c>
      <c r="E89" s="49">
        <f t="shared" si="23"/>
        <v>82</v>
      </c>
      <c r="F89" s="49">
        <f t="shared" si="24"/>
        <v>9</v>
      </c>
      <c r="G89" s="49">
        <f t="shared" si="25"/>
        <v>15</v>
      </c>
      <c r="H89" s="49">
        <f t="shared" si="26"/>
        <v>1</v>
      </c>
      <c r="I89" s="49">
        <f t="shared" si="27"/>
        <v>6</v>
      </c>
      <c r="J89" s="49">
        <f t="shared" si="28"/>
        <v>0</v>
      </c>
      <c r="K89" s="49">
        <f t="shared" si="29"/>
        <v>71</v>
      </c>
      <c r="L89" s="49">
        <f t="shared" si="30"/>
        <v>113</v>
      </c>
      <c r="M89" s="49">
        <v>82</v>
      </c>
      <c r="N89" s="49">
        <v>9</v>
      </c>
      <c r="O89" s="49">
        <v>15</v>
      </c>
      <c r="P89" s="49">
        <v>1</v>
      </c>
      <c r="Q89" s="49">
        <v>6</v>
      </c>
      <c r="R89" s="49">
        <v>0</v>
      </c>
      <c r="S89" s="49">
        <v>0</v>
      </c>
      <c r="T89" s="49">
        <f t="shared" si="31"/>
        <v>71</v>
      </c>
      <c r="U89" s="49">
        <f t="shared" si="32"/>
        <v>0</v>
      </c>
      <c r="V89" s="49">
        <f t="shared" si="33"/>
        <v>0</v>
      </c>
      <c r="W89" s="49">
        <f t="shared" si="34"/>
        <v>0</v>
      </c>
      <c r="X89" s="49">
        <f t="shared" si="35"/>
        <v>0</v>
      </c>
      <c r="Y89" s="49">
        <f t="shared" si="36"/>
        <v>0</v>
      </c>
      <c r="Z89" s="49">
        <f t="shared" si="37"/>
        <v>0</v>
      </c>
      <c r="AA89" s="49">
        <f t="shared" si="38"/>
        <v>71</v>
      </c>
      <c r="AB89" s="49">
        <f t="shared" si="39"/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f t="shared" si="40"/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f t="shared" si="41"/>
        <v>71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9">
        <v>71</v>
      </c>
      <c r="AZ89" s="49">
        <f t="shared" si="42"/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f t="shared" si="43"/>
        <v>0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f t="shared" si="44"/>
        <v>0</v>
      </c>
      <c r="BQ89" s="49">
        <v>0</v>
      </c>
      <c r="BR89" s="49">
        <v>0</v>
      </c>
      <c r="BS89" s="49">
        <v>0</v>
      </c>
      <c r="BT89" s="49">
        <v>0</v>
      </c>
      <c r="BU89" s="49">
        <v>0</v>
      </c>
      <c r="BV89" s="49">
        <v>0</v>
      </c>
      <c r="BW89" s="49">
        <v>0</v>
      </c>
    </row>
    <row r="90" spans="1:75" ht="13.5">
      <c r="A90" s="24" t="s">
        <v>25</v>
      </c>
      <c r="B90" s="47" t="s">
        <v>387</v>
      </c>
      <c r="C90" s="48" t="s">
        <v>388</v>
      </c>
      <c r="D90" s="49">
        <f t="shared" si="45"/>
        <v>784</v>
      </c>
      <c r="E90" s="49">
        <f t="shared" si="23"/>
        <v>378</v>
      </c>
      <c r="F90" s="49">
        <f t="shared" si="24"/>
        <v>105</v>
      </c>
      <c r="G90" s="49">
        <f t="shared" si="25"/>
        <v>73</v>
      </c>
      <c r="H90" s="49">
        <f t="shared" si="26"/>
        <v>23</v>
      </c>
      <c r="I90" s="49">
        <f t="shared" si="27"/>
        <v>108</v>
      </c>
      <c r="J90" s="49">
        <f t="shared" si="28"/>
        <v>0</v>
      </c>
      <c r="K90" s="49">
        <f t="shared" si="29"/>
        <v>97</v>
      </c>
      <c r="L90" s="49">
        <f t="shared" si="30"/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f t="shared" si="31"/>
        <v>604</v>
      </c>
      <c r="U90" s="49">
        <f t="shared" si="32"/>
        <v>199</v>
      </c>
      <c r="V90" s="49">
        <f t="shared" si="33"/>
        <v>104</v>
      </c>
      <c r="W90" s="49">
        <f t="shared" si="34"/>
        <v>73</v>
      </c>
      <c r="X90" s="49">
        <f t="shared" si="35"/>
        <v>23</v>
      </c>
      <c r="Y90" s="49">
        <f t="shared" si="36"/>
        <v>108</v>
      </c>
      <c r="Z90" s="49">
        <f t="shared" si="37"/>
        <v>0</v>
      </c>
      <c r="AA90" s="49">
        <f t="shared" si="38"/>
        <v>97</v>
      </c>
      <c r="AB90" s="49">
        <f t="shared" si="39"/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f t="shared" si="40"/>
        <v>2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2</v>
      </c>
      <c r="AR90" s="49">
        <f t="shared" si="41"/>
        <v>602</v>
      </c>
      <c r="AS90" s="49">
        <v>199</v>
      </c>
      <c r="AT90" s="49">
        <v>104</v>
      </c>
      <c r="AU90" s="49">
        <v>73</v>
      </c>
      <c r="AV90" s="49">
        <v>23</v>
      </c>
      <c r="AW90" s="49">
        <v>108</v>
      </c>
      <c r="AX90" s="49">
        <v>0</v>
      </c>
      <c r="AY90" s="49">
        <v>95</v>
      </c>
      <c r="AZ90" s="49">
        <f t="shared" si="42"/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f t="shared" si="43"/>
        <v>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f t="shared" si="44"/>
        <v>180</v>
      </c>
      <c r="BQ90" s="49">
        <v>179</v>
      </c>
      <c r="BR90" s="49">
        <v>1</v>
      </c>
      <c r="BS90" s="49">
        <v>0</v>
      </c>
      <c r="BT90" s="49">
        <v>0</v>
      </c>
      <c r="BU90" s="49">
        <v>0</v>
      </c>
      <c r="BV90" s="49">
        <v>0</v>
      </c>
      <c r="BW90" s="49">
        <v>0</v>
      </c>
    </row>
    <row r="91" spans="1:75" ht="13.5">
      <c r="A91" s="24" t="s">
        <v>25</v>
      </c>
      <c r="B91" s="47" t="s">
        <v>389</v>
      </c>
      <c r="C91" s="48" t="s">
        <v>390</v>
      </c>
      <c r="D91" s="49">
        <f t="shared" si="45"/>
        <v>783</v>
      </c>
      <c r="E91" s="49">
        <f t="shared" si="23"/>
        <v>446</v>
      </c>
      <c r="F91" s="49">
        <f t="shared" si="24"/>
        <v>101</v>
      </c>
      <c r="G91" s="49">
        <f t="shared" si="25"/>
        <v>54</v>
      </c>
      <c r="H91" s="49">
        <f t="shared" si="26"/>
        <v>12</v>
      </c>
      <c r="I91" s="49">
        <f t="shared" si="27"/>
        <v>19</v>
      </c>
      <c r="J91" s="49">
        <f t="shared" si="28"/>
        <v>27</v>
      </c>
      <c r="K91" s="49">
        <f t="shared" si="29"/>
        <v>124</v>
      </c>
      <c r="L91" s="49">
        <f t="shared" si="30"/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si="31"/>
        <v>683</v>
      </c>
      <c r="U91" s="49">
        <f t="shared" si="32"/>
        <v>356</v>
      </c>
      <c r="V91" s="49">
        <f t="shared" si="33"/>
        <v>91</v>
      </c>
      <c r="W91" s="49">
        <f t="shared" si="34"/>
        <v>54</v>
      </c>
      <c r="X91" s="49">
        <f t="shared" si="35"/>
        <v>12</v>
      </c>
      <c r="Y91" s="49">
        <f t="shared" si="36"/>
        <v>19</v>
      </c>
      <c r="Z91" s="49">
        <f t="shared" si="37"/>
        <v>27</v>
      </c>
      <c r="AA91" s="49">
        <f t="shared" si="38"/>
        <v>124</v>
      </c>
      <c r="AB91" s="49">
        <f t="shared" si="39"/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f t="shared" si="40"/>
        <v>6</v>
      </c>
      <c r="AK91" s="49">
        <v>0</v>
      </c>
      <c r="AL91" s="49">
        <v>6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f t="shared" si="41"/>
        <v>677</v>
      </c>
      <c r="AS91" s="49">
        <v>356</v>
      </c>
      <c r="AT91" s="49">
        <v>85</v>
      </c>
      <c r="AU91" s="49">
        <v>54</v>
      </c>
      <c r="AV91" s="49">
        <v>12</v>
      </c>
      <c r="AW91" s="49">
        <v>19</v>
      </c>
      <c r="AX91" s="49">
        <v>27</v>
      </c>
      <c r="AY91" s="49">
        <v>124</v>
      </c>
      <c r="AZ91" s="49">
        <f t="shared" si="42"/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f t="shared" si="43"/>
        <v>0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f t="shared" si="44"/>
        <v>100</v>
      </c>
      <c r="BQ91" s="49">
        <v>90</v>
      </c>
      <c r="BR91" s="49">
        <v>10</v>
      </c>
      <c r="BS91" s="49">
        <v>0</v>
      </c>
      <c r="BT91" s="49">
        <v>0</v>
      </c>
      <c r="BU91" s="49">
        <v>0</v>
      </c>
      <c r="BV91" s="49">
        <v>0</v>
      </c>
      <c r="BW91" s="49">
        <v>0</v>
      </c>
    </row>
    <row r="92" spans="1:75" ht="13.5">
      <c r="A92" s="24" t="s">
        <v>25</v>
      </c>
      <c r="B92" s="47" t="s">
        <v>391</v>
      </c>
      <c r="C92" s="48" t="s">
        <v>35</v>
      </c>
      <c r="D92" s="49">
        <f t="shared" si="45"/>
        <v>525</v>
      </c>
      <c r="E92" s="49">
        <f t="shared" si="23"/>
        <v>334</v>
      </c>
      <c r="F92" s="49">
        <f t="shared" si="24"/>
        <v>108</v>
      </c>
      <c r="G92" s="49">
        <f t="shared" si="25"/>
        <v>32</v>
      </c>
      <c r="H92" s="49">
        <f t="shared" si="26"/>
        <v>7</v>
      </c>
      <c r="I92" s="49">
        <f t="shared" si="27"/>
        <v>12</v>
      </c>
      <c r="J92" s="49">
        <f t="shared" si="28"/>
        <v>0</v>
      </c>
      <c r="K92" s="49">
        <f t="shared" si="29"/>
        <v>32</v>
      </c>
      <c r="L92" s="49">
        <f t="shared" si="30"/>
        <v>234</v>
      </c>
      <c r="M92" s="49">
        <v>168</v>
      </c>
      <c r="N92" s="49">
        <v>16</v>
      </c>
      <c r="O92" s="49">
        <v>31</v>
      </c>
      <c r="P92" s="49">
        <v>7</v>
      </c>
      <c r="Q92" s="49">
        <v>12</v>
      </c>
      <c r="R92" s="49">
        <v>0</v>
      </c>
      <c r="S92" s="49">
        <v>0</v>
      </c>
      <c r="T92" s="49">
        <f t="shared" si="31"/>
        <v>123</v>
      </c>
      <c r="U92" s="49">
        <f t="shared" si="32"/>
        <v>0</v>
      </c>
      <c r="V92" s="49">
        <f t="shared" si="33"/>
        <v>91</v>
      </c>
      <c r="W92" s="49">
        <f t="shared" si="34"/>
        <v>0</v>
      </c>
      <c r="X92" s="49">
        <f t="shared" si="35"/>
        <v>0</v>
      </c>
      <c r="Y92" s="49">
        <f t="shared" si="36"/>
        <v>0</v>
      </c>
      <c r="Z92" s="49">
        <f t="shared" si="37"/>
        <v>0</v>
      </c>
      <c r="AA92" s="49">
        <f t="shared" si="38"/>
        <v>32</v>
      </c>
      <c r="AB92" s="49">
        <f t="shared" si="39"/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f t="shared" si="40"/>
        <v>8</v>
      </c>
      <c r="AK92" s="49">
        <v>0</v>
      </c>
      <c r="AL92" s="49">
        <v>8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f t="shared" si="41"/>
        <v>115</v>
      </c>
      <c r="AS92" s="49">
        <v>0</v>
      </c>
      <c r="AT92" s="49">
        <v>83</v>
      </c>
      <c r="AU92" s="49">
        <v>0</v>
      </c>
      <c r="AV92" s="49">
        <v>0</v>
      </c>
      <c r="AW92" s="49">
        <v>0</v>
      </c>
      <c r="AX92" s="49">
        <v>0</v>
      </c>
      <c r="AY92" s="49">
        <v>32</v>
      </c>
      <c r="AZ92" s="49">
        <f t="shared" si="42"/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f t="shared" si="43"/>
        <v>0</v>
      </c>
      <c r="BI92" s="49">
        <v>0</v>
      </c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f t="shared" si="44"/>
        <v>168</v>
      </c>
      <c r="BQ92" s="49">
        <v>166</v>
      </c>
      <c r="BR92" s="49">
        <v>1</v>
      </c>
      <c r="BS92" s="49">
        <v>1</v>
      </c>
      <c r="BT92" s="49">
        <v>0</v>
      </c>
      <c r="BU92" s="49">
        <v>0</v>
      </c>
      <c r="BV92" s="49">
        <v>0</v>
      </c>
      <c r="BW92" s="49">
        <v>0</v>
      </c>
    </row>
    <row r="93" spans="1:75" ht="13.5">
      <c r="A93" s="24" t="s">
        <v>25</v>
      </c>
      <c r="B93" s="47" t="s">
        <v>392</v>
      </c>
      <c r="C93" s="48" t="s">
        <v>393</v>
      </c>
      <c r="D93" s="49">
        <f t="shared" si="45"/>
        <v>341</v>
      </c>
      <c r="E93" s="49">
        <f t="shared" si="23"/>
        <v>209</v>
      </c>
      <c r="F93" s="49">
        <f t="shared" si="24"/>
        <v>20</v>
      </c>
      <c r="G93" s="49">
        <f t="shared" si="25"/>
        <v>35</v>
      </c>
      <c r="H93" s="49">
        <f t="shared" si="26"/>
        <v>6</v>
      </c>
      <c r="I93" s="49">
        <f t="shared" si="27"/>
        <v>9</v>
      </c>
      <c r="J93" s="49">
        <f t="shared" si="28"/>
        <v>0</v>
      </c>
      <c r="K93" s="49">
        <f t="shared" si="29"/>
        <v>62</v>
      </c>
      <c r="L93" s="49">
        <f t="shared" si="30"/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f t="shared" si="31"/>
        <v>341</v>
      </c>
      <c r="U93" s="49">
        <f t="shared" si="32"/>
        <v>209</v>
      </c>
      <c r="V93" s="49">
        <f t="shared" si="33"/>
        <v>20</v>
      </c>
      <c r="W93" s="49">
        <f t="shared" si="34"/>
        <v>35</v>
      </c>
      <c r="X93" s="49">
        <f t="shared" si="35"/>
        <v>6</v>
      </c>
      <c r="Y93" s="49">
        <f t="shared" si="36"/>
        <v>9</v>
      </c>
      <c r="Z93" s="49">
        <f t="shared" si="37"/>
        <v>0</v>
      </c>
      <c r="AA93" s="49">
        <f t="shared" si="38"/>
        <v>62</v>
      </c>
      <c r="AB93" s="49">
        <f t="shared" si="39"/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f t="shared" si="40"/>
        <v>11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11</v>
      </c>
      <c r="AR93" s="49">
        <f t="shared" si="41"/>
        <v>330</v>
      </c>
      <c r="AS93" s="49">
        <v>209</v>
      </c>
      <c r="AT93" s="49">
        <v>20</v>
      </c>
      <c r="AU93" s="49">
        <v>35</v>
      </c>
      <c r="AV93" s="49">
        <v>6</v>
      </c>
      <c r="AW93" s="49">
        <v>9</v>
      </c>
      <c r="AX93" s="49">
        <v>0</v>
      </c>
      <c r="AY93" s="49">
        <v>51</v>
      </c>
      <c r="AZ93" s="49">
        <f t="shared" si="42"/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f t="shared" si="43"/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f t="shared" si="44"/>
        <v>0</v>
      </c>
      <c r="BQ93" s="49">
        <v>0</v>
      </c>
      <c r="BR93" s="49">
        <v>0</v>
      </c>
      <c r="BS93" s="49">
        <v>0</v>
      </c>
      <c r="BT93" s="49">
        <v>0</v>
      </c>
      <c r="BU93" s="49">
        <v>0</v>
      </c>
      <c r="BV93" s="49">
        <v>0</v>
      </c>
      <c r="BW93" s="49">
        <v>0</v>
      </c>
    </row>
    <row r="94" spans="1:75" ht="13.5">
      <c r="A94" s="24" t="s">
        <v>25</v>
      </c>
      <c r="B94" s="47" t="s">
        <v>394</v>
      </c>
      <c r="C94" s="48" t="s">
        <v>395</v>
      </c>
      <c r="D94" s="49">
        <f t="shared" si="45"/>
        <v>816</v>
      </c>
      <c r="E94" s="49">
        <f t="shared" si="23"/>
        <v>474</v>
      </c>
      <c r="F94" s="49">
        <f t="shared" si="24"/>
        <v>149</v>
      </c>
      <c r="G94" s="49">
        <f t="shared" si="25"/>
        <v>118</v>
      </c>
      <c r="H94" s="49">
        <f t="shared" si="26"/>
        <v>19</v>
      </c>
      <c r="I94" s="49">
        <f t="shared" si="27"/>
        <v>14</v>
      </c>
      <c r="J94" s="49">
        <f t="shared" si="28"/>
        <v>0</v>
      </c>
      <c r="K94" s="49">
        <f t="shared" si="29"/>
        <v>42</v>
      </c>
      <c r="L94" s="49">
        <f t="shared" si="30"/>
        <v>433</v>
      </c>
      <c r="M94" s="49">
        <v>133</v>
      </c>
      <c r="N94" s="49">
        <v>149</v>
      </c>
      <c r="O94" s="49">
        <v>118</v>
      </c>
      <c r="P94" s="49">
        <v>19</v>
      </c>
      <c r="Q94" s="49">
        <v>14</v>
      </c>
      <c r="R94" s="49">
        <v>0</v>
      </c>
      <c r="S94" s="49">
        <v>0</v>
      </c>
      <c r="T94" s="49">
        <f t="shared" si="31"/>
        <v>42</v>
      </c>
      <c r="U94" s="49">
        <f t="shared" si="32"/>
        <v>0</v>
      </c>
      <c r="V94" s="49">
        <f t="shared" si="33"/>
        <v>0</v>
      </c>
      <c r="W94" s="49">
        <f t="shared" si="34"/>
        <v>0</v>
      </c>
      <c r="X94" s="49">
        <f t="shared" si="35"/>
        <v>0</v>
      </c>
      <c r="Y94" s="49">
        <f t="shared" si="36"/>
        <v>0</v>
      </c>
      <c r="Z94" s="49">
        <f t="shared" si="37"/>
        <v>0</v>
      </c>
      <c r="AA94" s="49">
        <f t="shared" si="38"/>
        <v>42</v>
      </c>
      <c r="AB94" s="49">
        <f t="shared" si="39"/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f t="shared" si="40"/>
        <v>15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15</v>
      </c>
      <c r="AR94" s="49">
        <f t="shared" si="41"/>
        <v>27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27</v>
      </c>
      <c r="AZ94" s="49">
        <f t="shared" si="42"/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f t="shared" si="43"/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f t="shared" si="44"/>
        <v>341</v>
      </c>
      <c r="BQ94" s="49">
        <v>341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</row>
    <row r="95" spans="1:75" ht="13.5">
      <c r="A95" s="24" t="s">
        <v>25</v>
      </c>
      <c r="B95" s="47" t="s">
        <v>396</v>
      </c>
      <c r="C95" s="48" t="s">
        <v>397</v>
      </c>
      <c r="D95" s="49">
        <f t="shared" si="45"/>
        <v>304</v>
      </c>
      <c r="E95" s="49">
        <f t="shared" si="23"/>
        <v>222</v>
      </c>
      <c r="F95" s="49">
        <f t="shared" si="24"/>
        <v>18</v>
      </c>
      <c r="G95" s="49">
        <f t="shared" si="25"/>
        <v>39</v>
      </c>
      <c r="H95" s="49">
        <f t="shared" si="26"/>
        <v>5</v>
      </c>
      <c r="I95" s="49">
        <f t="shared" si="27"/>
        <v>20</v>
      </c>
      <c r="J95" s="49">
        <f t="shared" si="28"/>
        <v>0</v>
      </c>
      <c r="K95" s="49">
        <f t="shared" si="29"/>
        <v>0</v>
      </c>
      <c r="L95" s="49">
        <f t="shared" si="30"/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f t="shared" si="31"/>
        <v>304</v>
      </c>
      <c r="U95" s="49">
        <f t="shared" si="32"/>
        <v>222</v>
      </c>
      <c r="V95" s="49">
        <f t="shared" si="33"/>
        <v>18</v>
      </c>
      <c r="W95" s="49">
        <f t="shared" si="34"/>
        <v>39</v>
      </c>
      <c r="X95" s="49">
        <f t="shared" si="35"/>
        <v>5</v>
      </c>
      <c r="Y95" s="49">
        <f t="shared" si="36"/>
        <v>20</v>
      </c>
      <c r="Z95" s="49">
        <f t="shared" si="37"/>
        <v>0</v>
      </c>
      <c r="AA95" s="49">
        <f t="shared" si="38"/>
        <v>0</v>
      </c>
      <c r="AB95" s="49">
        <f t="shared" si="39"/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f t="shared" si="40"/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f t="shared" si="41"/>
        <v>304</v>
      </c>
      <c r="AS95" s="49">
        <v>222</v>
      </c>
      <c r="AT95" s="49">
        <v>18</v>
      </c>
      <c r="AU95" s="49">
        <v>39</v>
      </c>
      <c r="AV95" s="49">
        <v>5</v>
      </c>
      <c r="AW95" s="49">
        <v>20</v>
      </c>
      <c r="AX95" s="49">
        <v>0</v>
      </c>
      <c r="AY95" s="49">
        <v>0</v>
      </c>
      <c r="AZ95" s="49">
        <f t="shared" si="42"/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f t="shared" si="43"/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49">
        <f t="shared" si="44"/>
        <v>0</v>
      </c>
      <c r="BQ95" s="49">
        <v>0</v>
      </c>
      <c r="BR95" s="49">
        <v>0</v>
      </c>
      <c r="BS95" s="49">
        <v>0</v>
      </c>
      <c r="BT95" s="49">
        <v>0</v>
      </c>
      <c r="BU95" s="49">
        <v>0</v>
      </c>
      <c r="BV95" s="49">
        <v>0</v>
      </c>
      <c r="BW95" s="49">
        <v>0</v>
      </c>
    </row>
    <row r="96" spans="1:75" ht="13.5">
      <c r="A96" s="24" t="s">
        <v>25</v>
      </c>
      <c r="B96" s="47" t="s">
        <v>398</v>
      </c>
      <c r="C96" s="48" t="s">
        <v>399</v>
      </c>
      <c r="D96" s="49">
        <f t="shared" si="45"/>
        <v>319</v>
      </c>
      <c r="E96" s="49">
        <f t="shared" si="23"/>
        <v>150</v>
      </c>
      <c r="F96" s="49">
        <f t="shared" si="24"/>
        <v>60</v>
      </c>
      <c r="G96" s="49">
        <f t="shared" si="25"/>
        <v>65</v>
      </c>
      <c r="H96" s="49">
        <f t="shared" si="26"/>
        <v>5</v>
      </c>
      <c r="I96" s="49">
        <f t="shared" si="27"/>
        <v>22</v>
      </c>
      <c r="J96" s="49">
        <f t="shared" si="28"/>
        <v>0</v>
      </c>
      <c r="K96" s="49">
        <f t="shared" si="29"/>
        <v>17</v>
      </c>
      <c r="L96" s="49">
        <f t="shared" si="30"/>
        <v>170</v>
      </c>
      <c r="M96" s="49">
        <v>10</v>
      </c>
      <c r="N96" s="49">
        <v>51</v>
      </c>
      <c r="O96" s="49">
        <v>65</v>
      </c>
      <c r="P96" s="49">
        <v>5</v>
      </c>
      <c r="Q96" s="49">
        <v>22</v>
      </c>
      <c r="R96" s="49">
        <v>0</v>
      </c>
      <c r="S96" s="49">
        <v>17</v>
      </c>
      <c r="T96" s="49">
        <f t="shared" si="31"/>
        <v>9</v>
      </c>
      <c r="U96" s="49">
        <f t="shared" si="32"/>
        <v>0</v>
      </c>
      <c r="V96" s="49">
        <f t="shared" si="33"/>
        <v>9</v>
      </c>
      <c r="W96" s="49">
        <f t="shared" si="34"/>
        <v>0</v>
      </c>
      <c r="X96" s="49">
        <f t="shared" si="35"/>
        <v>0</v>
      </c>
      <c r="Y96" s="49">
        <f t="shared" si="36"/>
        <v>0</v>
      </c>
      <c r="Z96" s="49">
        <f t="shared" si="37"/>
        <v>0</v>
      </c>
      <c r="AA96" s="49">
        <f t="shared" si="38"/>
        <v>0</v>
      </c>
      <c r="AB96" s="49">
        <f t="shared" si="39"/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f t="shared" si="40"/>
        <v>9</v>
      </c>
      <c r="AK96" s="49">
        <v>0</v>
      </c>
      <c r="AL96" s="49">
        <v>9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f t="shared" si="41"/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</v>
      </c>
      <c r="AY96" s="49">
        <v>0</v>
      </c>
      <c r="AZ96" s="49">
        <f t="shared" si="42"/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f t="shared" si="43"/>
        <v>0</v>
      </c>
      <c r="BI96" s="49">
        <v>0</v>
      </c>
      <c r="BJ96" s="49">
        <v>0</v>
      </c>
      <c r="BK96" s="49">
        <v>0</v>
      </c>
      <c r="BL96" s="49">
        <v>0</v>
      </c>
      <c r="BM96" s="49">
        <v>0</v>
      </c>
      <c r="BN96" s="49">
        <v>0</v>
      </c>
      <c r="BO96" s="49">
        <v>0</v>
      </c>
      <c r="BP96" s="49">
        <f t="shared" si="44"/>
        <v>140</v>
      </c>
      <c r="BQ96" s="49">
        <v>140</v>
      </c>
      <c r="BR96" s="49">
        <v>0</v>
      </c>
      <c r="BS96" s="49">
        <v>0</v>
      </c>
      <c r="BT96" s="49">
        <v>0</v>
      </c>
      <c r="BU96" s="49">
        <v>0</v>
      </c>
      <c r="BV96" s="49">
        <v>0</v>
      </c>
      <c r="BW96" s="49">
        <v>0</v>
      </c>
    </row>
    <row r="97" spans="1:75" ht="13.5">
      <c r="A97" s="24" t="s">
        <v>25</v>
      </c>
      <c r="B97" s="47" t="s">
        <v>400</v>
      </c>
      <c r="C97" s="48" t="s">
        <v>273</v>
      </c>
      <c r="D97" s="49">
        <f t="shared" si="45"/>
        <v>432</v>
      </c>
      <c r="E97" s="49">
        <f t="shared" si="23"/>
        <v>232</v>
      </c>
      <c r="F97" s="49">
        <f t="shared" si="24"/>
        <v>110</v>
      </c>
      <c r="G97" s="49">
        <f t="shared" si="25"/>
        <v>53</v>
      </c>
      <c r="H97" s="49">
        <f t="shared" si="26"/>
        <v>7</v>
      </c>
      <c r="I97" s="49">
        <f t="shared" si="27"/>
        <v>23</v>
      </c>
      <c r="J97" s="49">
        <f t="shared" si="28"/>
        <v>0</v>
      </c>
      <c r="K97" s="49">
        <f t="shared" si="29"/>
        <v>7</v>
      </c>
      <c r="L97" s="49">
        <f t="shared" si="30"/>
        <v>352</v>
      </c>
      <c r="M97" s="49">
        <v>232</v>
      </c>
      <c r="N97" s="49">
        <v>30</v>
      </c>
      <c r="O97" s="49">
        <v>53</v>
      </c>
      <c r="P97" s="49">
        <v>7</v>
      </c>
      <c r="Q97" s="49">
        <v>23</v>
      </c>
      <c r="R97" s="49">
        <v>0</v>
      </c>
      <c r="S97" s="49">
        <v>7</v>
      </c>
      <c r="T97" s="49">
        <f t="shared" si="31"/>
        <v>80</v>
      </c>
      <c r="U97" s="49">
        <f t="shared" si="32"/>
        <v>0</v>
      </c>
      <c r="V97" s="49">
        <f t="shared" si="33"/>
        <v>80</v>
      </c>
      <c r="W97" s="49">
        <f t="shared" si="34"/>
        <v>0</v>
      </c>
      <c r="X97" s="49">
        <f t="shared" si="35"/>
        <v>0</v>
      </c>
      <c r="Y97" s="49">
        <f t="shared" si="36"/>
        <v>0</v>
      </c>
      <c r="Z97" s="49">
        <f t="shared" si="37"/>
        <v>0</v>
      </c>
      <c r="AA97" s="49">
        <f t="shared" si="38"/>
        <v>0</v>
      </c>
      <c r="AB97" s="49">
        <f t="shared" si="39"/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f t="shared" si="40"/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f t="shared" si="41"/>
        <v>80</v>
      </c>
      <c r="AS97" s="49">
        <v>0</v>
      </c>
      <c r="AT97" s="49">
        <v>80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f t="shared" si="42"/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f t="shared" si="43"/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f t="shared" si="44"/>
        <v>0</v>
      </c>
      <c r="BQ97" s="49">
        <v>0</v>
      </c>
      <c r="BR97" s="49">
        <v>0</v>
      </c>
      <c r="BS97" s="49">
        <v>0</v>
      </c>
      <c r="BT97" s="49">
        <v>0</v>
      </c>
      <c r="BU97" s="49">
        <v>0</v>
      </c>
      <c r="BV97" s="49">
        <v>0</v>
      </c>
      <c r="BW97" s="49">
        <v>0</v>
      </c>
    </row>
    <row r="98" spans="1:75" ht="13.5">
      <c r="A98" s="24" t="s">
        <v>25</v>
      </c>
      <c r="B98" s="47" t="s">
        <v>401</v>
      </c>
      <c r="C98" s="48" t="s">
        <v>402</v>
      </c>
      <c r="D98" s="49">
        <f t="shared" si="45"/>
        <v>378</v>
      </c>
      <c r="E98" s="49">
        <f t="shared" si="23"/>
        <v>120</v>
      </c>
      <c r="F98" s="49">
        <f t="shared" si="24"/>
        <v>24</v>
      </c>
      <c r="G98" s="49">
        <f t="shared" si="25"/>
        <v>15</v>
      </c>
      <c r="H98" s="49">
        <f t="shared" si="26"/>
        <v>2</v>
      </c>
      <c r="I98" s="49">
        <f t="shared" si="27"/>
        <v>6</v>
      </c>
      <c r="J98" s="49">
        <f t="shared" si="28"/>
        <v>0</v>
      </c>
      <c r="K98" s="49">
        <f t="shared" si="29"/>
        <v>211</v>
      </c>
      <c r="L98" s="49">
        <f t="shared" si="30"/>
        <v>152</v>
      </c>
      <c r="M98" s="49">
        <v>120</v>
      </c>
      <c r="N98" s="49">
        <v>7</v>
      </c>
      <c r="O98" s="49">
        <v>15</v>
      </c>
      <c r="P98" s="49">
        <v>2</v>
      </c>
      <c r="Q98" s="49">
        <v>6</v>
      </c>
      <c r="R98" s="49">
        <v>0</v>
      </c>
      <c r="S98" s="49">
        <v>2</v>
      </c>
      <c r="T98" s="49">
        <f t="shared" si="31"/>
        <v>226</v>
      </c>
      <c r="U98" s="49">
        <f t="shared" si="32"/>
        <v>0</v>
      </c>
      <c r="V98" s="49">
        <f t="shared" si="33"/>
        <v>17</v>
      </c>
      <c r="W98" s="49">
        <f t="shared" si="34"/>
        <v>0</v>
      </c>
      <c r="X98" s="49">
        <f t="shared" si="35"/>
        <v>0</v>
      </c>
      <c r="Y98" s="49">
        <f t="shared" si="36"/>
        <v>0</v>
      </c>
      <c r="Z98" s="49">
        <f t="shared" si="37"/>
        <v>0</v>
      </c>
      <c r="AA98" s="49">
        <f t="shared" si="38"/>
        <v>209</v>
      </c>
      <c r="AB98" s="49">
        <f t="shared" si="39"/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f t="shared" si="40"/>
        <v>17</v>
      </c>
      <c r="AK98" s="49">
        <v>0</v>
      </c>
      <c r="AL98" s="49">
        <v>17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f t="shared" si="41"/>
        <v>209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209</v>
      </c>
      <c r="AZ98" s="49">
        <f t="shared" si="42"/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f t="shared" si="43"/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f t="shared" si="44"/>
        <v>0</v>
      </c>
      <c r="BQ98" s="49">
        <v>0</v>
      </c>
      <c r="BR98" s="49">
        <v>0</v>
      </c>
      <c r="BS98" s="49">
        <v>0</v>
      </c>
      <c r="BT98" s="49">
        <v>0</v>
      </c>
      <c r="BU98" s="49">
        <v>0</v>
      </c>
      <c r="BV98" s="49">
        <v>0</v>
      </c>
      <c r="BW98" s="49">
        <v>0</v>
      </c>
    </row>
    <row r="99" spans="1:75" ht="13.5">
      <c r="A99" s="24" t="s">
        <v>25</v>
      </c>
      <c r="B99" s="47" t="s">
        <v>403</v>
      </c>
      <c r="C99" s="48" t="s">
        <v>404</v>
      </c>
      <c r="D99" s="49">
        <f t="shared" si="45"/>
        <v>467</v>
      </c>
      <c r="E99" s="49">
        <f t="shared" si="23"/>
        <v>236</v>
      </c>
      <c r="F99" s="49">
        <f t="shared" si="24"/>
        <v>42</v>
      </c>
      <c r="G99" s="49">
        <f t="shared" si="25"/>
        <v>24</v>
      </c>
      <c r="H99" s="49">
        <f t="shared" si="26"/>
        <v>3</v>
      </c>
      <c r="I99" s="49">
        <f t="shared" si="27"/>
        <v>7</v>
      </c>
      <c r="J99" s="49">
        <f t="shared" si="28"/>
        <v>0</v>
      </c>
      <c r="K99" s="49">
        <f t="shared" si="29"/>
        <v>155</v>
      </c>
      <c r="L99" s="49">
        <f t="shared" si="30"/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f t="shared" si="31"/>
        <v>467</v>
      </c>
      <c r="U99" s="49">
        <f t="shared" si="32"/>
        <v>236</v>
      </c>
      <c r="V99" s="49">
        <f t="shared" si="33"/>
        <v>42</v>
      </c>
      <c r="W99" s="49">
        <f t="shared" si="34"/>
        <v>24</v>
      </c>
      <c r="X99" s="49">
        <f t="shared" si="35"/>
        <v>3</v>
      </c>
      <c r="Y99" s="49">
        <f t="shared" si="36"/>
        <v>7</v>
      </c>
      <c r="Z99" s="49">
        <f t="shared" si="37"/>
        <v>0</v>
      </c>
      <c r="AA99" s="49">
        <f t="shared" si="38"/>
        <v>155</v>
      </c>
      <c r="AB99" s="49">
        <f t="shared" si="39"/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f t="shared" si="40"/>
        <v>28</v>
      </c>
      <c r="AK99" s="49">
        <v>0</v>
      </c>
      <c r="AL99" s="49">
        <v>28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f t="shared" si="41"/>
        <v>439</v>
      </c>
      <c r="AS99" s="49">
        <v>236</v>
      </c>
      <c r="AT99" s="49">
        <v>14</v>
      </c>
      <c r="AU99" s="49">
        <v>24</v>
      </c>
      <c r="AV99" s="49">
        <v>3</v>
      </c>
      <c r="AW99" s="49">
        <v>7</v>
      </c>
      <c r="AX99" s="49">
        <v>0</v>
      </c>
      <c r="AY99" s="49">
        <v>155</v>
      </c>
      <c r="AZ99" s="49">
        <f t="shared" si="42"/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f t="shared" si="43"/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f t="shared" si="44"/>
        <v>0</v>
      </c>
      <c r="BQ99" s="49">
        <v>0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</row>
    <row r="100" spans="1:75" ht="13.5">
      <c r="A100" s="24" t="s">
        <v>25</v>
      </c>
      <c r="B100" s="47" t="s">
        <v>405</v>
      </c>
      <c r="C100" s="48" t="s">
        <v>406</v>
      </c>
      <c r="D100" s="49">
        <f t="shared" si="45"/>
        <v>410</v>
      </c>
      <c r="E100" s="49">
        <f t="shared" si="23"/>
        <v>129</v>
      </c>
      <c r="F100" s="49">
        <f t="shared" si="24"/>
        <v>1</v>
      </c>
      <c r="G100" s="49">
        <f t="shared" si="25"/>
        <v>1</v>
      </c>
      <c r="H100" s="49">
        <f t="shared" si="26"/>
        <v>2</v>
      </c>
      <c r="I100" s="49">
        <f t="shared" si="27"/>
        <v>2</v>
      </c>
      <c r="J100" s="49">
        <f t="shared" si="28"/>
        <v>0</v>
      </c>
      <c r="K100" s="49">
        <f t="shared" si="29"/>
        <v>275</v>
      </c>
      <c r="L100" s="49">
        <f t="shared" si="30"/>
        <v>7</v>
      </c>
      <c r="M100" s="49">
        <v>1</v>
      </c>
      <c r="N100" s="49">
        <v>1</v>
      </c>
      <c r="O100" s="49">
        <v>1</v>
      </c>
      <c r="P100" s="49">
        <v>2</v>
      </c>
      <c r="Q100" s="49">
        <v>2</v>
      </c>
      <c r="R100" s="49">
        <v>0</v>
      </c>
      <c r="S100" s="49">
        <v>0</v>
      </c>
      <c r="T100" s="49">
        <f t="shared" si="31"/>
        <v>275</v>
      </c>
      <c r="U100" s="49">
        <f t="shared" si="32"/>
        <v>0</v>
      </c>
      <c r="V100" s="49">
        <f t="shared" si="33"/>
        <v>0</v>
      </c>
      <c r="W100" s="49">
        <f t="shared" si="34"/>
        <v>0</v>
      </c>
      <c r="X100" s="49">
        <f t="shared" si="35"/>
        <v>0</v>
      </c>
      <c r="Y100" s="49">
        <f t="shared" si="36"/>
        <v>0</v>
      </c>
      <c r="Z100" s="49">
        <f t="shared" si="37"/>
        <v>0</v>
      </c>
      <c r="AA100" s="49">
        <f t="shared" si="38"/>
        <v>275</v>
      </c>
      <c r="AB100" s="49">
        <f t="shared" si="39"/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f t="shared" si="40"/>
        <v>2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2</v>
      </c>
      <c r="AR100" s="49">
        <f t="shared" si="41"/>
        <v>273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273</v>
      </c>
      <c r="AZ100" s="49">
        <f t="shared" si="42"/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f t="shared" si="43"/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  <c r="BP100" s="49">
        <f t="shared" si="44"/>
        <v>128</v>
      </c>
      <c r="BQ100" s="49">
        <v>128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</row>
    <row r="101" spans="1:75" ht="13.5">
      <c r="A101" s="24" t="s">
        <v>25</v>
      </c>
      <c r="B101" s="47" t="s">
        <v>407</v>
      </c>
      <c r="C101" s="48" t="s">
        <v>408</v>
      </c>
      <c r="D101" s="49">
        <f t="shared" si="45"/>
        <v>704</v>
      </c>
      <c r="E101" s="49">
        <f t="shared" si="23"/>
        <v>399</v>
      </c>
      <c r="F101" s="49">
        <f t="shared" si="24"/>
        <v>139</v>
      </c>
      <c r="G101" s="49">
        <f t="shared" si="25"/>
        <v>111</v>
      </c>
      <c r="H101" s="49">
        <f t="shared" si="26"/>
        <v>26</v>
      </c>
      <c r="I101" s="49">
        <f t="shared" si="27"/>
        <v>2</v>
      </c>
      <c r="J101" s="49">
        <f t="shared" si="28"/>
        <v>27</v>
      </c>
      <c r="K101" s="49">
        <f t="shared" si="29"/>
        <v>0</v>
      </c>
      <c r="L101" s="49">
        <f t="shared" si="30"/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si="31"/>
        <v>525</v>
      </c>
      <c r="U101" s="49">
        <f t="shared" si="32"/>
        <v>240</v>
      </c>
      <c r="V101" s="49">
        <f t="shared" si="33"/>
        <v>137</v>
      </c>
      <c r="W101" s="49">
        <f t="shared" si="34"/>
        <v>93</v>
      </c>
      <c r="X101" s="49">
        <f t="shared" si="35"/>
        <v>26</v>
      </c>
      <c r="Y101" s="49">
        <f t="shared" si="36"/>
        <v>2</v>
      </c>
      <c r="Z101" s="49">
        <f t="shared" si="37"/>
        <v>27</v>
      </c>
      <c r="AA101" s="49">
        <f t="shared" si="38"/>
        <v>0</v>
      </c>
      <c r="AB101" s="49">
        <f t="shared" si="39"/>
        <v>2</v>
      </c>
      <c r="AC101" s="49">
        <v>0</v>
      </c>
      <c r="AD101" s="49">
        <v>2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f t="shared" si="40"/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f t="shared" si="41"/>
        <v>523</v>
      </c>
      <c r="AS101" s="49">
        <v>240</v>
      </c>
      <c r="AT101" s="49">
        <v>135</v>
      </c>
      <c r="AU101" s="49">
        <v>93</v>
      </c>
      <c r="AV101" s="49">
        <v>26</v>
      </c>
      <c r="AW101" s="49">
        <v>2</v>
      </c>
      <c r="AX101" s="49">
        <v>27</v>
      </c>
      <c r="AY101" s="49">
        <v>0</v>
      </c>
      <c r="AZ101" s="49">
        <f t="shared" si="42"/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f t="shared" si="43"/>
        <v>0</v>
      </c>
      <c r="BI101" s="49">
        <v>0</v>
      </c>
      <c r="BJ101" s="49">
        <v>0</v>
      </c>
      <c r="BK101" s="49">
        <v>0</v>
      </c>
      <c r="BL101" s="49">
        <v>0</v>
      </c>
      <c r="BM101" s="49">
        <v>0</v>
      </c>
      <c r="BN101" s="49">
        <v>0</v>
      </c>
      <c r="BO101" s="49">
        <v>0</v>
      </c>
      <c r="BP101" s="49">
        <f t="shared" si="44"/>
        <v>179</v>
      </c>
      <c r="BQ101" s="49">
        <v>159</v>
      </c>
      <c r="BR101" s="49">
        <v>2</v>
      </c>
      <c r="BS101" s="49">
        <v>18</v>
      </c>
      <c r="BT101" s="49">
        <v>0</v>
      </c>
      <c r="BU101" s="49">
        <v>0</v>
      </c>
      <c r="BV101" s="49">
        <v>0</v>
      </c>
      <c r="BW101" s="49">
        <v>0</v>
      </c>
    </row>
    <row r="102" spans="1:75" ht="13.5">
      <c r="A102" s="24" t="s">
        <v>25</v>
      </c>
      <c r="B102" s="47" t="s">
        <v>409</v>
      </c>
      <c r="C102" s="48" t="s">
        <v>410</v>
      </c>
      <c r="D102" s="49">
        <f t="shared" si="45"/>
        <v>856</v>
      </c>
      <c r="E102" s="49">
        <f t="shared" si="23"/>
        <v>545</v>
      </c>
      <c r="F102" s="49">
        <f t="shared" si="24"/>
        <v>174</v>
      </c>
      <c r="G102" s="49">
        <f t="shared" si="25"/>
        <v>103</v>
      </c>
      <c r="H102" s="49">
        <f t="shared" si="26"/>
        <v>28</v>
      </c>
      <c r="I102" s="49">
        <f t="shared" si="27"/>
        <v>0</v>
      </c>
      <c r="J102" s="49">
        <f t="shared" si="28"/>
        <v>6</v>
      </c>
      <c r="K102" s="49">
        <f t="shared" si="29"/>
        <v>0</v>
      </c>
      <c r="L102" s="49">
        <f t="shared" si="30"/>
        <v>472</v>
      </c>
      <c r="M102" s="49">
        <v>208</v>
      </c>
      <c r="N102" s="49">
        <v>145</v>
      </c>
      <c r="O102" s="49">
        <v>91</v>
      </c>
      <c r="P102" s="49">
        <v>28</v>
      </c>
      <c r="Q102" s="49">
        <v>0</v>
      </c>
      <c r="R102" s="49">
        <v>0</v>
      </c>
      <c r="S102" s="49">
        <v>0</v>
      </c>
      <c r="T102" s="49">
        <f t="shared" si="31"/>
        <v>2</v>
      </c>
      <c r="U102" s="49">
        <f t="shared" si="32"/>
        <v>0</v>
      </c>
      <c r="V102" s="49">
        <f t="shared" si="33"/>
        <v>2</v>
      </c>
      <c r="W102" s="49">
        <f t="shared" si="34"/>
        <v>0</v>
      </c>
      <c r="X102" s="49">
        <f t="shared" si="35"/>
        <v>0</v>
      </c>
      <c r="Y102" s="49">
        <f t="shared" si="36"/>
        <v>0</v>
      </c>
      <c r="Z102" s="49">
        <f t="shared" si="37"/>
        <v>0</v>
      </c>
      <c r="AA102" s="49">
        <f t="shared" si="38"/>
        <v>0</v>
      </c>
      <c r="AB102" s="49">
        <f t="shared" si="39"/>
        <v>2</v>
      </c>
      <c r="AC102" s="49">
        <v>0</v>
      </c>
      <c r="AD102" s="49">
        <v>2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f t="shared" si="40"/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f t="shared" si="41"/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0</v>
      </c>
      <c r="AY102" s="49">
        <v>0</v>
      </c>
      <c r="AZ102" s="49">
        <f t="shared" si="42"/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f t="shared" si="43"/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f t="shared" si="44"/>
        <v>382</v>
      </c>
      <c r="BQ102" s="49">
        <v>337</v>
      </c>
      <c r="BR102" s="49">
        <v>27</v>
      </c>
      <c r="BS102" s="49">
        <v>12</v>
      </c>
      <c r="BT102" s="49">
        <v>0</v>
      </c>
      <c r="BU102" s="49">
        <v>0</v>
      </c>
      <c r="BV102" s="49">
        <v>6</v>
      </c>
      <c r="BW102" s="49">
        <v>0</v>
      </c>
    </row>
    <row r="103" spans="1:75" ht="13.5">
      <c r="A103" s="24" t="s">
        <v>25</v>
      </c>
      <c r="B103" s="47" t="s">
        <v>411</v>
      </c>
      <c r="C103" s="48" t="s">
        <v>412</v>
      </c>
      <c r="D103" s="49">
        <f t="shared" si="45"/>
        <v>731</v>
      </c>
      <c r="E103" s="49">
        <f t="shared" si="23"/>
        <v>212</v>
      </c>
      <c r="F103" s="49">
        <f t="shared" si="24"/>
        <v>299</v>
      </c>
      <c r="G103" s="49">
        <f t="shared" si="25"/>
        <v>131</v>
      </c>
      <c r="H103" s="49">
        <f t="shared" si="26"/>
        <v>13</v>
      </c>
      <c r="I103" s="49">
        <f t="shared" si="27"/>
        <v>41</v>
      </c>
      <c r="J103" s="49">
        <f t="shared" si="28"/>
        <v>0</v>
      </c>
      <c r="K103" s="49">
        <f t="shared" si="29"/>
        <v>35</v>
      </c>
      <c r="L103" s="49">
        <f t="shared" si="30"/>
        <v>534</v>
      </c>
      <c r="M103" s="49">
        <v>212</v>
      </c>
      <c r="N103" s="49">
        <v>171</v>
      </c>
      <c r="O103" s="49">
        <v>131</v>
      </c>
      <c r="P103" s="49">
        <v>13</v>
      </c>
      <c r="Q103" s="49">
        <v>7</v>
      </c>
      <c r="R103" s="49">
        <v>0</v>
      </c>
      <c r="S103" s="49">
        <v>0</v>
      </c>
      <c r="T103" s="49">
        <f t="shared" si="31"/>
        <v>197</v>
      </c>
      <c r="U103" s="49">
        <f t="shared" si="32"/>
        <v>0</v>
      </c>
      <c r="V103" s="49">
        <f t="shared" si="33"/>
        <v>128</v>
      </c>
      <c r="W103" s="49">
        <f t="shared" si="34"/>
        <v>0</v>
      </c>
      <c r="X103" s="49">
        <f t="shared" si="35"/>
        <v>0</v>
      </c>
      <c r="Y103" s="49">
        <f t="shared" si="36"/>
        <v>34</v>
      </c>
      <c r="Z103" s="49">
        <f t="shared" si="37"/>
        <v>0</v>
      </c>
      <c r="AA103" s="49">
        <f t="shared" si="38"/>
        <v>35</v>
      </c>
      <c r="AB103" s="49">
        <f t="shared" si="39"/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f t="shared" si="40"/>
        <v>173</v>
      </c>
      <c r="AK103" s="49">
        <v>0</v>
      </c>
      <c r="AL103" s="49">
        <v>104</v>
      </c>
      <c r="AM103" s="49">
        <v>0</v>
      </c>
      <c r="AN103" s="49">
        <v>0</v>
      </c>
      <c r="AO103" s="49">
        <v>34</v>
      </c>
      <c r="AP103" s="49">
        <v>0</v>
      </c>
      <c r="AQ103" s="49">
        <v>35</v>
      </c>
      <c r="AR103" s="49">
        <f t="shared" si="41"/>
        <v>24</v>
      </c>
      <c r="AS103" s="49">
        <v>0</v>
      </c>
      <c r="AT103" s="49">
        <v>24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f t="shared" si="42"/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f t="shared" si="43"/>
        <v>0</v>
      </c>
      <c r="BI103" s="49">
        <v>0</v>
      </c>
      <c r="BJ103" s="49">
        <v>0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f t="shared" si="44"/>
        <v>0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</row>
    <row r="104" spans="1:75" ht="13.5">
      <c r="A104" s="24" t="s">
        <v>25</v>
      </c>
      <c r="B104" s="47" t="s">
        <v>413</v>
      </c>
      <c r="C104" s="48" t="s">
        <v>414</v>
      </c>
      <c r="D104" s="49">
        <f t="shared" si="45"/>
        <v>908</v>
      </c>
      <c r="E104" s="49">
        <f t="shared" si="23"/>
        <v>311</v>
      </c>
      <c r="F104" s="49">
        <f t="shared" si="24"/>
        <v>440</v>
      </c>
      <c r="G104" s="49">
        <f t="shared" si="25"/>
        <v>136</v>
      </c>
      <c r="H104" s="49">
        <f t="shared" si="26"/>
        <v>16</v>
      </c>
      <c r="I104" s="49">
        <f t="shared" si="27"/>
        <v>5</v>
      </c>
      <c r="J104" s="49">
        <f t="shared" si="28"/>
        <v>0</v>
      </c>
      <c r="K104" s="49">
        <f t="shared" si="29"/>
        <v>0</v>
      </c>
      <c r="L104" s="49">
        <f t="shared" si="30"/>
        <v>633</v>
      </c>
      <c r="M104" s="49">
        <v>311</v>
      </c>
      <c r="N104" s="49">
        <v>165</v>
      </c>
      <c r="O104" s="49">
        <v>136</v>
      </c>
      <c r="P104" s="49">
        <v>16</v>
      </c>
      <c r="Q104" s="49">
        <v>5</v>
      </c>
      <c r="R104" s="49">
        <v>0</v>
      </c>
      <c r="S104" s="49">
        <v>0</v>
      </c>
      <c r="T104" s="49">
        <f t="shared" si="31"/>
        <v>275</v>
      </c>
      <c r="U104" s="49">
        <f t="shared" si="32"/>
        <v>0</v>
      </c>
      <c r="V104" s="49">
        <f t="shared" si="33"/>
        <v>275</v>
      </c>
      <c r="W104" s="49">
        <f t="shared" si="34"/>
        <v>0</v>
      </c>
      <c r="X104" s="49">
        <f t="shared" si="35"/>
        <v>0</v>
      </c>
      <c r="Y104" s="49">
        <f t="shared" si="36"/>
        <v>0</v>
      </c>
      <c r="Z104" s="49">
        <f t="shared" si="37"/>
        <v>0</v>
      </c>
      <c r="AA104" s="49">
        <f t="shared" si="38"/>
        <v>0</v>
      </c>
      <c r="AB104" s="49">
        <f t="shared" si="39"/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f t="shared" si="40"/>
        <v>70</v>
      </c>
      <c r="AK104" s="49">
        <v>0</v>
      </c>
      <c r="AL104" s="49">
        <v>70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f t="shared" si="41"/>
        <v>205</v>
      </c>
      <c r="AS104" s="49">
        <v>0</v>
      </c>
      <c r="AT104" s="49">
        <v>205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f t="shared" si="42"/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f t="shared" si="43"/>
        <v>0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f t="shared" si="44"/>
        <v>0</v>
      </c>
      <c r="BQ104" s="49">
        <v>0</v>
      </c>
      <c r="BR104" s="49">
        <v>0</v>
      </c>
      <c r="BS104" s="49">
        <v>0</v>
      </c>
      <c r="BT104" s="49">
        <v>0</v>
      </c>
      <c r="BU104" s="49">
        <v>0</v>
      </c>
      <c r="BV104" s="49">
        <v>0</v>
      </c>
      <c r="BW104" s="49">
        <v>0</v>
      </c>
    </row>
    <row r="105" spans="1:75" ht="13.5">
      <c r="A105" s="24" t="s">
        <v>25</v>
      </c>
      <c r="B105" s="47" t="s">
        <v>415</v>
      </c>
      <c r="C105" s="48" t="s">
        <v>416</v>
      </c>
      <c r="D105" s="49">
        <f t="shared" si="45"/>
        <v>616</v>
      </c>
      <c r="E105" s="49">
        <f t="shared" si="23"/>
        <v>330</v>
      </c>
      <c r="F105" s="49">
        <f t="shared" si="24"/>
        <v>163</v>
      </c>
      <c r="G105" s="49">
        <f t="shared" si="25"/>
        <v>104</v>
      </c>
      <c r="H105" s="49">
        <f t="shared" si="26"/>
        <v>15</v>
      </c>
      <c r="I105" s="49">
        <f t="shared" si="27"/>
        <v>4</v>
      </c>
      <c r="J105" s="49">
        <f t="shared" si="28"/>
        <v>0</v>
      </c>
      <c r="K105" s="49">
        <f t="shared" si="29"/>
        <v>0</v>
      </c>
      <c r="L105" s="49">
        <f t="shared" si="30"/>
        <v>501</v>
      </c>
      <c r="M105" s="49">
        <v>330</v>
      </c>
      <c r="N105" s="49">
        <v>48</v>
      </c>
      <c r="O105" s="49">
        <v>104</v>
      </c>
      <c r="P105" s="49">
        <v>15</v>
      </c>
      <c r="Q105" s="49">
        <v>4</v>
      </c>
      <c r="R105" s="49">
        <v>0</v>
      </c>
      <c r="S105" s="49">
        <v>0</v>
      </c>
      <c r="T105" s="49">
        <f t="shared" si="31"/>
        <v>115</v>
      </c>
      <c r="U105" s="49">
        <f t="shared" si="32"/>
        <v>0</v>
      </c>
      <c r="V105" s="49">
        <f t="shared" si="33"/>
        <v>115</v>
      </c>
      <c r="W105" s="49">
        <f t="shared" si="34"/>
        <v>0</v>
      </c>
      <c r="X105" s="49">
        <f t="shared" si="35"/>
        <v>0</v>
      </c>
      <c r="Y105" s="49">
        <f t="shared" si="36"/>
        <v>0</v>
      </c>
      <c r="Z105" s="49">
        <f t="shared" si="37"/>
        <v>0</v>
      </c>
      <c r="AA105" s="49">
        <f t="shared" si="38"/>
        <v>0</v>
      </c>
      <c r="AB105" s="49">
        <f t="shared" si="39"/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f t="shared" si="40"/>
        <v>115</v>
      </c>
      <c r="AK105" s="49">
        <v>0</v>
      </c>
      <c r="AL105" s="49">
        <v>115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f t="shared" si="41"/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f t="shared" si="42"/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f t="shared" si="43"/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f t="shared" si="44"/>
        <v>0</v>
      </c>
      <c r="BQ105" s="49">
        <v>0</v>
      </c>
      <c r="BR105" s="49">
        <v>0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</row>
    <row r="106" spans="1:75" ht="13.5">
      <c r="A106" s="24" t="s">
        <v>25</v>
      </c>
      <c r="B106" s="47" t="s">
        <v>417</v>
      </c>
      <c r="C106" s="48" t="s">
        <v>451</v>
      </c>
      <c r="D106" s="49">
        <f t="shared" si="45"/>
        <v>541</v>
      </c>
      <c r="E106" s="49">
        <f t="shared" si="23"/>
        <v>258</v>
      </c>
      <c r="F106" s="49">
        <f t="shared" si="24"/>
        <v>157</v>
      </c>
      <c r="G106" s="49">
        <f t="shared" si="25"/>
        <v>110</v>
      </c>
      <c r="H106" s="49">
        <f t="shared" si="26"/>
        <v>13</v>
      </c>
      <c r="I106" s="49">
        <f t="shared" si="27"/>
        <v>3</v>
      </c>
      <c r="J106" s="49">
        <f t="shared" si="28"/>
        <v>0</v>
      </c>
      <c r="K106" s="49">
        <f t="shared" si="29"/>
        <v>0</v>
      </c>
      <c r="L106" s="49">
        <f t="shared" si="30"/>
        <v>423</v>
      </c>
      <c r="M106" s="49">
        <v>258</v>
      </c>
      <c r="N106" s="49">
        <v>39</v>
      </c>
      <c r="O106" s="49">
        <v>110</v>
      </c>
      <c r="P106" s="49">
        <v>13</v>
      </c>
      <c r="Q106" s="49">
        <v>3</v>
      </c>
      <c r="R106" s="49">
        <v>0</v>
      </c>
      <c r="S106" s="49">
        <v>0</v>
      </c>
      <c r="T106" s="49">
        <f t="shared" si="31"/>
        <v>118</v>
      </c>
      <c r="U106" s="49">
        <f t="shared" si="32"/>
        <v>0</v>
      </c>
      <c r="V106" s="49">
        <f t="shared" si="33"/>
        <v>118</v>
      </c>
      <c r="W106" s="49">
        <f t="shared" si="34"/>
        <v>0</v>
      </c>
      <c r="X106" s="49">
        <f t="shared" si="35"/>
        <v>0</v>
      </c>
      <c r="Y106" s="49">
        <f t="shared" si="36"/>
        <v>0</v>
      </c>
      <c r="Z106" s="49">
        <f t="shared" si="37"/>
        <v>0</v>
      </c>
      <c r="AA106" s="49">
        <f t="shared" si="38"/>
        <v>0</v>
      </c>
      <c r="AB106" s="49">
        <f t="shared" si="39"/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f t="shared" si="40"/>
        <v>118</v>
      </c>
      <c r="AK106" s="49">
        <v>0</v>
      </c>
      <c r="AL106" s="49">
        <v>118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f t="shared" si="41"/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f t="shared" si="42"/>
        <v>0</v>
      </c>
      <c r="BA106" s="49">
        <v>0</v>
      </c>
      <c r="BB106" s="49">
        <v>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f t="shared" si="43"/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f t="shared" si="44"/>
        <v>0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</row>
    <row r="107" spans="1:75" ht="13.5">
      <c r="A107" s="24" t="s">
        <v>25</v>
      </c>
      <c r="B107" s="47" t="s">
        <v>418</v>
      </c>
      <c r="C107" s="48" t="s">
        <v>24</v>
      </c>
      <c r="D107" s="49">
        <f t="shared" si="45"/>
        <v>550</v>
      </c>
      <c r="E107" s="49">
        <f t="shared" si="23"/>
        <v>278</v>
      </c>
      <c r="F107" s="49">
        <f t="shared" si="24"/>
        <v>135</v>
      </c>
      <c r="G107" s="49">
        <f t="shared" si="25"/>
        <v>102</v>
      </c>
      <c r="H107" s="49">
        <f t="shared" si="26"/>
        <v>13</v>
      </c>
      <c r="I107" s="49">
        <f t="shared" si="27"/>
        <v>22</v>
      </c>
      <c r="J107" s="49">
        <f t="shared" si="28"/>
        <v>0</v>
      </c>
      <c r="K107" s="49">
        <f t="shared" si="29"/>
        <v>0</v>
      </c>
      <c r="L107" s="49">
        <f t="shared" si="30"/>
        <v>463</v>
      </c>
      <c r="M107" s="49">
        <v>278</v>
      </c>
      <c r="N107" s="49">
        <v>48</v>
      </c>
      <c r="O107" s="49">
        <v>102</v>
      </c>
      <c r="P107" s="49">
        <v>13</v>
      </c>
      <c r="Q107" s="49">
        <v>22</v>
      </c>
      <c r="R107" s="49">
        <v>0</v>
      </c>
      <c r="S107" s="49">
        <v>0</v>
      </c>
      <c r="T107" s="49">
        <f t="shared" si="31"/>
        <v>87</v>
      </c>
      <c r="U107" s="49">
        <f t="shared" si="32"/>
        <v>0</v>
      </c>
      <c r="V107" s="49">
        <f t="shared" si="33"/>
        <v>87</v>
      </c>
      <c r="W107" s="49">
        <f t="shared" si="34"/>
        <v>0</v>
      </c>
      <c r="X107" s="49">
        <f t="shared" si="35"/>
        <v>0</v>
      </c>
      <c r="Y107" s="49">
        <f t="shared" si="36"/>
        <v>0</v>
      </c>
      <c r="Z107" s="49">
        <f t="shared" si="37"/>
        <v>0</v>
      </c>
      <c r="AA107" s="49">
        <f t="shared" si="38"/>
        <v>0</v>
      </c>
      <c r="AB107" s="49">
        <f t="shared" si="39"/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f t="shared" si="40"/>
        <v>87</v>
      </c>
      <c r="AK107" s="49">
        <v>0</v>
      </c>
      <c r="AL107" s="49">
        <v>87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f t="shared" si="41"/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f t="shared" si="42"/>
        <v>0</v>
      </c>
      <c r="BA107" s="49">
        <v>0</v>
      </c>
      <c r="BB107" s="49">
        <v>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f t="shared" si="43"/>
        <v>0</v>
      </c>
      <c r="BI107" s="49">
        <v>0</v>
      </c>
      <c r="BJ107" s="49">
        <v>0</v>
      </c>
      <c r="BK107" s="49">
        <v>0</v>
      </c>
      <c r="BL107" s="49">
        <v>0</v>
      </c>
      <c r="BM107" s="49">
        <v>0</v>
      </c>
      <c r="BN107" s="49">
        <v>0</v>
      </c>
      <c r="BO107" s="49">
        <v>0</v>
      </c>
      <c r="BP107" s="49">
        <f t="shared" si="44"/>
        <v>0</v>
      </c>
      <c r="BQ107" s="49">
        <v>0</v>
      </c>
      <c r="BR107" s="49">
        <v>0</v>
      </c>
      <c r="BS107" s="49">
        <v>0</v>
      </c>
      <c r="BT107" s="49">
        <v>0</v>
      </c>
      <c r="BU107" s="49">
        <v>0</v>
      </c>
      <c r="BV107" s="49">
        <v>0</v>
      </c>
      <c r="BW107" s="49">
        <v>0</v>
      </c>
    </row>
    <row r="108" spans="1:75" ht="13.5">
      <c r="A108" s="24" t="s">
        <v>25</v>
      </c>
      <c r="B108" s="47" t="s">
        <v>419</v>
      </c>
      <c r="C108" s="48" t="s">
        <v>420</v>
      </c>
      <c r="D108" s="49">
        <f t="shared" si="45"/>
        <v>23</v>
      </c>
      <c r="E108" s="49">
        <f t="shared" si="23"/>
        <v>0</v>
      </c>
      <c r="F108" s="49">
        <f t="shared" si="24"/>
        <v>21</v>
      </c>
      <c r="G108" s="49">
        <f t="shared" si="25"/>
        <v>2</v>
      </c>
      <c r="H108" s="49">
        <f t="shared" si="26"/>
        <v>0</v>
      </c>
      <c r="I108" s="49">
        <f t="shared" si="27"/>
        <v>0</v>
      </c>
      <c r="J108" s="49">
        <f t="shared" si="28"/>
        <v>0</v>
      </c>
      <c r="K108" s="49">
        <f t="shared" si="29"/>
        <v>0</v>
      </c>
      <c r="L108" s="49">
        <f t="shared" si="30"/>
        <v>8</v>
      </c>
      <c r="M108" s="49">
        <v>0</v>
      </c>
      <c r="N108" s="49">
        <v>6</v>
      </c>
      <c r="O108" s="49">
        <v>2</v>
      </c>
      <c r="P108" s="49">
        <v>0</v>
      </c>
      <c r="Q108" s="49">
        <v>0</v>
      </c>
      <c r="R108" s="49">
        <v>0</v>
      </c>
      <c r="S108" s="49">
        <v>0</v>
      </c>
      <c r="T108" s="49">
        <f t="shared" si="31"/>
        <v>15</v>
      </c>
      <c r="U108" s="49">
        <f t="shared" si="32"/>
        <v>0</v>
      </c>
      <c r="V108" s="49">
        <f t="shared" si="33"/>
        <v>15</v>
      </c>
      <c r="W108" s="49">
        <f t="shared" si="34"/>
        <v>0</v>
      </c>
      <c r="X108" s="49">
        <f t="shared" si="35"/>
        <v>0</v>
      </c>
      <c r="Y108" s="49">
        <f t="shared" si="36"/>
        <v>0</v>
      </c>
      <c r="Z108" s="49">
        <f t="shared" si="37"/>
        <v>0</v>
      </c>
      <c r="AA108" s="49">
        <f t="shared" si="38"/>
        <v>0</v>
      </c>
      <c r="AB108" s="49">
        <f t="shared" si="39"/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f t="shared" si="40"/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f t="shared" si="41"/>
        <v>15</v>
      </c>
      <c r="AS108" s="49">
        <v>0</v>
      </c>
      <c r="AT108" s="49">
        <v>15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f t="shared" si="42"/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f t="shared" si="43"/>
        <v>0</v>
      </c>
      <c r="BI108" s="49">
        <v>0</v>
      </c>
      <c r="BJ108" s="49">
        <v>0</v>
      </c>
      <c r="BK108" s="49">
        <v>0</v>
      </c>
      <c r="BL108" s="49">
        <v>0</v>
      </c>
      <c r="BM108" s="49">
        <v>0</v>
      </c>
      <c r="BN108" s="49">
        <v>0</v>
      </c>
      <c r="BO108" s="49">
        <v>0</v>
      </c>
      <c r="BP108" s="49">
        <f t="shared" si="44"/>
        <v>0</v>
      </c>
      <c r="BQ108" s="49">
        <v>0</v>
      </c>
      <c r="BR108" s="49">
        <v>0</v>
      </c>
      <c r="BS108" s="49">
        <v>0</v>
      </c>
      <c r="BT108" s="49">
        <v>0</v>
      </c>
      <c r="BU108" s="49">
        <v>0</v>
      </c>
      <c r="BV108" s="49">
        <v>0</v>
      </c>
      <c r="BW108" s="49">
        <v>0</v>
      </c>
    </row>
    <row r="109" spans="1:75" ht="13.5">
      <c r="A109" s="24" t="s">
        <v>25</v>
      </c>
      <c r="B109" s="47" t="s">
        <v>421</v>
      </c>
      <c r="C109" s="48" t="s">
        <v>422</v>
      </c>
      <c r="D109" s="49">
        <f t="shared" si="45"/>
        <v>532</v>
      </c>
      <c r="E109" s="49">
        <f t="shared" si="23"/>
        <v>114</v>
      </c>
      <c r="F109" s="49">
        <f t="shared" si="24"/>
        <v>149</v>
      </c>
      <c r="G109" s="49">
        <f t="shared" si="25"/>
        <v>71</v>
      </c>
      <c r="H109" s="49">
        <f t="shared" si="26"/>
        <v>4</v>
      </c>
      <c r="I109" s="49">
        <f t="shared" si="27"/>
        <v>0</v>
      </c>
      <c r="J109" s="49">
        <f t="shared" si="28"/>
        <v>0</v>
      </c>
      <c r="K109" s="49">
        <f t="shared" si="29"/>
        <v>194</v>
      </c>
      <c r="L109" s="49">
        <f t="shared" si="30"/>
        <v>114</v>
      </c>
      <c r="M109" s="49">
        <v>114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f t="shared" si="31"/>
        <v>418</v>
      </c>
      <c r="U109" s="49">
        <f t="shared" si="32"/>
        <v>0</v>
      </c>
      <c r="V109" s="49">
        <f t="shared" si="33"/>
        <v>149</v>
      </c>
      <c r="W109" s="49">
        <f t="shared" si="34"/>
        <v>71</v>
      </c>
      <c r="X109" s="49">
        <f t="shared" si="35"/>
        <v>4</v>
      </c>
      <c r="Y109" s="49">
        <f t="shared" si="36"/>
        <v>0</v>
      </c>
      <c r="Z109" s="49">
        <f t="shared" si="37"/>
        <v>0</v>
      </c>
      <c r="AA109" s="49">
        <f t="shared" si="38"/>
        <v>194</v>
      </c>
      <c r="AB109" s="49">
        <f t="shared" si="39"/>
        <v>194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194</v>
      </c>
      <c r="AJ109" s="49">
        <f t="shared" si="40"/>
        <v>224</v>
      </c>
      <c r="AK109" s="49">
        <v>0</v>
      </c>
      <c r="AL109" s="49">
        <v>149</v>
      </c>
      <c r="AM109" s="49">
        <v>71</v>
      </c>
      <c r="AN109" s="49">
        <v>4</v>
      </c>
      <c r="AO109" s="49">
        <v>0</v>
      </c>
      <c r="AP109" s="49">
        <v>0</v>
      </c>
      <c r="AQ109" s="49">
        <v>0</v>
      </c>
      <c r="AR109" s="49">
        <f t="shared" si="41"/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f t="shared" si="42"/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f t="shared" si="43"/>
        <v>0</v>
      </c>
      <c r="BI109" s="49">
        <v>0</v>
      </c>
      <c r="BJ109" s="49">
        <v>0</v>
      </c>
      <c r="BK109" s="49">
        <v>0</v>
      </c>
      <c r="BL109" s="49">
        <v>0</v>
      </c>
      <c r="BM109" s="49">
        <v>0</v>
      </c>
      <c r="BN109" s="49">
        <v>0</v>
      </c>
      <c r="BO109" s="49">
        <v>0</v>
      </c>
      <c r="BP109" s="49">
        <f t="shared" si="44"/>
        <v>0</v>
      </c>
      <c r="BQ109" s="49">
        <v>0</v>
      </c>
      <c r="BR109" s="49">
        <v>0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</row>
    <row r="110" spans="1:75" ht="13.5">
      <c r="A110" s="24" t="s">
        <v>25</v>
      </c>
      <c r="B110" s="47" t="s">
        <v>423</v>
      </c>
      <c r="C110" s="48" t="s">
        <v>424</v>
      </c>
      <c r="D110" s="49">
        <f t="shared" si="45"/>
        <v>855</v>
      </c>
      <c r="E110" s="49">
        <f t="shared" si="23"/>
        <v>251</v>
      </c>
      <c r="F110" s="49">
        <f t="shared" si="24"/>
        <v>204</v>
      </c>
      <c r="G110" s="49">
        <f t="shared" si="25"/>
        <v>98</v>
      </c>
      <c r="H110" s="49">
        <f t="shared" si="26"/>
        <v>14</v>
      </c>
      <c r="I110" s="49">
        <f t="shared" si="27"/>
        <v>0</v>
      </c>
      <c r="J110" s="49">
        <f t="shared" si="28"/>
        <v>0</v>
      </c>
      <c r="K110" s="49">
        <f t="shared" si="29"/>
        <v>288</v>
      </c>
      <c r="L110" s="49">
        <f t="shared" si="30"/>
        <v>251</v>
      </c>
      <c r="M110" s="49">
        <v>251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f t="shared" si="31"/>
        <v>604</v>
      </c>
      <c r="U110" s="49">
        <f t="shared" si="32"/>
        <v>0</v>
      </c>
      <c r="V110" s="49">
        <f t="shared" si="33"/>
        <v>204</v>
      </c>
      <c r="W110" s="49">
        <f t="shared" si="34"/>
        <v>98</v>
      </c>
      <c r="X110" s="49">
        <f t="shared" si="35"/>
        <v>14</v>
      </c>
      <c r="Y110" s="49">
        <f t="shared" si="36"/>
        <v>0</v>
      </c>
      <c r="Z110" s="49">
        <f t="shared" si="37"/>
        <v>0</v>
      </c>
      <c r="AA110" s="49">
        <f t="shared" si="38"/>
        <v>288</v>
      </c>
      <c r="AB110" s="49">
        <f t="shared" si="39"/>
        <v>288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288</v>
      </c>
      <c r="AJ110" s="49">
        <f t="shared" si="40"/>
        <v>316</v>
      </c>
      <c r="AK110" s="49">
        <v>0</v>
      </c>
      <c r="AL110" s="49">
        <v>204</v>
      </c>
      <c r="AM110" s="49">
        <v>98</v>
      </c>
      <c r="AN110" s="49">
        <v>14</v>
      </c>
      <c r="AO110" s="49">
        <v>0</v>
      </c>
      <c r="AP110" s="49">
        <v>0</v>
      </c>
      <c r="AQ110" s="49">
        <v>0</v>
      </c>
      <c r="AR110" s="49">
        <f t="shared" si="41"/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f t="shared" si="42"/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0</v>
      </c>
      <c r="BF110" s="49">
        <v>0</v>
      </c>
      <c r="BG110" s="49">
        <v>0</v>
      </c>
      <c r="BH110" s="49">
        <f t="shared" si="43"/>
        <v>0</v>
      </c>
      <c r="BI110" s="49">
        <v>0</v>
      </c>
      <c r="BJ110" s="49">
        <v>0</v>
      </c>
      <c r="BK110" s="49">
        <v>0</v>
      </c>
      <c r="BL110" s="49">
        <v>0</v>
      </c>
      <c r="BM110" s="49">
        <v>0</v>
      </c>
      <c r="BN110" s="49">
        <v>0</v>
      </c>
      <c r="BO110" s="49">
        <v>0</v>
      </c>
      <c r="BP110" s="49">
        <f t="shared" si="44"/>
        <v>0</v>
      </c>
      <c r="BQ110" s="49">
        <v>0</v>
      </c>
      <c r="BR110" s="49">
        <v>0</v>
      </c>
      <c r="BS110" s="49">
        <v>0</v>
      </c>
      <c r="BT110" s="49">
        <v>0</v>
      </c>
      <c r="BU110" s="49">
        <v>0</v>
      </c>
      <c r="BV110" s="49">
        <v>0</v>
      </c>
      <c r="BW110" s="49">
        <v>0</v>
      </c>
    </row>
    <row r="111" spans="1:75" ht="13.5">
      <c r="A111" s="24" t="s">
        <v>25</v>
      </c>
      <c r="B111" s="47" t="s">
        <v>425</v>
      </c>
      <c r="C111" s="48" t="s">
        <v>426</v>
      </c>
      <c r="D111" s="49">
        <f t="shared" si="45"/>
        <v>446</v>
      </c>
      <c r="E111" s="49">
        <f t="shared" si="23"/>
        <v>170</v>
      </c>
      <c r="F111" s="49">
        <f t="shared" si="24"/>
        <v>96</v>
      </c>
      <c r="G111" s="49">
        <f t="shared" si="25"/>
        <v>46</v>
      </c>
      <c r="H111" s="49">
        <f t="shared" si="26"/>
        <v>6</v>
      </c>
      <c r="I111" s="49">
        <f t="shared" si="27"/>
        <v>0</v>
      </c>
      <c r="J111" s="49">
        <f t="shared" si="28"/>
        <v>0</v>
      </c>
      <c r="K111" s="49">
        <f t="shared" si="29"/>
        <v>128</v>
      </c>
      <c r="L111" s="49">
        <f t="shared" si="30"/>
        <v>170</v>
      </c>
      <c r="M111" s="49">
        <v>170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f t="shared" si="31"/>
        <v>276</v>
      </c>
      <c r="U111" s="49">
        <f t="shared" si="32"/>
        <v>0</v>
      </c>
      <c r="V111" s="49">
        <f t="shared" si="33"/>
        <v>96</v>
      </c>
      <c r="W111" s="49">
        <f t="shared" si="34"/>
        <v>46</v>
      </c>
      <c r="X111" s="49">
        <f t="shared" si="35"/>
        <v>6</v>
      </c>
      <c r="Y111" s="49">
        <f t="shared" si="36"/>
        <v>0</v>
      </c>
      <c r="Z111" s="49">
        <f t="shared" si="37"/>
        <v>0</v>
      </c>
      <c r="AA111" s="49">
        <f t="shared" si="38"/>
        <v>128</v>
      </c>
      <c r="AB111" s="49">
        <f t="shared" si="39"/>
        <v>128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128</v>
      </c>
      <c r="AJ111" s="49">
        <f t="shared" si="40"/>
        <v>148</v>
      </c>
      <c r="AK111" s="49">
        <v>0</v>
      </c>
      <c r="AL111" s="49">
        <v>96</v>
      </c>
      <c r="AM111" s="49">
        <v>46</v>
      </c>
      <c r="AN111" s="49">
        <v>6</v>
      </c>
      <c r="AO111" s="49">
        <v>0</v>
      </c>
      <c r="AP111" s="49">
        <v>0</v>
      </c>
      <c r="AQ111" s="49">
        <v>0</v>
      </c>
      <c r="AR111" s="49">
        <f t="shared" si="41"/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f t="shared" si="42"/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f t="shared" si="43"/>
        <v>0</v>
      </c>
      <c r="BI111" s="49">
        <v>0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0</v>
      </c>
      <c r="BP111" s="49">
        <f t="shared" si="44"/>
        <v>0</v>
      </c>
      <c r="BQ111" s="49">
        <v>0</v>
      </c>
      <c r="BR111" s="49">
        <v>0</v>
      </c>
      <c r="BS111" s="49">
        <v>0</v>
      </c>
      <c r="BT111" s="49">
        <v>0</v>
      </c>
      <c r="BU111" s="49">
        <v>0</v>
      </c>
      <c r="BV111" s="49">
        <v>0</v>
      </c>
      <c r="BW111" s="49">
        <v>0</v>
      </c>
    </row>
    <row r="112" spans="1:75" ht="13.5">
      <c r="A112" s="24" t="s">
        <v>25</v>
      </c>
      <c r="B112" s="47" t="s">
        <v>427</v>
      </c>
      <c r="C112" s="48" t="s">
        <v>428</v>
      </c>
      <c r="D112" s="49">
        <f t="shared" si="45"/>
        <v>205</v>
      </c>
      <c r="E112" s="49">
        <f t="shared" si="23"/>
        <v>124</v>
      </c>
      <c r="F112" s="49">
        <f t="shared" si="24"/>
        <v>55</v>
      </c>
      <c r="G112" s="49">
        <f t="shared" si="25"/>
        <v>24</v>
      </c>
      <c r="H112" s="49">
        <f t="shared" si="26"/>
        <v>2</v>
      </c>
      <c r="I112" s="49">
        <f t="shared" si="27"/>
        <v>0</v>
      </c>
      <c r="J112" s="49">
        <f t="shared" si="28"/>
        <v>0</v>
      </c>
      <c r="K112" s="49">
        <f t="shared" si="29"/>
        <v>0</v>
      </c>
      <c r="L112" s="49">
        <f t="shared" si="30"/>
        <v>124</v>
      </c>
      <c r="M112" s="49">
        <v>124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f t="shared" si="31"/>
        <v>81</v>
      </c>
      <c r="U112" s="49">
        <f t="shared" si="32"/>
        <v>0</v>
      </c>
      <c r="V112" s="49">
        <f t="shared" si="33"/>
        <v>55</v>
      </c>
      <c r="W112" s="49">
        <f t="shared" si="34"/>
        <v>24</v>
      </c>
      <c r="X112" s="49">
        <f t="shared" si="35"/>
        <v>2</v>
      </c>
      <c r="Y112" s="49">
        <f t="shared" si="36"/>
        <v>0</v>
      </c>
      <c r="Z112" s="49">
        <f t="shared" si="37"/>
        <v>0</v>
      </c>
      <c r="AA112" s="49">
        <f t="shared" si="38"/>
        <v>0</v>
      </c>
      <c r="AB112" s="49">
        <f t="shared" si="39"/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f t="shared" si="40"/>
        <v>81</v>
      </c>
      <c r="AK112" s="49">
        <v>0</v>
      </c>
      <c r="AL112" s="49">
        <v>55</v>
      </c>
      <c r="AM112" s="49">
        <v>24</v>
      </c>
      <c r="AN112" s="49">
        <v>2</v>
      </c>
      <c r="AO112" s="49">
        <v>0</v>
      </c>
      <c r="AP112" s="49">
        <v>0</v>
      </c>
      <c r="AQ112" s="49">
        <v>0</v>
      </c>
      <c r="AR112" s="49">
        <f t="shared" si="41"/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f t="shared" si="42"/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f t="shared" si="43"/>
        <v>0</v>
      </c>
      <c r="BI112" s="49">
        <v>0</v>
      </c>
      <c r="BJ112" s="49">
        <v>0</v>
      </c>
      <c r="BK112" s="49">
        <v>0</v>
      </c>
      <c r="BL112" s="49">
        <v>0</v>
      </c>
      <c r="BM112" s="49">
        <v>0</v>
      </c>
      <c r="BN112" s="49">
        <v>0</v>
      </c>
      <c r="BO112" s="49">
        <v>0</v>
      </c>
      <c r="BP112" s="49">
        <f t="shared" si="44"/>
        <v>0</v>
      </c>
      <c r="BQ112" s="49">
        <v>0</v>
      </c>
      <c r="BR112" s="49">
        <v>0</v>
      </c>
      <c r="BS112" s="49">
        <v>0</v>
      </c>
      <c r="BT112" s="49">
        <v>0</v>
      </c>
      <c r="BU112" s="49">
        <v>0</v>
      </c>
      <c r="BV112" s="49">
        <v>0</v>
      </c>
      <c r="BW112" s="49">
        <v>0</v>
      </c>
    </row>
    <row r="113" spans="1:75" ht="13.5">
      <c r="A113" s="24" t="s">
        <v>25</v>
      </c>
      <c r="B113" s="47" t="s">
        <v>429</v>
      </c>
      <c r="C113" s="48" t="s">
        <v>430</v>
      </c>
      <c r="D113" s="49">
        <f t="shared" si="45"/>
        <v>298</v>
      </c>
      <c r="E113" s="49">
        <f t="shared" si="23"/>
        <v>123</v>
      </c>
      <c r="F113" s="49">
        <f t="shared" si="24"/>
        <v>69</v>
      </c>
      <c r="G113" s="49">
        <f t="shared" si="25"/>
        <v>33</v>
      </c>
      <c r="H113" s="49">
        <f t="shared" si="26"/>
        <v>3</v>
      </c>
      <c r="I113" s="49">
        <f t="shared" si="27"/>
        <v>0</v>
      </c>
      <c r="J113" s="49">
        <f t="shared" si="28"/>
        <v>0</v>
      </c>
      <c r="K113" s="49">
        <f t="shared" si="29"/>
        <v>70</v>
      </c>
      <c r="L113" s="49">
        <f t="shared" si="30"/>
        <v>123</v>
      </c>
      <c r="M113" s="49">
        <v>123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f t="shared" si="31"/>
        <v>175</v>
      </c>
      <c r="U113" s="49">
        <f t="shared" si="32"/>
        <v>0</v>
      </c>
      <c r="V113" s="49">
        <f t="shared" si="33"/>
        <v>69</v>
      </c>
      <c r="W113" s="49">
        <f t="shared" si="34"/>
        <v>33</v>
      </c>
      <c r="X113" s="49">
        <f t="shared" si="35"/>
        <v>3</v>
      </c>
      <c r="Y113" s="49">
        <f t="shared" si="36"/>
        <v>0</v>
      </c>
      <c r="Z113" s="49">
        <f t="shared" si="37"/>
        <v>0</v>
      </c>
      <c r="AA113" s="49">
        <f t="shared" si="38"/>
        <v>70</v>
      </c>
      <c r="AB113" s="49">
        <f t="shared" si="39"/>
        <v>70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70</v>
      </c>
      <c r="AJ113" s="49">
        <f t="shared" si="40"/>
        <v>105</v>
      </c>
      <c r="AK113" s="49">
        <v>0</v>
      </c>
      <c r="AL113" s="49">
        <v>69</v>
      </c>
      <c r="AM113" s="49">
        <v>33</v>
      </c>
      <c r="AN113" s="49">
        <v>3</v>
      </c>
      <c r="AO113" s="49">
        <v>0</v>
      </c>
      <c r="AP113" s="49">
        <v>0</v>
      </c>
      <c r="AQ113" s="49">
        <v>0</v>
      </c>
      <c r="AR113" s="49">
        <f t="shared" si="41"/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49">
        <f t="shared" si="42"/>
        <v>0</v>
      </c>
      <c r="BA113" s="49">
        <v>0</v>
      </c>
      <c r="BB113" s="49">
        <v>0</v>
      </c>
      <c r="BC113" s="49">
        <v>0</v>
      </c>
      <c r="BD113" s="49">
        <v>0</v>
      </c>
      <c r="BE113" s="49">
        <v>0</v>
      </c>
      <c r="BF113" s="49">
        <v>0</v>
      </c>
      <c r="BG113" s="49">
        <v>0</v>
      </c>
      <c r="BH113" s="49">
        <f t="shared" si="43"/>
        <v>0</v>
      </c>
      <c r="BI113" s="49">
        <v>0</v>
      </c>
      <c r="BJ113" s="49">
        <v>0</v>
      </c>
      <c r="BK113" s="49">
        <v>0</v>
      </c>
      <c r="BL113" s="49">
        <v>0</v>
      </c>
      <c r="BM113" s="49">
        <v>0</v>
      </c>
      <c r="BN113" s="49">
        <v>0</v>
      </c>
      <c r="BO113" s="49">
        <v>0</v>
      </c>
      <c r="BP113" s="49">
        <f t="shared" si="44"/>
        <v>0</v>
      </c>
      <c r="BQ113" s="49">
        <v>0</v>
      </c>
      <c r="BR113" s="49">
        <v>0</v>
      </c>
      <c r="BS113" s="49">
        <v>0</v>
      </c>
      <c r="BT113" s="49">
        <v>0</v>
      </c>
      <c r="BU113" s="49">
        <v>0</v>
      </c>
      <c r="BV113" s="49">
        <v>0</v>
      </c>
      <c r="BW113" s="49">
        <v>0</v>
      </c>
    </row>
    <row r="114" spans="1:75" ht="13.5">
      <c r="A114" s="24" t="s">
        <v>25</v>
      </c>
      <c r="B114" s="47" t="s">
        <v>431</v>
      </c>
      <c r="C114" s="48" t="s">
        <v>432</v>
      </c>
      <c r="D114" s="49">
        <f t="shared" si="45"/>
        <v>368</v>
      </c>
      <c r="E114" s="49">
        <f t="shared" si="23"/>
        <v>142</v>
      </c>
      <c r="F114" s="49">
        <f t="shared" si="24"/>
        <v>85</v>
      </c>
      <c r="G114" s="49">
        <f t="shared" si="25"/>
        <v>41</v>
      </c>
      <c r="H114" s="49">
        <f t="shared" si="26"/>
        <v>5</v>
      </c>
      <c r="I114" s="49">
        <f t="shared" si="27"/>
        <v>0</v>
      </c>
      <c r="J114" s="49">
        <f t="shared" si="28"/>
        <v>0</v>
      </c>
      <c r="K114" s="49">
        <f t="shared" si="29"/>
        <v>95</v>
      </c>
      <c r="L114" s="49">
        <f t="shared" si="30"/>
        <v>142</v>
      </c>
      <c r="M114" s="49">
        <v>142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f t="shared" si="31"/>
        <v>226</v>
      </c>
      <c r="U114" s="49">
        <f t="shared" si="32"/>
        <v>0</v>
      </c>
      <c r="V114" s="49">
        <f t="shared" si="33"/>
        <v>85</v>
      </c>
      <c r="W114" s="49">
        <f t="shared" si="34"/>
        <v>41</v>
      </c>
      <c r="X114" s="49">
        <f t="shared" si="35"/>
        <v>5</v>
      </c>
      <c r="Y114" s="49">
        <f t="shared" si="36"/>
        <v>0</v>
      </c>
      <c r="Z114" s="49">
        <f t="shared" si="37"/>
        <v>0</v>
      </c>
      <c r="AA114" s="49">
        <f t="shared" si="38"/>
        <v>95</v>
      </c>
      <c r="AB114" s="49">
        <f t="shared" si="39"/>
        <v>95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95</v>
      </c>
      <c r="AJ114" s="49">
        <f t="shared" si="40"/>
        <v>131</v>
      </c>
      <c r="AK114" s="49">
        <v>0</v>
      </c>
      <c r="AL114" s="49">
        <v>85</v>
      </c>
      <c r="AM114" s="49">
        <v>41</v>
      </c>
      <c r="AN114" s="49">
        <v>5</v>
      </c>
      <c r="AO114" s="49">
        <v>0</v>
      </c>
      <c r="AP114" s="49">
        <v>0</v>
      </c>
      <c r="AQ114" s="49">
        <v>0</v>
      </c>
      <c r="AR114" s="49">
        <f t="shared" si="41"/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f t="shared" si="42"/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0</v>
      </c>
      <c r="BF114" s="49">
        <v>0</v>
      </c>
      <c r="BG114" s="49">
        <v>0</v>
      </c>
      <c r="BH114" s="49">
        <f t="shared" si="43"/>
        <v>0</v>
      </c>
      <c r="BI114" s="49">
        <v>0</v>
      </c>
      <c r="BJ114" s="49">
        <v>0</v>
      </c>
      <c r="BK114" s="49">
        <v>0</v>
      </c>
      <c r="BL114" s="49">
        <v>0</v>
      </c>
      <c r="BM114" s="49">
        <v>0</v>
      </c>
      <c r="BN114" s="49">
        <v>0</v>
      </c>
      <c r="BO114" s="49">
        <v>0</v>
      </c>
      <c r="BP114" s="49">
        <f t="shared" si="44"/>
        <v>0</v>
      </c>
      <c r="BQ114" s="49">
        <v>0</v>
      </c>
      <c r="BR114" s="49">
        <v>0</v>
      </c>
      <c r="BS114" s="49">
        <v>0</v>
      </c>
      <c r="BT114" s="49">
        <v>0</v>
      </c>
      <c r="BU114" s="49">
        <v>0</v>
      </c>
      <c r="BV114" s="49">
        <v>0</v>
      </c>
      <c r="BW114" s="49">
        <v>0</v>
      </c>
    </row>
    <row r="115" spans="1:75" ht="13.5">
      <c r="A115" s="24" t="s">
        <v>25</v>
      </c>
      <c r="B115" s="47" t="s">
        <v>433</v>
      </c>
      <c r="C115" s="48" t="s">
        <v>434</v>
      </c>
      <c r="D115" s="49">
        <f t="shared" si="45"/>
        <v>127</v>
      </c>
      <c r="E115" s="49">
        <f t="shared" si="23"/>
        <v>9</v>
      </c>
      <c r="F115" s="49">
        <f t="shared" si="24"/>
        <v>0</v>
      </c>
      <c r="G115" s="49">
        <f t="shared" si="25"/>
        <v>72</v>
      </c>
      <c r="H115" s="49">
        <f t="shared" si="26"/>
        <v>46</v>
      </c>
      <c r="I115" s="49">
        <f t="shared" si="27"/>
        <v>0</v>
      </c>
      <c r="J115" s="49">
        <f t="shared" si="28"/>
        <v>0</v>
      </c>
      <c r="K115" s="49">
        <f t="shared" si="29"/>
        <v>0</v>
      </c>
      <c r="L115" s="49">
        <f t="shared" si="30"/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f t="shared" si="31"/>
        <v>118</v>
      </c>
      <c r="U115" s="49">
        <f t="shared" si="32"/>
        <v>0</v>
      </c>
      <c r="V115" s="49">
        <f t="shared" si="33"/>
        <v>0</v>
      </c>
      <c r="W115" s="49">
        <f t="shared" si="34"/>
        <v>72</v>
      </c>
      <c r="X115" s="49">
        <f t="shared" si="35"/>
        <v>46</v>
      </c>
      <c r="Y115" s="49">
        <f t="shared" si="36"/>
        <v>0</v>
      </c>
      <c r="Z115" s="49">
        <f t="shared" si="37"/>
        <v>0</v>
      </c>
      <c r="AA115" s="49">
        <f t="shared" si="38"/>
        <v>0</v>
      </c>
      <c r="AB115" s="49">
        <f t="shared" si="39"/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f t="shared" si="40"/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0</v>
      </c>
      <c r="AQ115" s="49">
        <v>0</v>
      </c>
      <c r="AR115" s="49">
        <f t="shared" si="41"/>
        <v>118</v>
      </c>
      <c r="AS115" s="49">
        <v>0</v>
      </c>
      <c r="AT115" s="49">
        <v>0</v>
      </c>
      <c r="AU115" s="49">
        <v>72</v>
      </c>
      <c r="AV115" s="49">
        <v>46</v>
      </c>
      <c r="AW115" s="49">
        <v>0</v>
      </c>
      <c r="AX115" s="49">
        <v>0</v>
      </c>
      <c r="AY115" s="49">
        <v>0</v>
      </c>
      <c r="AZ115" s="49">
        <f t="shared" si="42"/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0</v>
      </c>
      <c r="BF115" s="49">
        <v>0</v>
      </c>
      <c r="BG115" s="49">
        <v>0</v>
      </c>
      <c r="BH115" s="49">
        <f t="shared" si="43"/>
        <v>0</v>
      </c>
      <c r="BI115" s="49">
        <v>0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0</v>
      </c>
      <c r="BP115" s="49">
        <f t="shared" si="44"/>
        <v>9</v>
      </c>
      <c r="BQ115" s="49">
        <v>9</v>
      </c>
      <c r="BR115" s="49">
        <v>0</v>
      </c>
      <c r="BS115" s="49">
        <v>0</v>
      </c>
      <c r="BT115" s="49">
        <v>0</v>
      </c>
      <c r="BU115" s="49">
        <v>0</v>
      </c>
      <c r="BV115" s="49">
        <v>0</v>
      </c>
      <c r="BW115" s="49">
        <v>0</v>
      </c>
    </row>
    <row r="116" spans="1:75" ht="13.5">
      <c r="A116" s="24" t="s">
        <v>25</v>
      </c>
      <c r="B116" s="47" t="s">
        <v>435</v>
      </c>
      <c r="C116" s="48" t="s">
        <v>436</v>
      </c>
      <c r="D116" s="49">
        <f t="shared" si="45"/>
        <v>98</v>
      </c>
      <c r="E116" s="49">
        <f t="shared" si="23"/>
        <v>2</v>
      </c>
      <c r="F116" s="49">
        <f t="shared" si="24"/>
        <v>0</v>
      </c>
      <c r="G116" s="49">
        <f t="shared" si="25"/>
        <v>50</v>
      </c>
      <c r="H116" s="49">
        <f t="shared" si="26"/>
        <v>46</v>
      </c>
      <c r="I116" s="49">
        <f t="shared" si="27"/>
        <v>0</v>
      </c>
      <c r="J116" s="49">
        <f t="shared" si="28"/>
        <v>0</v>
      </c>
      <c r="K116" s="49">
        <f t="shared" si="29"/>
        <v>0</v>
      </c>
      <c r="L116" s="49">
        <f t="shared" si="30"/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f t="shared" si="31"/>
        <v>96</v>
      </c>
      <c r="U116" s="49">
        <f t="shared" si="32"/>
        <v>0</v>
      </c>
      <c r="V116" s="49">
        <f t="shared" si="33"/>
        <v>0</v>
      </c>
      <c r="W116" s="49">
        <f t="shared" si="34"/>
        <v>50</v>
      </c>
      <c r="X116" s="49">
        <f t="shared" si="35"/>
        <v>46</v>
      </c>
      <c r="Y116" s="49">
        <f t="shared" si="36"/>
        <v>0</v>
      </c>
      <c r="Z116" s="49">
        <f t="shared" si="37"/>
        <v>0</v>
      </c>
      <c r="AA116" s="49">
        <f t="shared" si="38"/>
        <v>0</v>
      </c>
      <c r="AB116" s="49">
        <f t="shared" si="39"/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f t="shared" si="40"/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f t="shared" si="41"/>
        <v>96</v>
      </c>
      <c r="AS116" s="49">
        <v>0</v>
      </c>
      <c r="AT116" s="49">
        <v>0</v>
      </c>
      <c r="AU116" s="49">
        <v>50</v>
      </c>
      <c r="AV116" s="49">
        <v>46</v>
      </c>
      <c r="AW116" s="49">
        <v>0</v>
      </c>
      <c r="AX116" s="49">
        <v>0</v>
      </c>
      <c r="AY116" s="49">
        <v>0</v>
      </c>
      <c r="AZ116" s="49">
        <f t="shared" si="42"/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f t="shared" si="43"/>
        <v>0</v>
      </c>
      <c r="BI116" s="49">
        <v>0</v>
      </c>
      <c r="BJ116" s="49">
        <v>0</v>
      </c>
      <c r="BK116" s="49">
        <v>0</v>
      </c>
      <c r="BL116" s="49">
        <v>0</v>
      </c>
      <c r="BM116" s="49">
        <v>0</v>
      </c>
      <c r="BN116" s="49">
        <v>0</v>
      </c>
      <c r="BO116" s="49">
        <v>0</v>
      </c>
      <c r="BP116" s="49">
        <f t="shared" si="44"/>
        <v>2</v>
      </c>
      <c r="BQ116" s="49">
        <v>2</v>
      </c>
      <c r="BR116" s="49">
        <v>0</v>
      </c>
      <c r="BS116" s="49">
        <v>0</v>
      </c>
      <c r="BT116" s="49">
        <v>0</v>
      </c>
      <c r="BU116" s="49">
        <v>0</v>
      </c>
      <c r="BV116" s="49">
        <v>0</v>
      </c>
      <c r="BW116" s="49">
        <v>0</v>
      </c>
    </row>
    <row r="117" spans="1:75" ht="13.5">
      <c r="A117" s="24" t="s">
        <v>25</v>
      </c>
      <c r="B117" s="47" t="s">
        <v>437</v>
      </c>
      <c r="C117" s="48" t="s">
        <v>438</v>
      </c>
      <c r="D117" s="49">
        <f t="shared" si="45"/>
        <v>74</v>
      </c>
      <c r="E117" s="49">
        <f t="shared" si="23"/>
        <v>2</v>
      </c>
      <c r="F117" s="49">
        <f t="shared" si="24"/>
        <v>0</v>
      </c>
      <c r="G117" s="49">
        <f t="shared" si="25"/>
        <v>37</v>
      </c>
      <c r="H117" s="49">
        <f t="shared" si="26"/>
        <v>35</v>
      </c>
      <c r="I117" s="49">
        <f t="shared" si="27"/>
        <v>0</v>
      </c>
      <c r="J117" s="49">
        <f t="shared" si="28"/>
        <v>0</v>
      </c>
      <c r="K117" s="49">
        <f t="shared" si="29"/>
        <v>0</v>
      </c>
      <c r="L117" s="49">
        <f t="shared" si="30"/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f t="shared" si="31"/>
        <v>72</v>
      </c>
      <c r="U117" s="49">
        <f t="shared" si="32"/>
        <v>0</v>
      </c>
      <c r="V117" s="49">
        <f t="shared" si="33"/>
        <v>0</v>
      </c>
      <c r="W117" s="49">
        <f t="shared" si="34"/>
        <v>37</v>
      </c>
      <c r="X117" s="49">
        <f t="shared" si="35"/>
        <v>35</v>
      </c>
      <c r="Y117" s="49">
        <f t="shared" si="36"/>
        <v>0</v>
      </c>
      <c r="Z117" s="49">
        <f t="shared" si="37"/>
        <v>0</v>
      </c>
      <c r="AA117" s="49">
        <f t="shared" si="38"/>
        <v>0</v>
      </c>
      <c r="AB117" s="49">
        <f t="shared" si="39"/>
        <v>0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f t="shared" si="40"/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49">
        <v>0</v>
      </c>
      <c r="AR117" s="49">
        <f t="shared" si="41"/>
        <v>72</v>
      </c>
      <c r="AS117" s="49">
        <v>0</v>
      </c>
      <c r="AT117" s="49">
        <v>0</v>
      </c>
      <c r="AU117" s="49">
        <v>37</v>
      </c>
      <c r="AV117" s="49">
        <v>35</v>
      </c>
      <c r="AW117" s="49">
        <v>0</v>
      </c>
      <c r="AX117" s="49">
        <v>0</v>
      </c>
      <c r="AY117" s="49">
        <v>0</v>
      </c>
      <c r="AZ117" s="49">
        <f t="shared" si="42"/>
        <v>0</v>
      </c>
      <c r="BA117" s="49">
        <v>0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0</v>
      </c>
      <c r="BH117" s="49">
        <f t="shared" si="43"/>
        <v>0</v>
      </c>
      <c r="BI117" s="49">
        <v>0</v>
      </c>
      <c r="BJ117" s="49">
        <v>0</v>
      </c>
      <c r="BK117" s="49">
        <v>0</v>
      </c>
      <c r="BL117" s="49">
        <v>0</v>
      </c>
      <c r="BM117" s="49">
        <v>0</v>
      </c>
      <c r="BN117" s="49">
        <v>0</v>
      </c>
      <c r="BO117" s="49">
        <v>0</v>
      </c>
      <c r="BP117" s="49">
        <f t="shared" si="44"/>
        <v>2</v>
      </c>
      <c r="BQ117" s="49">
        <v>2</v>
      </c>
      <c r="BR117" s="49">
        <v>0</v>
      </c>
      <c r="BS117" s="49">
        <v>0</v>
      </c>
      <c r="BT117" s="49">
        <v>0</v>
      </c>
      <c r="BU117" s="49">
        <v>0</v>
      </c>
      <c r="BV117" s="49">
        <v>0</v>
      </c>
      <c r="BW117" s="49">
        <v>0</v>
      </c>
    </row>
    <row r="118" spans="1:75" ht="13.5">
      <c r="A118" s="193" t="s">
        <v>275</v>
      </c>
      <c r="B118" s="188"/>
      <c r="C118" s="189"/>
      <c r="D118" s="49">
        <f>SUM(D7:D117)</f>
        <v>167550</v>
      </c>
      <c r="E118" s="49">
        <f aca="true" t="shared" si="46" ref="E118:BP118">SUM(E7:E117)</f>
        <v>81841</v>
      </c>
      <c r="F118" s="49">
        <f t="shared" si="46"/>
        <v>35072</v>
      </c>
      <c r="G118" s="49">
        <f t="shared" si="46"/>
        <v>18625</v>
      </c>
      <c r="H118" s="49">
        <f t="shared" si="46"/>
        <v>4469</v>
      </c>
      <c r="I118" s="49">
        <f t="shared" si="46"/>
        <v>14383</v>
      </c>
      <c r="J118" s="49">
        <f t="shared" si="46"/>
        <v>547</v>
      </c>
      <c r="K118" s="49">
        <f t="shared" si="46"/>
        <v>12613</v>
      </c>
      <c r="L118" s="49">
        <f t="shared" si="46"/>
        <v>57785</v>
      </c>
      <c r="M118" s="49">
        <f t="shared" si="46"/>
        <v>40157</v>
      </c>
      <c r="N118" s="49">
        <f t="shared" si="46"/>
        <v>5884</v>
      </c>
      <c r="O118" s="49">
        <f t="shared" si="46"/>
        <v>7587</v>
      </c>
      <c r="P118" s="49">
        <f t="shared" si="46"/>
        <v>1573</v>
      </c>
      <c r="Q118" s="49">
        <f t="shared" si="46"/>
        <v>1682</v>
      </c>
      <c r="R118" s="49">
        <f t="shared" si="46"/>
        <v>343</v>
      </c>
      <c r="S118" s="49">
        <f t="shared" si="46"/>
        <v>559</v>
      </c>
      <c r="T118" s="49">
        <f t="shared" si="46"/>
        <v>79664</v>
      </c>
      <c r="U118" s="49">
        <f t="shared" si="46"/>
        <v>13083</v>
      </c>
      <c r="V118" s="49">
        <f t="shared" si="46"/>
        <v>28479</v>
      </c>
      <c r="W118" s="49">
        <f t="shared" si="46"/>
        <v>10328</v>
      </c>
      <c r="X118" s="49">
        <f t="shared" si="46"/>
        <v>2878</v>
      </c>
      <c r="Y118" s="49">
        <f t="shared" si="46"/>
        <v>12691</v>
      </c>
      <c r="Z118" s="49">
        <f t="shared" si="46"/>
        <v>171</v>
      </c>
      <c r="AA118" s="49">
        <f t="shared" si="46"/>
        <v>12034</v>
      </c>
      <c r="AB118" s="49">
        <f t="shared" si="46"/>
        <v>8519</v>
      </c>
      <c r="AC118" s="49">
        <f t="shared" si="46"/>
        <v>223</v>
      </c>
      <c r="AD118" s="49">
        <f t="shared" si="46"/>
        <v>772</v>
      </c>
      <c r="AE118" s="49">
        <f t="shared" si="46"/>
        <v>0</v>
      </c>
      <c r="AF118" s="49">
        <f t="shared" si="46"/>
        <v>0</v>
      </c>
      <c r="AG118" s="49">
        <f t="shared" si="46"/>
        <v>0</v>
      </c>
      <c r="AH118" s="49">
        <f t="shared" si="46"/>
        <v>0</v>
      </c>
      <c r="AI118" s="49">
        <f t="shared" si="46"/>
        <v>7524</v>
      </c>
      <c r="AJ118" s="49">
        <f t="shared" si="46"/>
        <v>16682</v>
      </c>
      <c r="AK118" s="49">
        <f t="shared" si="46"/>
        <v>14</v>
      </c>
      <c r="AL118" s="49">
        <f t="shared" si="46"/>
        <v>14507</v>
      </c>
      <c r="AM118" s="49">
        <f t="shared" si="46"/>
        <v>1429</v>
      </c>
      <c r="AN118" s="49">
        <f t="shared" si="46"/>
        <v>231</v>
      </c>
      <c r="AO118" s="49">
        <f t="shared" si="46"/>
        <v>85</v>
      </c>
      <c r="AP118" s="49">
        <f t="shared" si="46"/>
        <v>3</v>
      </c>
      <c r="AQ118" s="49">
        <f t="shared" si="46"/>
        <v>413</v>
      </c>
      <c r="AR118" s="49">
        <f t="shared" si="46"/>
        <v>52632</v>
      </c>
      <c r="AS118" s="49">
        <f t="shared" si="46"/>
        <v>12846</v>
      </c>
      <c r="AT118" s="49">
        <f t="shared" si="46"/>
        <v>13200</v>
      </c>
      <c r="AU118" s="49">
        <f t="shared" si="46"/>
        <v>8899</v>
      </c>
      <c r="AV118" s="49">
        <f t="shared" si="46"/>
        <v>2647</v>
      </c>
      <c r="AW118" s="49">
        <f t="shared" si="46"/>
        <v>12606</v>
      </c>
      <c r="AX118" s="49">
        <f t="shared" si="46"/>
        <v>168</v>
      </c>
      <c r="AY118" s="49">
        <f t="shared" si="46"/>
        <v>2266</v>
      </c>
      <c r="AZ118" s="49">
        <f t="shared" si="46"/>
        <v>1823</v>
      </c>
      <c r="BA118" s="49">
        <f t="shared" si="46"/>
        <v>0</v>
      </c>
      <c r="BB118" s="49">
        <f t="shared" si="46"/>
        <v>0</v>
      </c>
      <c r="BC118" s="49">
        <f t="shared" si="46"/>
        <v>0</v>
      </c>
      <c r="BD118" s="49">
        <f t="shared" si="46"/>
        <v>0</v>
      </c>
      <c r="BE118" s="49">
        <f t="shared" si="46"/>
        <v>0</v>
      </c>
      <c r="BF118" s="49">
        <f t="shared" si="46"/>
        <v>0</v>
      </c>
      <c r="BG118" s="49">
        <f t="shared" si="46"/>
        <v>1823</v>
      </c>
      <c r="BH118" s="49">
        <f t="shared" si="46"/>
        <v>8</v>
      </c>
      <c r="BI118" s="49">
        <f t="shared" si="46"/>
        <v>0</v>
      </c>
      <c r="BJ118" s="49">
        <f t="shared" si="46"/>
        <v>0</v>
      </c>
      <c r="BK118" s="49">
        <f t="shared" si="46"/>
        <v>0</v>
      </c>
      <c r="BL118" s="49">
        <f t="shared" si="46"/>
        <v>0</v>
      </c>
      <c r="BM118" s="49">
        <f t="shared" si="46"/>
        <v>0</v>
      </c>
      <c r="BN118" s="49">
        <f t="shared" si="46"/>
        <v>0</v>
      </c>
      <c r="BO118" s="49">
        <f t="shared" si="46"/>
        <v>8</v>
      </c>
      <c r="BP118" s="49">
        <f t="shared" si="46"/>
        <v>30101</v>
      </c>
      <c r="BQ118" s="49">
        <f aca="true" t="shared" si="47" ref="BQ118:BW118">SUM(BQ7:BQ117)</f>
        <v>28601</v>
      </c>
      <c r="BR118" s="49">
        <f t="shared" si="47"/>
        <v>709</v>
      </c>
      <c r="BS118" s="49">
        <f t="shared" si="47"/>
        <v>710</v>
      </c>
      <c r="BT118" s="49">
        <f t="shared" si="47"/>
        <v>18</v>
      </c>
      <c r="BU118" s="49">
        <f t="shared" si="47"/>
        <v>10</v>
      </c>
      <c r="BV118" s="49">
        <f t="shared" si="47"/>
        <v>33</v>
      </c>
      <c r="BW118" s="49">
        <f t="shared" si="47"/>
        <v>20</v>
      </c>
    </row>
  </sheetData>
  <mergeCells count="85">
    <mergeCell ref="A118:C118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82</v>
      </c>
    </row>
    <row r="2" spans="6:13" s="52" customFormat="1" ht="15" customHeight="1">
      <c r="F2" s="260" t="s">
        <v>83</v>
      </c>
      <c r="G2" s="261"/>
      <c r="H2" s="261"/>
      <c r="I2" s="261"/>
      <c r="J2" s="258" t="s">
        <v>84</v>
      </c>
      <c r="K2" s="255" t="s">
        <v>85</v>
      </c>
      <c r="L2" s="256"/>
      <c r="M2" s="257"/>
    </row>
    <row r="3" spans="1:13" s="52" customFormat="1" ht="15" customHeight="1" thickBot="1">
      <c r="A3" s="285" t="s">
        <v>86</v>
      </c>
      <c r="B3" s="286"/>
      <c r="C3" s="284"/>
      <c r="D3" s="54">
        <f>SUMIF('ごみ処理概要'!$A$7:$C$118,'ごみ集計結果'!$A$1,'ごみ処理概要'!$E$7:$E$118)</f>
        <v>2475230</v>
      </c>
      <c r="F3" s="262"/>
      <c r="G3" s="263"/>
      <c r="H3" s="263"/>
      <c r="I3" s="263"/>
      <c r="J3" s="259"/>
      <c r="K3" s="55" t="s">
        <v>87</v>
      </c>
      <c r="L3" s="56" t="s">
        <v>88</v>
      </c>
      <c r="M3" s="57" t="s">
        <v>89</v>
      </c>
    </row>
    <row r="4" spans="1:13" s="52" customFormat="1" ht="15" customHeight="1" thickBot="1">
      <c r="A4" s="285" t="s">
        <v>90</v>
      </c>
      <c r="B4" s="286"/>
      <c r="C4" s="284"/>
      <c r="D4" s="54">
        <f>D5-D3</f>
        <v>155</v>
      </c>
      <c r="F4" s="252" t="s">
        <v>91</v>
      </c>
      <c r="G4" s="249" t="s">
        <v>94</v>
      </c>
      <c r="H4" s="58" t="s">
        <v>92</v>
      </c>
      <c r="J4" s="168">
        <f>SUMIF('ごみ処理量内訳'!$A$7:$C$118,'ごみ集計結果'!$A$1,'ごみ処理量内訳'!$E$7:$E$118)</f>
        <v>839220</v>
      </c>
      <c r="K4" s="59" t="s">
        <v>264</v>
      </c>
      <c r="L4" s="60" t="s">
        <v>264</v>
      </c>
      <c r="M4" s="61" t="s">
        <v>264</v>
      </c>
    </row>
    <row r="5" spans="1:13" s="52" customFormat="1" ht="15" customHeight="1">
      <c r="A5" s="287" t="s">
        <v>93</v>
      </c>
      <c r="B5" s="288"/>
      <c r="C5" s="289"/>
      <c r="D5" s="54">
        <f>SUMIF('ごみ処理概要'!$A$7:$C$118,'ごみ集計結果'!$A$1,'ごみ処理概要'!$D$7:$D$118)</f>
        <v>2475385</v>
      </c>
      <c r="F5" s="253"/>
      <c r="G5" s="250"/>
      <c r="H5" s="264" t="s">
        <v>95</v>
      </c>
      <c r="I5" s="62" t="s">
        <v>96</v>
      </c>
      <c r="J5" s="63">
        <f>SUMIF('ごみ処理量内訳'!$A$7:$C$118,'ごみ集計結果'!$A$1,'ごみ処理量内訳'!$W$7:$W$118)</f>
        <v>15699</v>
      </c>
      <c r="K5" s="64" t="s">
        <v>265</v>
      </c>
      <c r="L5" s="65" t="s">
        <v>265</v>
      </c>
      <c r="M5" s="66" t="s">
        <v>265</v>
      </c>
    </row>
    <row r="6" spans="4:13" s="52" customFormat="1" ht="15" customHeight="1">
      <c r="D6" s="67"/>
      <c r="F6" s="253"/>
      <c r="G6" s="250"/>
      <c r="H6" s="265"/>
      <c r="I6" s="68" t="s">
        <v>97</v>
      </c>
      <c r="J6" s="69">
        <f>SUMIF('ごみ処理量内訳'!$A$7:$C$118,'ごみ集計結果'!$A$1,'ごみ処理量内訳'!$X$7:$X$118)</f>
        <v>7485</v>
      </c>
      <c r="K6" s="53" t="s">
        <v>353</v>
      </c>
      <c r="L6" s="70" t="s">
        <v>353</v>
      </c>
      <c r="M6" s="71" t="s">
        <v>353</v>
      </c>
    </row>
    <row r="7" spans="1:13" s="52" customFormat="1" ht="15" customHeight="1">
      <c r="A7" s="281" t="s">
        <v>98</v>
      </c>
      <c r="B7" s="290" t="s">
        <v>445</v>
      </c>
      <c r="C7" s="72" t="s">
        <v>99</v>
      </c>
      <c r="D7" s="54">
        <f>SUMIF('ごみ搬入量内訳'!$A$7:$C$118,'ごみ集計結果'!$A$1,'ごみ搬入量内訳'!$I$7:$I$118)</f>
        <v>18681</v>
      </c>
      <c r="F7" s="253"/>
      <c r="G7" s="250"/>
      <c r="H7" s="265"/>
      <c r="I7" s="68" t="s">
        <v>100</v>
      </c>
      <c r="J7" s="69">
        <f>SUMIF('ごみ処理量内訳'!$A$7:$C$118,'ごみ集計結果'!$A$1,'ごみ処理量内訳'!$Y$7:$Y$118)</f>
        <v>0</v>
      </c>
      <c r="K7" s="53" t="s">
        <v>266</v>
      </c>
      <c r="L7" s="70" t="s">
        <v>266</v>
      </c>
      <c r="M7" s="71" t="s">
        <v>266</v>
      </c>
    </row>
    <row r="8" spans="1:13" s="52" customFormat="1" ht="15" customHeight="1">
      <c r="A8" s="282"/>
      <c r="B8" s="291"/>
      <c r="C8" s="72" t="s">
        <v>101</v>
      </c>
      <c r="D8" s="54">
        <f>SUMIF('ごみ搬入量内訳'!$A$7:$C$118,'ごみ集計結果'!$A$1,'ごみ搬入量内訳'!$M$7:$M$118)</f>
        <v>741193</v>
      </c>
      <c r="F8" s="253"/>
      <c r="G8" s="250"/>
      <c r="H8" s="265"/>
      <c r="I8" s="68" t="s">
        <v>102</v>
      </c>
      <c r="J8" s="69">
        <f>SUMIF('ごみ処理量内訳'!$A$7:$C$118,'ごみ集計結果'!$A$1,'ごみ処理量内訳'!$Z$7:$Z$118)</f>
        <v>0</v>
      </c>
      <c r="K8" s="53" t="s">
        <v>267</v>
      </c>
      <c r="L8" s="70" t="s">
        <v>267</v>
      </c>
      <c r="M8" s="71" t="s">
        <v>267</v>
      </c>
    </row>
    <row r="9" spans="1:13" s="52" customFormat="1" ht="15" customHeight="1" thickBot="1">
      <c r="A9" s="282"/>
      <c r="B9" s="291"/>
      <c r="C9" s="72" t="s">
        <v>103</v>
      </c>
      <c r="D9" s="54">
        <f>SUMIF('ごみ搬入量内訳'!$A$7:$C$118,'ごみ集計結果'!$A$1,'ごみ搬入量内訳'!$Q$7:$Q$118)</f>
        <v>66556</v>
      </c>
      <c r="F9" s="253"/>
      <c r="G9" s="250"/>
      <c r="H9" s="266"/>
      <c r="I9" s="73" t="s">
        <v>104</v>
      </c>
      <c r="J9" s="74">
        <f>SUMIF('ごみ処理量内訳'!$A$7:$C$118,'ごみ集計結果'!$A$1,'ごみ処理量内訳'!$AA$7:$AA$118)</f>
        <v>0</v>
      </c>
      <c r="K9" s="75" t="s">
        <v>268</v>
      </c>
      <c r="L9" s="56" t="s">
        <v>268</v>
      </c>
      <c r="M9" s="57" t="s">
        <v>268</v>
      </c>
    </row>
    <row r="10" spans="1:13" s="52" customFormat="1" ht="15" customHeight="1" thickBot="1">
      <c r="A10" s="282"/>
      <c r="B10" s="291"/>
      <c r="C10" s="72" t="s">
        <v>105</v>
      </c>
      <c r="D10" s="54">
        <f>SUMIF('ごみ搬入量内訳'!$A$7:$C$118,'ごみ集計結果'!$A$1,'ごみ搬入量内訳'!$U$7:$U$118)</f>
        <v>112380</v>
      </c>
      <c r="F10" s="253"/>
      <c r="G10" s="251"/>
      <c r="H10" s="76" t="s">
        <v>106</v>
      </c>
      <c r="I10" s="77"/>
      <c r="J10" s="169">
        <f>SUM(J4:J9)</f>
        <v>862404</v>
      </c>
      <c r="K10" s="78" t="s">
        <v>353</v>
      </c>
      <c r="L10" s="170">
        <f>SUMIF('ごみ処理量内訳'!$A$7:$C$118,'ごみ集計結果'!$A$1,'ごみ処理量内訳'!$AD$7:$AD$118)</f>
        <v>84492</v>
      </c>
      <c r="M10" s="171">
        <f>SUMIF('資源化量内訳'!$A$7:$C$118,'ごみ集計結果'!$A$1,'資源化量内訳'!$AB$7:$AB$118)</f>
        <v>8519</v>
      </c>
    </row>
    <row r="11" spans="1:13" s="52" customFormat="1" ht="15" customHeight="1">
      <c r="A11" s="282"/>
      <c r="B11" s="291"/>
      <c r="C11" s="72" t="s">
        <v>107</v>
      </c>
      <c r="D11" s="54">
        <f>SUMIF('ごみ搬入量内訳'!$A$7:$C$118,'ごみ集計結果'!$A$1,'ごみ搬入量内訳'!$Y$7:$Y$118)</f>
        <v>1326</v>
      </c>
      <c r="F11" s="253"/>
      <c r="G11" s="267" t="s">
        <v>108</v>
      </c>
      <c r="H11" s="156" t="s">
        <v>96</v>
      </c>
      <c r="I11" s="153"/>
      <c r="J11" s="79">
        <f>SUMIF('ごみ処理量内訳'!$A$7:$C$118,'ごみ集計結果'!$A$1,'ごみ処理量内訳'!$G$7:$G$118)</f>
        <v>46627</v>
      </c>
      <c r="K11" s="63">
        <f>SUMIF('ごみ処理量内訳'!$A$7:$C$118,'ごみ集計結果'!$A$1,'ごみ処理量内訳'!$W$7:$W$118)</f>
        <v>15699</v>
      </c>
      <c r="L11" s="80">
        <f>SUMIF('ごみ処理量内訳'!$A$7:$C$118,'ごみ集計結果'!$A$1,'ごみ処理量内訳'!$AF$7:$AF$118)</f>
        <v>14246</v>
      </c>
      <c r="M11" s="81">
        <f>SUMIF('資源化量内訳'!$A$7:$C$118,'ごみ集計結果'!$A$1,'資源化量内訳'!$AJ$7:$AJ$118)</f>
        <v>16682</v>
      </c>
    </row>
    <row r="12" spans="1:13" s="52" customFormat="1" ht="15" customHeight="1">
      <c r="A12" s="282"/>
      <c r="B12" s="291"/>
      <c r="C12" s="72" t="s">
        <v>109</v>
      </c>
      <c r="D12" s="54">
        <f>SUMIF('ごみ搬入量内訳'!$A$7:$C$118,'ごみ集計結果'!$A$1,'ごみ搬入量内訳'!$AC$7:$AC$118)</f>
        <v>11224</v>
      </c>
      <c r="F12" s="253"/>
      <c r="G12" s="268"/>
      <c r="H12" s="154" t="s">
        <v>97</v>
      </c>
      <c r="I12" s="154"/>
      <c r="J12" s="69">
        <f>SUMIF('ごみ処理量内訳'!$A$7:$C$118,'ごみ集計結果'!$A$1,'ごみ処理量内訳'!$H$7:$H$118)</f>
        <v>75608</v>
      </c>
      <c r="K12" s="69">
        <f>SUMIF('ごみ処理量内訳'!$A$7:$C$118,'ごみ集計結果'!$A$1,'ごみ処理量内訳'!$X$7:$X$118)</f>
        <v>7485</v>
      </c>
      <c r="L12" s="54">
        <f>SUMIF('ごみ処理量内訳'!$A$7:$C$118,'ごみ集計結果'!$A$1,'ごみ処理量内訳'!$AG$7:$AG$118)</f>
        <v>15491</v>
      </c>
      <c r="M12" s="82">
        <f>SUMIF('資源化量内訳'!$A$7:$C$118,'ごみ集計結果'!$A$1,'資源化量内訳'!$AR$7:$AR$118)</f>
        <v>52632</v>
      </c>
    </row>
    <row r="13" spans="1:13" s="52" customFormat="1" ht="15" customHeight="1">
      <c r="A13" s="282"/>
      <c r="B13" s="292"/>
      <c r="C13" s="83" t="s">
        <v>106</v>
      </c>
      <c r="D13" s="54">
        <f>SUM(D7:D12)</f>
        <v>951360</v>
      </c>
      <c r="F13" s="253"/>
      <c r="G13" s="268"/>
      <c r="H13" s="154" t="s">
        <v>100</v>
      </c>
      <c r="I13" s="154"/>
      <c r="J13" s="69">
        <f>SUMIF('ごみ処理量内訳'!$A$7:$C$118,'ごみ集計結果'!$A$1,'ごみ処理量内訳'!$I$7:$I$118)</f>
        <v>1823</v>
      </c>
      <c r="K13" s="69">
        <f>SUMIF('ごみ処理量内訳'!$A$7:$C$118,'ごみ集計結果'!$A$1,'ごみ処理量内訳'!$Y$7:$Y$118)</f>
        <v>0</v>
      </c>
      <c r="L13" s="54">
        <f>SUMIF('ごみ処理量内訳'!$A$7:$C$118,'ごみ集計結果'!$A$1,'ごみ処理量内訳'!$AH$7:$AH$118)</f>
        <v>0</v>
      </c>
      <c r="M13" s="82">
        <f>SUMIF('資源化量内訳'!$A$7:$C$118,'ごみ集計結果'!$A$1,'資源化量内訳'!$AZ$7:$AZ$118)</f>
        <v>1823</v>
      </c>
    </row>
    <row r="14" spans="1:13" s="52" customFormat="1" ht="15" customHeight="1">
      <c r="A14" s="282"/>
      <c r="B14" s="247" t="s">
        <v>110</v>
      </c>
      <c r="C14" s="247"/>
      <c r="D14" s="54">
        <f>SUMIF('ごみ搬入量内訳'!$A$7:$C$118,'ごみ集計結果'!$A$1,'ごみ搬入量内訳'!$AG$7:$AG$118)</f>
        <v>94349</v>
      </c>
      <c r="F14" s="253"/>
      <c r="G14" s="268"/>
      <c r="H14" s="154" t="s">
        <v>102</v>
      </c>
      <c r="I14" s="154"/>
      <c r="J14" s="69">
        <f>SUMIF('ごみ処理量内訳'!$A$7:$C$118,'ごみ集計結果'!$A$1,'ごみ処理量内訳'!$J$7:$J$118)</f>
        <v>8</v>
      </c>
      <c r="K14" s="69">
        <f>SUMIF('ごみ処理量内訳'!$A$7:$C$118,'ごみ集計結果'!$A$1,'ごみ処理量内訳'!$Z$7:$Z$118)</f>
        <v>0</v>
      </c>
      <c r="L14" s="54">
        <f>SUMIF('ごみ処理量内訳'!$A$7:$C$118,'ごみ集計結果'!$A$1,'ごみ処理量内訳'!$AI$7:$AI$118)</f>
        <v>0</v>
      </c>
      <c r="M14" s="82">
        <f>SUMIF('資源化量内訳'!$A$7:$C$118,'ごみ集計結果'!$A$1,'資源化量内訳'!$BH$7:$BH$118)</f>
        <v>8</v>
      </c>
    </row>
    <row r="15" spans="1:13" s="52" customFormat="1" ht="15" customHeight="1" thickBot="1">
      <c r="A15" s="282"/>
      <c r="B15" s="247" t="s">
        <v>111</v>
      </c>
      <c r="C15" s="247"/>
      <c r="D15" s="54">
        <f>SUMIF('ごみ搬入量内訳'!$A$7:$C$118,'ごみ集計結果'!$A$1,'ごみ搬入量内訳'!$AH$7:$AH$118)</f>
        <v>80</v>
      </c>
      <c r="F15" s="253"/>
      <c r="G15" s="268"/>
      <c r="H15" s="155" t="s">
        <v>104</v>
      </c>
      <c r="I15" s="155"/>
      <c r="J15" s="74">
        <f>SUMIF('ごみ処理量内訳'!$A$7:$C$118,'ごみ集計結果'!$A$1,'ごみ処理量内訳'!$K$7:$K$118)</f>
        <v>1932</v>
      </c>
      <c r="K15" s="74">
        <f>SUMIF('ごみ処理量内訳'!$A$7:$C$118,'ごみ集計結果'!$A$1,'ごみ処理量内訳'!$AA$7:$AA$118)</f>
        <v>0</v>
      </c>
      <c r="L15" s="84">
        <f>SUMIF('ごみ処理量内訳'!$A$7:$C$118,'ごみ集計結果'!$A$1,'ごみ処理量内訳'!$AJ$7:$AJ$118)</f>
        <v>1814</v>
      </c>
      <c r="M15" s="57" t="s">
        <v>268</v>
      </c>
    </row>
    <row r="16" spans="1:13" s="52" customFormat="1" ht="15" customHeight="1" thickBot="1">
      <c r="A16" s="283"/>
      <c r="B16" s="284" t="s">
        <v>195</v>
      </c>
      <c r="C16" s="247"/>
      <c r="D16" s="54">
        <f>SUM(D13:D15)</f>
        <v>1045789</v>
      </c>
      <c r="F16" s="253"/>
      <c r="G16" s="251"/>
      <c r="H16" s="86" t="s">
        <v>106</v>
      </c>
      <c r="I16" s="85"/>
      <c r="J16" s="172">
        <f>SUM(J11:J15)</f>
        <v>125998</v>
      </c>
      <c r="K16" s="173">
        <f>SUM(K11:K15)</f>
        <v>23184</v>
      </c>
      <c r="L16" s="174">
        <f>SUM(L11:L15)</f>
        <v>31551</v>
      </c>
      <c r="M16" s="175">
        <f>SUM(M11:M15)</f>
        <v>71145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965218</v>
      </c>
      <c r="K17" s="176">
        <f>K16</f>
        <v>23184</v>
      </c>
      <c r="L17" s="177">
        <f>L10+L16</f>
        <v>116043</v>
      </c>
      <c r="M17" s="178">
        <f>M10+M16</f>
        <v>79664</v>
      </c>
    </row>
    <row r="18" spans="1:13" s="52" customFormat="1" ht="15" customHeight="1">
      <c r="A18" s="247" t="s">
        <v>112</v>
      </c>
      <c r="B18" s="247"/>
      <c r="C18" s="247"/>
      <c r="D18" s="54">
        <f>SUMIF('ごみ搬入量内訳'!$A$7:$C$118,'ごみ集計結果'!$A$1,'ごみ搬入量内訳'!$E$7:$E$118)</f>
        <v>712535</v>
      </c>
      <c r="F18" s="277" t="s">
        <v>113</v>
      </c>
      <c r="G18" s="278"/>
      <c r="H18" s="278"/>
      <c r="I18" s="279"/>
      <c r="J18" s="79">
        <f>SUMIF('資源化量内訳'!$A$7:$C$118,'ごみ集計結果'!$A$1,'資源化量内訳'!$L$7:$L$118)</f>
        <v>57785</v>
      </c>
      <c r="K18" s="87" t="s">
        <v>264</v>
      </c>
      <c r="L18" s="88" t="s">
        <v>264</v>
      </c>
      <c r="M18" s="81">
        <f>J18</f>
        <v>57785</v>
      </c>
    </row>
    <row r="19" spans="1:13" s="52" customFormat="1" ht="15" customHeight="1" thickBot="1">
      <c r="A19" s="248" t="s">
        <v>114</v>
      </c>
      <c r="B19" s="247"/>
      <c r="C19" s="247"/>
      <c r="D19" s="54">
        <f>SUMIF('ごみ搬入量内訳'!$A$7:$C$118,'ごみ集計結果'!$A$1,'ごみ搬入量内訳'!$F$7:$F$118)</f>
        <v>333174</v>
      </c>
      <c r="F19" s="274" t="s">
        <v>115</v>
      </c>
      <c r="G19" s="275"/>
      <c r="H19" s="275"/>
      <c r="I19" s="276"/>
      <c r="J19" s="179">
        <f>SUMIF('ごみ処理量内訳'!$A$7:$C$118,'ごみ集計結果'!$A$1,'ごみ処理量内訳'!$AC$7:$AC$118)</f>
        <v>22706</v>
      </c>
      <c r="K19" s="89" t="s">
        <v>264</v>
      </c>
      <c r="L19" s="90">
        <f>J19</f>
        <v>22706</v>
      </c>
      <c r="M19" s="91" t="s">
        <v>264</v>
      </c>
    </row>
    <row r="20" spans="1:13" s="52" customFormat="1" ht="15" customHeight="1" thickBot="1">
      <c r="A20" s="248" t="s">
        <v>116</v>
      </c>
      <c r="B20" s="247"/>
      <c r="C20" s="247"/>
      <c r="D20" s="54">
        <f>D15</f>
        <v>80</v>
      </c>
      <c r="F20" s="271" t="s">
        <v>195</v>
      </c>
      <c r="G20" s="272"/>
      <c r="H20" s="272"/>
      <c r="I20" s="273"/>
      <c r="J20" s="180">
        <f>J4+J11+J12+J13+J14+J15+J18+J19</f>
        <v>1045709</v>
      </c>
      <c r="K20" s="181">
        <f>SUM(K17:K19)</f>
        <v>23184</v>
      </c>
      <c r="L20" s="182">
        <f>SUM(L17:L19)</f>
        <v>138749</v>
      </c>
      <c r="M20" s="183">
        <f>SUM(M17:M19)</f>
        <v>137449</v>
      </c>
    </row>
    <row r="21" spans="1:9" s="52" customFormat="1" ht="15" customHeight="1">
      <c r="A21" s="248" t="s">
        <v>179</v>
      </c>
      <c r="B21" s="247"/>
      <c r="C21" s="247"/>
      <c r="D21" s="54">
        <f>SUM(D18:D20)</f>
        <v>1045789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117</v>
      </c>
      <c r="M22" s="94" t="s">
        <v>118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収集ごみ（混合ごみ＋可燃ごみ＋不燃ごみ＋資源ごみ＋その他＋その他）＝951,360t/年</v>
      </c>
      <c r="K23" s="94" t="s">
        <v>119</v>
      </c>
      <c r="L23" s="97">
        <f>SUMIF('資源化量内訳'!$A$7:$C$118,'ごみ集計結果'!$A$1,'資源化量内訳'!$M$7:M$118)+SUMIF('資源化量内訳'!$A$7:$C$118,'ごみ集計結果'!$A$1,'資源化量内訳'!$U$7:U$118)</f>
        <v>53240</v>
      </c>
      <c r="M23" s="54">
        <f>SUMIF('資源化量内訳'!$A$7:$C$118,'ごみ集計結果'!$A$1,'資源化量内訳'!BQ$7:BQ$118)</f>
        <v>28601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計画収集量（収集ごみ＋直接搬入ごみ）＝1,045,709t/年</v>
      </c>
      <c r="K24" s="94" t="s">
        <v>120</v>
      </c>
      <c r="L24" s="97">
        <f>SUMIF('資源化量内訳'!$A$7:$C$118,'ごみ集計結果'!$A$1,'資源化量内訳'!$N$7:N$118)+SUMIF('資源化量内訳'!$A$7:$C$118,'ごみ集計結果'!$A$1,'資源化量内訳'!V$7:V$118)</f>
        <v>34363</v>
      </c>
      <c r="M24" s="54">
        <f>SUMIF('資源化量内訳'!$A$7:$C$118,'ごみ集計結果'!$A$1,'資源化量内訳'!BR$7:BR$118)</f>
        <v>709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ごみ総排出量（計画収集量＋自家処理量）＝1,045,789t/年</v>
      </c>
      <c r="K25" s="94" t="s">
        <v>269</v>
      </c>
      <c r="L25" s="97">
        <f>SUMIF('資源化量内訳'!$A$7:$C$118,'ごみ集計結果'!$A$1,'資源化量内訳'!O$7:O$118)+SUMIF('資源化量内訳'!$A$7:$C$118,'ごみ集計結果'!$A$1,'資源化量内訳'!W$7:W$118)</f>
        <v>17915</v>
      </c>
      <c r="M25" s="54">
        <f>SUMIF('資源化量内訳'!$A$7:$C$118,'ごみ集計結果'!$A$1,'資源化量内訳'!BS$7:BS$118)</f>
        <v>710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ごみ処理量（直接最終処分量＋直接焼却量＋焼却以外の中間処理量＋直接資源化量）＝1,045,709t/年</v>
      </c>
      <c r="K26" s="94" t="s">
        <v>270</v>
      </c>
      <c r="L26" s="97">
        <f>SUMIF('資源化量内訳'!$A$7:$C$118,'ごみ集計結果'!$A$1,'資源化量内訳'!P$7:P$118)+SUMIF('資源化量内訳'!$A$7:$C$118,'ごみ集計結果'!$A$1,'資源化量内訳'!X$7:X$118)</f>
        <v>4451</v>
      </c>
      <c r="M26" s="54">
        <f>SUMIF('資源化量内訳'!$A$7:$C$118,'ごみ集計結果'!$A$1,'資源化量内訳'!BT$7:BT$118)</f>
        <v>18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１人１日あたりごみ排出量（ごみ総排出量/総人口）＝1,157g/人日</v>
      </c>
      <c r="K27" s="94" t="s">
        <v>271</v>
      </c>
      <c r="L27" s="97">
        <f>SUMIF('資源化量内訳'!$A$7:$C$118,'ごみ集計結果'!$A$1,'資源化量内訳'!Q$7:Q$118)+SUMIF('資源化量内訳'!$A$7:$C$118,'ごみ集計結果'!$A$1,'資源化量内訳'!Y$7:Y$118)</f>
        <v>14373</v>
      </c>
      <c r="M27" s="54">
        <f>SUMIF('資源化量内訳'!$A$7:$C$118,'ごみ集計結果'!$A$1,'資源化量内訳'!BU$7:BU$118)</f>
        <v>10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リサイクル率（[資源化量合計＋集団回収量]/[ごみ処理量＋集団回収量]）＝15.57％</v>
      </c>
      <c r="K28" s="94" t="s">
        <v>43</v>
      </c>
      <c r="L28" s="97">
        <f>SUMIF('資源化量内訳'!$A$7:$C$118,'ごみ集計結果'!$A$1,'資源化量内訳'!R$7:R$118)+SUMIF('資源化量内訳'!$A$7:$C$118,'ごみ集計結果'!$A$1,'資源化量内訳'!Z$7:Z$118)</f>
        <v>514</v>
      </c>
      <c r="M28" s="54">
        <f>SUMIF('資源化量内訳'!$A$7:$C$118,'ごみ集計結果'!$A$1,'資源化量内訳'!BV$7:BV$118)</f>
        <v>33</v>
      </c>
    </row>
    <row r="29" spans="1:13" s="96" customFormat="1" ht="15" customHeight="1">
      <c r="A29" s="98"/>
      <c r="K29" s="94" t="s">
        <v>107</v>
      </c>
      <c r="L29" s="97">
        <f>SUMIF('資源化量内訳'!$A$7:$C$118,'ごみ集計結果'!$A$1,'資源化量内訳'!S$7:S$118)+SUMIF('資源化量内訳'!$A$7:$C$118,'ごみ集計結果'!$A$1,'資源化量内訳'!AA$7:AA$118)</f>
        <v>12593</v>
      </c>
      <c r="M29" s="54">
        <f>SUMIF('資源化量内訳'!$A$7:$C$118,'ごみ集計結果'!$A$1,'資源化量内訳'!BW$7:BW$118)</f>
        <v>20</v>
      </c>
    </row>
    <row r="30" spans="11:13" ht="15" customHeight="1">
      <c r="K30" s="94" t="s">
        <v>195</v>
      </c>
      <c r="L30" s="184">
        <f>SUM(L23:L29)</f>
        <v>137449</v>
      </c>
      <c r="M30" s="185">
        <f>SUM(M23:M29)</f>
        <v>30101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新潟県のごみ処理フローシート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178</v>
      </c>
      <c r="B2" s="297"/>
      <c r="C2" s="297"/>
      <c r="D2" s="297"/>
      <c r="E2" s="106"/>
      <c r="F2" s="107" t="s">
        <v>354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355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53</v>
      </c>
      <c r="G3" s="117">
        <f>'ごみ集計結果'!J19</f>
        <v>22706</v>
      </c>
      <c r="H3" s="106"/>
      <c r="I3" s="109"/>
      <c r="J3" s="110"/>
      <c r="K3" s="106"/>
      <c r="L3" s="106"/>
      <c r="M3" s="110"/>
      <c r="N3" s="110"/>
      <c r="O3" s="106"/>
      <c r="P3" s="116" t="s">
        <v>63</v>
      </c>
      <c r="Q3" s="117">
        <f>G3+N5+Q9</f>
        <v>138749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356</v>
      </c>
      <c r="G5" s="112"/>
      <c r="H5" s="106"/>
      <c r="I5" s="120" t="s">
        <v>357</v>
      </c>
      <c r="J5" s="112"/>
      <c r="K5" s="106"/>
      <c r="L5" s="121" t="s">
        <v>358</v>
      </c>
      <c r="M5" s="158" t="s">
        <v>65</v>
      </c>
      <c r="N5" s="122">
        <f>'ごみ集計結果'!L10</f>
        <v>84492</v>
      </c>
      <c r="O5" s="106"/>
      <c r="P5" s="106"/>
      <c r="Q5" s="106"/>
    </row>
    <row r="6" spans="1:17" s="113" customFormat="1" ht="21.75" customHeight="1" thickBot="1">
      <c r="A6" s="119"/>
      <c r="B6" s="294" t="s">
        <v>359</v>
      </c>
      <c r="C6" s="294"/>
      <c r="D6" s="294"/>
      <c r="E6" s="106"/>
      <c r="F6" s="116" t="s">
        <v>54</v>
      </c>
      <c r="G6" s="117">
        <f>'ごみ集計結果'!J4</f>
        <v>839220</v>
      </c>
      <c r="H6" s="106"/>
      <c r="I6" s="116" t="s">
        <v>57</v>
      </c>
      <c r="J6" s="117">
        <f>G6+N8</f>
        <v>862404</v>
      </c>
      <c r="K6" s="106"/>
      <c r="L6" s="123" t="s">
        <v>360</v>
      </c>
      <c r="M6" s="160" t="s">
        <v>66</v>
      </c>
      <c r="N6" s="124">
        <f>'ごみ集計結果'!M10</f>
        <v>8519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361</v>
      </c>
      <c r="C8" s="126" t="s">
        <v>49</v>
      </c>
      <c r="D8" s="127">
        <f>'ごみ集計結果'!D7</f>
        <v>18681</v>
      </c>
      <c r="E8" s="106"/>
      <c r="F8" s="106"/>
      <c r="G8" s="119"/>
      <c r="H8" s="106"/>
      <c r="I8" s="128"/>
      <c r="L8" s="129" t="s">
        <v>362</v>
      </c>
      <c r="M8" s="132" t="s">
        <v>56</v>
      </c>
      <c r="N8" s="127">
        <f>N10+N14+N18+N22+N26</f>
        <v>23184</v>
      </c>
      <c r="O8" s="106"/>
      <c r="P8" s="111" t="s">
        <v>363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64</v>
      </c>
      <c r="Q9" s="117">
        <f>N11+N15+N19+N23+N27</f>
        <v>31551</v>
      </c>
    </row>
    <row r="10" spans="1:17" s="113" customFormat="1" ht="21.75" customHeight="1" thickBot="1">
      <c r="A10" s="119"/>
      <c r="B10" s="125" t="s">
        <v>364</v>
      </c>
      <c r="C10" s="157" t="s">
        <v>44</v>
      </c>
      <c r="D10" s="127">
        <f>'ごみ集計結果'!D8</f>
        <v>741193</v>
      </c>
      <c r="E10" s="106"/>
      <c r="F10" s="106"/>
      <c r="G10" s="119"/>
      <c r="H10" s="106"/>
      <c r="I10" s="120" t="s">
        <v>365</v>
      </c>
      <c r="J10" s="112"/>
      <c r="K10" s="106"/>
      <c r="L10" s="121" t="s">
        <v>362</v>
      </c>
      <c r="M10" s="158" t="s">
        <v>67</v>
      </c>
      <c r="N10" s="122">
        <f>'ごみ集計結果'!K11</f>
        <v>15699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58</v>
      </c>
      <c r="J11" s="117">
        <f>'ごみ集計結果'!J11</f>
        <v>46627</v>
      </c>
      <c r="K11" s="106"/>
      <c r="L11" s="133" t="s">
        <v>363</v>
      </c>
      <c r="M11" s="162" t="s">
        <v>68</v>
      </c>
      <c r="N11" s="134">
        <f>'ごみ集計結果'!L11</f>
        <v>14246</v>
      </c>
      <c r="O11" s="106"/>
      <c r="P11" s="106"/>
      <c r="Q11" s="106"/>
    </row>
    <row r="12" spans="1:17" s="113" customFormat="1" ht="21.75" customHeight="1" thickBot="1">
      <c r="A12" s="119"/>
      <c r="B12" s="125" t="s">
        <v>366</v>
      </c>
      <c r="C12" s="157" t="s">
        <v>45</v>
      </c>
      <c r="D12" s="127">
        <f>'ごみ集計結果'!D9</f>
        <v>66556</v>
      </c>
      <c r="E12" s="106"/>
      <c r="F12" s="106"/>
      <c r="G12" s="119"/>
      <c r="H12" s="106"/>
      <c r="I12" s="109"/>
      <c r="J12" s="119"/>
      <c r="K12" s="106"/>
      <c r="L12" s="135" t="s">
        <v>360</v>
      </c>
      <c r="M12" s="161" t="s">
        <v>69</v>
      </c>
      <c r="N12" s="117">
        <f>'ごみ集計結果'!M11</f>
        <v>16682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367</v>
      </c>
      <c r="C14" s="157" t="s">
        <v>46</v>
      </c>
      <c r="D14" s="127">
        <f>'ごみ集計結果'!D10</f>
        <v>112380</v>
      </c>
      <c r="E14" s="106"/>
      <c r="F14" s="106"/>
      <c r="G14" s="119"/>
      <c r="H14" s="106"/>
      <c r="I14" s="107" t="s">
        <v>368</v>
      </c>
      <c r="J14" s="112"/>
      <c r="K14" s="106"/>
      <c r="L14" s="121" t="s">
        <v>362</v>
      </c>
      <c r="M14" s="158" t="s">
        <v>70</v>
      </c>
      <c r="N14" s="122">
        <f>'ごみ集計結果'!K12</f>
        <v>7485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59</v>
      </c>
      <c r="J15" s="117">
        <f>'ごみ集計結果'!J12</f>
        <v>75608</v>
      </c>
      <c r="K15" s="106"/>
      <c r="L15" s="133" t="s">
        <v>363</v>
      </c>
      <c r="M15" s="162" t="s">
        <v>71</v>
      </c>
      <c r="N15" s="134">
        <f>'ごみ集計結果'!L12</f>
        <v>15491</v>
      </c>
      <c r="O15" s="106"/>
    </row>
    <row r="16" spans="1:15" s="113" customFormat="1" ht="21.75" customHeight="1" thickBot="1">
      <c r="A16" s="119"/>
      <c r="B16" s="141" t="s">
        <v>369</v>
      </c>
      <c r="C16" s="157" t="s">
        <v>47</v>
      </c>
      <c r="D16" s="127">
        <f>'ごみ集計結果'!D11</f>
        <v>1326</v>
      </c>
      <c r="E16" s="106"/>
      <c r="H16" s="106"/>
      <c r="I16" s="109"/>
      <c r="J16" s="119"/>
      <c r="K16" s="106"/>
      <c r="L16" s="135" t="s">
        <v>360</v>
      </c>
      <c r="M16" s="161" t="s">
        <v>72</v>
      </c>
      <c r="N16" s="117">
        <f>'ごみ集計結果'!M12</f>
        <v>52632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370</v>
      </c>
      <c r="C18" s="157" t="s">
        <v>48</v>
      </c>
      <c r="D18" s="127">
        <f>'ごみ集計結果'!D12</f>
        <v>11224</v>
      </c>
      <c r="E18" s="106"/>
      <c r="F18" s="120" t="s">
        <v>371</v>
      </c>
      <c r="G18" s="108"/>
      <c r="H18" s="106"/>
      <c r="I18" s="120" t="s">
        <v>372</v>
      </c>
      <c r="J18" s="112"/>
      <c r="K18" s="106"/>
      <c r="L18" s="121" t="s">
        <v>362</v>
      </c>
      <c r="M18" s="158" t="s">
        <v>73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125998</v>
      </c>
      <c r="H19" s="106"/>
      <c r="I19" s="116" t="s">
        <v>60</v>
      </c>
      <c r="J19" s="117">
        <f>'ごみ集計結果'!J13</f>
        <v>1823</v>
      </c>
      <c r="K19" s="106"/>
      <c r="L19" s="133" t="s">
        <v>363</v>
      </c>
      <c r="M19" s="162" t="s">
        <v>74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373</v>
      </c>
      <c r="C20" s="157" t="s">
        <v>50</v>
      </c>
      <c r="D20" s="127">
        <f>'ごみ集計結果'!D14</f>
        <v>94349</v>
      </c>
      <c r="E20" s="106"/>
      <c r="F20" s="106"/>
      <c r="G20" s="119"/>
      <c r="H20" s="106"/>
      <c r="I20" s="109"/>
      <c r="J20" s="119"/>
      <c r="K20" s="106"/>
      <c r="L20" s="135" t="s">
        <v>360</v>
      </c>
      <c r="M20" s="161" t="s">
        <v>75</v>
      </c>
      <c r="N20" s="117">
        <f>'ごみ集計結果'!M13</f>
        <v>1823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374</v>
      </c>
      <c r="C22" s="132" t="s">
        <v>51</v>
      </c>
      <c r="D22" s="127">
        <f>'ごみ集計結果'!D15</f>
        <v>80</v>
      </c>
      <c r="E22" s="106"/>
      <c r="F22" s="106"/>
      <c r="G22" s="119"/>
      <c r="H22" s="106"/>
      <c r="I22" s="120" t="s">
        <v>375</v>
      </c>
      <c r="J22" s="112"/>
      <c r="K22" s="106"/>
      <c r="L22" s="121" t="s">
        <v>362</v>
      </c>
      <c r="M22" s="158" t="s">
        <v>76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61</v>
      </c>
      <c r="J23" s="117">
        <f>'ごみ集計結果'!J14</f>
        <v>8</v>
      </c>
      <c r="K23" s="106"/>
      <c r="L23" s="133" t="s">
        <v>363</v>
      </c>
      <c r="M23" s="162" t="s">
        <v>77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376</v>
      </c>
      <c r="C24" s="132" t="s">
        <v>52</v>
      </c>
      <c r="D24" s="127">
        <f>'ごみ集計結果'!M30</f>
        <v>30101</v>
      </c>
      <c r="E24" s="106"/>
      <c r="F24" s="106"/>
      <c r="G24" s="119"/>
      <c r="H24" s="106"/>
      <c r="I24" s="109"/>
      <c r="J24" s="110"/>
      <c r="K24" s="106"/>
      <c r="L24" s="135" t="s">
        <v>360</v>
      </c>
      <c r="M24" s="161" t="s">
        <v>439</v>
      </c>
      <c r="N24" s="117">
        <f>'ごみ集計結果'!M14</f>
        <v>8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377</v>
      </c>
      <c r="J26" s="112"/>
      <c r="K26" s="106"/>
      <c r="L26" s="147" t="s">
        <v>362</v>
      </c>
      <c r="M26" s="159" t="s">
        <v>440</v>
      </c>
      <c r="N26" s="122">
        <f>'ごみ集計結果'!K15</f>
        <v>0</v>
      </c>
      <c r="O26" s="146"/>
      <c r="P26" s="106" t="s">
        <v>37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62</v>
      </c>
      <c r="J27" s="117">
        <f>'ごみ集計結果'!J15</f>
        <v>1932</v>
      </c>
      <c r="K27" s="106"/>
      <c r="L27" s="135" t="s">
        <v>363</v>
      </c>
      <c r="M27" s="161" t="s">
        <v>441</v>
      </c>
      <c r="N27" s="124">
        <f>'ごみ集計結果'!L15</f>
        <v>1814</v>
      </c>
      <c r="O27" s="106"/>
      <c r="P27" s="295">
        <f>N12+N16+N20+N24+N6</f>
        <v>79664</v>
      </c>
      <c r="Q27" s="295"/>
    </row>
    <row r="28" spans="1:17" s="113" customFormat="1" ht="21.75" customHeight="1" thickBot="1">
      <c r="A28" s="106"/>
      <c r="B28" s="163" t="s">
        <v>39</v>
      </c>
      <c r="C28" s="148" t="s">
        <v>442</v>
      </c>
      <c r="D28" s="149">
        <f>'ごみ集計結果'!D3</f>
        <v>2475230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40</v>
      </c>
      <c r="C29" s="165" t="s">
        <v>443</v>
      </c>
      <c r="D29" s="151">
        <f>'ごみ集計結果'!D4</f>
        <v>155</v>
      </c>
      <c r="E29" s="106"/>
      <c r="F29" s="120" t="s">
        <v>41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42</v>
      </c>
      <c r="Q29" s="130"/>
    </row>
    <row r="30" spans="1:17" s="113" customFormat="1" ht="21.75" customHeight="1" thickBot="1">
      <c r="A30" s="106"/>
      <c r="B30" s="164" t="s">
        <v>38</v>
      </c>
      <c r="C30" s="166" t="s">
        <v>444</v>
      </c>
      <c r="D30" s="152">
        <f>'ごみ集計結果'!D5</f>
        <v>2475385</v>
      </c>
      <c r="E30" s="106"/>
      <c r="F30" s="116" t="s">
        <v>55</v>
      </c>
      <c r="G30" s="117">
        <f>'ごみ集計結果'!J18</f>
        <v>57785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137449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2005-02-15T02:41:01Z</dcterms:modified>
  <cp:category/>
  <cp:version/>
  <cp:contentType/>
  <cp:contentStatus/>
</cp:coreProperties>
</file>