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'ごみ処理概要'!$A$2:$AQ$91</definedName>
    <definedName name="_xlnm.Print_Area" localSheetId="2">'ごみ処理量内訳'!$A$2:$AJ$91</definedName>
    <definedName name="_xlnm.Print_Area" localSheetId="1">'ごみ搬入量内訳'!$A$2:$AH$91</definedName>
    <definedName name="_xlnm.Print_Area" localSheetId="3">'資源化量内訳'!$A$2:$BW$91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<sst xmlns="http://schemas.openxmlformats.org/spreadsheetml/2006/main" count="1666" uniqueCount="398">
  <si>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</si>
  <si>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</si>
  <si>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</si>
  <si>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</si>
  <si>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</si>
  <si>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</si>
  <si>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</si>
  <si>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</si>
  <si>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</si>
  <si>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</si>
  <si>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茨城県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</si>
  <si>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</si>
  <si>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</si>
  <si>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</si>
  <si>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茎崎町</t>
  </si>
  <si>
    <t>08446</t>
  </si>
  <si>
    <t>新利根町</t>
  </si>
  <si>
    <t>08447</t>
  </si>
  <si>
    <t>河内町</t>
  </si>
  <si>
    <t>08448</t>
  </si>
  <si>
    <t>桜川村</t>
  </si>
  <si>
    <t>08449</t>
  </si>
  <si>
    <t>東町</t>
  </si>
  <si>
    <t>08461</t>
  </si>
  <si>
    <t>霞ヶ浦町</t>
  </si>
  <si>
    <t>08462</t>
  </si>
  <si>
    <t>玉里村</t>
  </si>
  <si>
    <t>08463</t>
  </si>
  <si>
    <t>八郷町</t>
  </si>
  <si>
    <t>08464</t>
  </si>
  <si>
    <t>千代田町</t>
  </si>
  <si>
    <t>08465</t>
  </si>
  <si>
    <t>新治村</t>
  </si>
  <si>
    <t>08482</t>
  </si>
  <si>
    <t>伊奈町</t>
  </si>
  <si>
    <t>08483</t>
  </si>
  <si>
    <t>谷和原村</t>
  </si>
  <si>
    <t>08501</t>
  </si>
  <si>
    <t>関城町</t>
  </si>
  <si>
    <t>08502</t>
  </si>
  <si>
    <t>明野町</t>
  </si>
  <si>
    <t>08503</t>
  </si>
  <si>
    <t>真壁町</t>
  </si>
  <si>
    <t>08504</t>
  </si>
  <si>
    <t>大和村</t>
  </si>
  <si>
    <t>08546</t>
  </si>
  <si>
    <t>境町</t>
  </si>
  <si>
    <t>08563</t>
  </si>
  <si>
    <t>藤代町</t>
  </si>
  <si>
    <t>08564</t>
  </si>
  <si>
    <t>利根町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</si>
  <si>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</si>
  <si>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</si>
  <si>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</si>
  <si>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</si>
  <si>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潮来市</t>
  </si>
  <si>
    <t>08223</t>
  </si>
  <si>
    <t>布類</t>
  </si>
  <si>
    <t>高速堆肥化
施設</t>
  </si>
  <si>
    <t>ごみ燃料化
施設</t>
  </si>
  <si>
    <t>その他の
施設</t>
  </si>
  <si>
    <t>（ｔ）</t>
  </si>
  <si>
    <t>（％）</t>
  </si>
  <si>
    <t>茨城県合計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</si>
  <si>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</si>
  <si>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</si>
  <si>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</si>
  <si>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</si>
  <si>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</si>
  <si>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</si>
  <si>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</si>
  <si>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</si>
  <si>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</si>
  <si>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</si>
  <si>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</si>
  <si>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</si>
  <si>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</si>
  <si>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</si>
  <si>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</si>
  <si>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</si>
  <si>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</si>
  <si>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</si>
  <si>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</si>
  <si>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</si>
  <si>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</si>
  <si>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</si>
  <si>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</si>
  <si>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</si>
  <si>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</si>
  <si>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</si>
  <si>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</si>
  <si>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</si>
  <si>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</si>
  <si>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</si>
  <si>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</si>
  <si>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</si>
  <si>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</si>
  <si>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</si>
  <si>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</si>
  <si>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</si>
  <si>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</si>
  <si>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</si>
  <si>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</si>
  <si>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</si>
  <si>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</si>
  <si>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</si>
  <si>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</si>
  <si>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</si>
  <si>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</si>
  <si>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</si>
  <si>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</si>
  <si>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</si>
  <si>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</si>
  <si>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</si>
  <si>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</si>
  <si>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</si>
  <si>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</si>
  <si>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</si>
  <si>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</si>
  <si>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</si>
  <si>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</si>
  <si>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</si>
  <si>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</si>
  <si>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</si>
  <si>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</si>
  <si>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</si>
  <si>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</si>
  <si>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</si>
  <si>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</si>
  <si>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</si>
  <si>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</si>
  <si>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</si>
  <si>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</si>
  <si>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</si>
  <si>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</si>
  <si>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</si>
  <si>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</si>
  <si>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</si>
  <si>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</si>
  <si>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</si>
  <si>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</si>
  <si>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</si>
  <si>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</si>
  <si>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</si>
  <si>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</si>
  <si>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</si>
  <si>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</si>
  <si>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</si>
  <si>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</si>
  <si>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</si>
  <si>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</si>
  <si>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</si>
  <si>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</si>
  <si>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</si>
  <si>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</si>
  <si>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</si>
  <si>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</si>
  <si>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</si>
  <si>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</si>
  <si>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</si>
  <si>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</si>
  <si>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</si>
  <si>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</si>
  <si>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</si>
  <si>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</si>
  <si>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</si>
  <si>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</si>
  <si>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</si>
  <si>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</si>
  <si>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</si>
  <si>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守谷市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</si>
  <si>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</si>
  <si>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</si>
  <si>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</si>
  <si>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</si>
  <si>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</si>
  <si>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</si>
  <si>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</si>
  <si>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</si>
  <si>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</si>
  <si>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ごみ処理の概要（平成１４年度実績）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</si>
  <si>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</si>
  <si>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</si>
  <si>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</si>
  <si>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</si>
  <si>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</si>
  <si>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</si>
  <si>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</si>
  <si>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</si>
  <si>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</si>
  <si>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</si>
  <si>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</si>
  <si>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08206</t>
  </si>
  <si>
    <t>下館市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</si>
  <si>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</si>
  <si>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</si>
  <si>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</si>
  <si>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</si>
  <si>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</si>
  <si>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</si>
  <si>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</si>
  <si>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</si>
  <si>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</si>
  <si>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</si>
  <si>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</si>
  <si>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</si>
  <si>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</si>
  <si>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</si>
  <si>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</si>
  <si>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</si>
  <si>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</si>
  <si>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</si>
  <si>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08218</t>
  </si>
  <si>
    <t>岩井市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</si>
  <si>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</si>
  <si>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</si>
  <si>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</si>
  <si>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</si>
  <si>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</si>
  <si>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</si>
  <si>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</si>
  <si>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</si>
  <si>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</si>
  <si>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</si>
  <si>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</si>
  <si>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</si>
  <si>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</si>
  <si>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</si>
  <si>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08305</t>
  </si>
  <si>
    <t>内原町</t>
  </si>
  <si>
    <t>08306</t>
  </si>
  <si>
    <t>常北町</t>
  </si>
  <si>
    <t>08307</t>
  </si>
  <si>
    <t>桂村</t>
  </si>
  <si>
    <t>08308</t>
  </si>
  <si>
    <t>御前山村</t>
  </si>
  <si>
    <t>08309</t>
  </si>
  <si>
    <t>大洗町</t>
  </si>
  <si>
    <t>08321</t>
  </si>
  <si>
    <t>友部町</t>
  </si>
  <si>
    <t>08322</t>
  </si>
  <si>
    <t>岩間町</t>
  </si>
  <si>
    <t>08323</t>
  </si>
  <si>
    <t>七会村</t>
  </si>
  <si>
    <t>08324</t>
  </si>
  <si>
    <t>岩瀬町</t>
  </si>
  <si>
    <t>08341</t>
  </si>
  <si>
    <t>東海村</t>
  </si>
  <si>
    <t>08342</t>
  </si>
  <si>
    <t>那珂町</t>
  </si>
  <si>
    <t>08343</t>
  </si>
  <si>
    <t>瓜連町</t>
  </si>
  <si>
    <t>08344</t>
  </si>
  <si>
    <t>大宮町</t>
  </si>
  <si>
    <t>08345</t>
  </si>
  <si>
    <t>山方町</t>
  </si>
  <si>
    <t>08346</t>
  </si>
  <si>
    <t>美和村</t>
  </si>
  <si>
    <t>08347</t>
  </si>
  <si>
    <t>緒川村</t>
  </si>
  <si>
    <t>08361</t>
  </si>
  <si>
    <t>金砂郷町</t>
  </si>
  <si>
    <t>08362</t>
  </si>
  <si>
    <t>水府村</t>
  </si>
  <si>
    <t>08363</t>
  </si>
  <si>
    <t>里美村</t>
  </si>
  <si>
    <t>08364</t>
  </si>
  <si>
    <t>大子町</t>
  </si>
  <si>
    <t>08381</t>
  </si>
  <si>
    <t>十王町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</si>
  <si>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</si>
  <si>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</si>
  <si>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</si>
  <si>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</si>
  <si>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</si>
  <si>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</si>
  <si>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</si>
  <si>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</si>
  <si>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</si>
  <si>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</si>
  <si>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</si>
  <si>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</si>
  <si>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</si>
  <si>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</si>
  <si>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</si>
  <si>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</si>
  <si>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08441</t>
  </si>
  <si>
    <t>江戸崎町</t>
  </si>
  <si>
    <t>08442</t>
  </si>
  <si>
    <t>美浦村</t>
  </si>
  <si>
    <t>08443</t>
  </si>
  <si>
    <t>阿見町</t>
  </si>
  <si>
    <t>08445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</si>
  <si>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</si>
  <si>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</si>
  <si>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</si>
  <si>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</si>
  <si>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</si>
  <si>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</si>
  <si>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</si>
  <si>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</si>
  <si>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</si>
  <si>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</si>
  <si>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</si>
  <si>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</si>
  <si>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</si>
  <si>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</si>
  <si>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</si>
  <si>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</si>
  <si>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</si>
  <si>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</si>
  <si>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</si>
  <si>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</si>
  <si>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</si>
  <si>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</si>
  <si>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</si>
  <si>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</si>
  <si>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</si>
  <si>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</si>
  <si>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</si>
  <si>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</si>
  <si>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</si>
  <si>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</si>
  <si>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</si>
  <si>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</si>
  <si>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</si>
  <si>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</si>
  <si>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</si>
  <si>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</si>
  <si>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</si>
  <si>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</si>
  <si>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</si>
  <si>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</si>
  <si>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</si>
  <si>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</si>
  <si>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</si>
  <si>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</si>
  <si>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</si>
  <si>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</si>
  <si>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</si>
  <si>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</si>
  <si>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</si>
  <si>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</si>
  <si>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</si>
  <si>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</si>
  <si>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</si>
  <si>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</si>
  <si>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08224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</si>
  <si>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</si>
  <si>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</si>
  <si>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</si>
  <si>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</si>
  <si>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</si>
  <si>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</si>
  <si>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</si>
  <si>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</si>
  <si>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</si>
  <si>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</si>
  <si>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</si>
  <si>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</si>
  <si>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</si>
  <si>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</si>
  <si>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</si>
  <si>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</si>
  <si>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</si>
  <si>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</si>
  <si>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</si>
  <si>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</si>
  <si>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</si>
  <si>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</si>
  <si>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</si>
  <si>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</si>
  <si>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</si>
  <si>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</si>
  <si>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</si>
  <si>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</si>
  <si>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</si>
  <si>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</si>
  <si>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</si>
  <si>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</si>
  <si>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</si>
  <si>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</si>
  <si>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協和町</t>
  </si>
  <si>
    <t>08505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</si>
  <si>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</si>
  <si>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</si>
  <si>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</si>
  <si>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</si>
  <si>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</si>
  <si>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</si>
  <si>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</si>
  <si>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</si>
  <si>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</si>
  <si>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</si>
  <si>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</si>
  <si>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</si>
  <si>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08544</t>
  </si>
  <si>
    <t>猿島町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</si>
</sst>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3" fillId="0" borderId="9" xfId="23" applyNumberFormat="1" applyFont="1" applyBorder="1" applyAlignment="1" quotePrefix="1">
      <alignment horizontal="center" vertical="center"/>
      <protection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9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180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7" t="s">
        <v>326</v>
      </c>
      <c r="B2" s="197" t="s">
        <v>327</v>
      </c>
      <c r="C2" s="202" t="s">
        <v>328</v>
      </c>
      <c r="D2" s="205" t="s">
        <v>51</v>
      </c>
      <c r="E2" s="206"/>
      <c r="F2" s="205" t="s">
        <v>52</v>
      </c>
      <c r="G2" s="206"/>
      <c r="H2" s="206"/>
      <c r="I2" s="214"/>
      <c r="J2" s="208" t="s">
        <v>159</v>
      </c>
      <c r="K2" s="209"/>
      <c r="L2" s="210"/>
      <c r="M2" s="202" t="s">
        <v>160</v>
      </c>
      <c r="N2" s="7" t="s">
        <v>53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2" t="s">
        <v>54</v>
      </c>
      <c r="AF2" s="205" t="s">
        <v>293</v>
      </c>
      <c r="AG2" s="192"/>
      <c r="AH2" s="192"/>
      <c r="AI2" s="192"/>
      <c r="AJ2" s="192"/>
      <c r="AK2" s="192"/>
      <c r="AL2" s="193"/>
      <c r="AM2" s="212" t="s">
        <v>294</v>
      </c>
      <c r="AN2" s="205" t="s">
        <v>295</v>
      </c>
      <c r="AO2" s="215"/>
      <c r="AP2" s="215"/>
      <c r="AQ2" s="216"/>
    </row>
    <row r="3" spans="1:43" ht="22.5" customHeight="1">
      <c r="A3" s="198"/>
      <c r="B3" s="200"/>
      <c r="C3" s="203"/>
      <c r="D3" s="11"/>
      <c r="E3" s="202" t="s">
        <v>296</v>
      </c>
      <c r="F3" s="202" t="s">
        <v>297</v>
      </c>
      <c r="G3" s="202" t="s">
        <v>298</v>
      </c>
      <c r="H3" s="202" t="s">
        <v>299</v>
      </c>
      <c r="I3" s="12" t="s">
        <v>161</v>
      </c>
      <c r="J3" s="212" t="s">
        <v>300</v>
      </c>
      <c r="K3" s="212" t="s">
        <v>301</v>
      </c>
      <c r="L3" s="212" t="s">
        <v>302</v>
      </c>
      <c r="M3" s="207"/>
      <c r="N3" s="202" t="s">
        <v>303</v>
      </c>
      <c r="O3" s="202" t="s">
        <v>314</v>
      </c>
      <c r="P3" s="195" t="s">
        <v>162</v>
      </c>
      <c r="Q3" s="196"/>
      <c r="R3" s="196"/>
      <c r="S3" s="196"/>
      <c r="T3" s="196"/>
      <c r="U3" s="191"/>
      <c r="V3" s="14" t="s">
        <v>163</v>
      </c>
      <c r="W3" s="8"/>
      <c r="X3" s="8"/>
      <c r="Y3" s="8"/>
      <c r="Z3" s="8"/>
      <c r="AA3" s="8"/>
      <c r="AB3" s="8"/>
      <c r="AC3" s="15"/>
      <c r="AD3" s="12" t="s">
        <v>161</v>
      </c>
      <c r="AE3" s="217"/>
      <c r="AF3" s="202" t="s">
        <v>329</v>
      </c>
      <c r="AG3" s="202" t="s">
        <v>171</v>
      </c>
      <c r="AH3" s="202" t="s">
        <v>330</v>
      </c>
      <c r="AI3" s="202" t="s">
        <v>331</v>
      </c>
      <c r="AJ3" s="202" t="s">
        <v>332</v>
      </c>
      <c r="AK3" s="202" t="s">
        <v>333</v>
      </c>
      <c r="AL3" s="12" t="s">
        <v>164</v>
      </c>
      <c r="AM3" s="217"/>
      <c r="AN3" s="202" t="s">
        <v>334</v>
      </c>
      <c r="AO3" s="202" t="s">
        <v>335</v>
      </c>
      <c r="AP3" s="202" t="s">
        <v>336</v>
      </c>
      <c r="AQ3" s="12" t="s">
        <v>161</v>
      </c>
    </row>
    <row r="4" spans="1:43" ht="22.5" customHeight="1">
      <c r="A4" s="198"/>
      <c r="B4" s="200"/>
      <c r="C4" s="203"/>
      <c r="D4" s="11"/>
      <c r="E4" s="207"/>
      <c r="F4" s="207"/>
      <c r="G4" s="207"/>
      <c r="H4" s="207"/>
      <c r="I4" s="16"/>
      <c r="J4" s="213"/>
      <c r="K4" s="213"/>
      <c r="L4" s="213"/>
      <c r="M4" s="207"/>
      <c r="N4" s="211"/>
      <c r="O4" s="211"/>
      <c r="P4" s="12" t="s">
        <v>161</v>
      </c>
      <c r="Q4" s="6" t="s">
        <v>337</v>
      </c>
      <c r="R4" s="6" t="s">
        <v>338</v>
      </c>
      <c r="S4" s="6" t="s">
        <v>58</v>
      </c>
      <c r="T4" s="6" t="s">
        <v>59</v>
      </c>
      <c r="U4" s="6" t="s">
        <v>60</v>
      </c>
      <c r="V4" s="12" t="s">
        <v>161</v>
      </c>
      <c r="W4" s="6" t="s">
        <v>165</v>
      </c>
      <c r="X4" s="6" t="s">
        <v>309</v>
      </c>
      <c r="Y4" s="6" t="s">
        <v>166</v>
      </c>
      <c r="Z4" s="18" t="s">
        <v>316</v>
      </c>
      <c r="AA4" s="6" t="s">
        <v>167</v>
      </c>
      <c r="AB4" s="18" t="s">
        <v>57</v>
      </c>
      <c r="AC4" s="6" t="s">
        <v>310</v>
      </c>
      <c r="AD4" s="19"/>
      <c r="AE4" s="217"/>
      <c r="AF4" s="211"/>
      <c r="AG4" s="211"/>
      <c r="AH4" s="211"/>
      <c r="AI4" s="211"/>
      <c r="AJ4" s="211"/>
      <c r="AK4" s="211"/>
      <c r="AL4" s="19"/>
      <c r="AM4" s="217"/>
      <c r="AN4" s="211"/>
      <c r="AO4" s="211"/>
      <c r="AP4" s="211"/>
      <c r="AQ4" s="19"/>
    </row>
    <row r="5" spans="1:43" ht="22.5" customHeight="1">
      <c r="A5" s="198"/>
      <c r="B5" s="200"/>
      <c r="C5" s="203"/>
      <c r="D5" s="11"/>
      <c r="E5" s="13"/>
      <c r="F5" s="13"/>
      <c r="G5" s="13"/>
      <c r="H5" s="13"/>
      <c r="I5" s="16"/>
      <c r="J5" s="213"/>
      <c r="K5" s="213"/>
      <c r="L5" s="213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7"/>
      <c r="AF5" s="17"/>
      <c r="AG5" s="17"/>
      <c r="AH5" s="17"/>
      <c r="AI5" s="17"/>
      <c r="AJ5" s="17"/>
      <c r="AK5" s="17"/>
      <c r="AL5" s="19"/>
      <c r="AM5" s="217"/>
      <c r="AN5" s="17"/>
      <c r="AO5" s="17"/>
      <c r="AP5" s="17"/>
      <c r="AQ5" s="19"/>
    </row>
    <row r="6" spans="1:43" ht="22.5" customHeight="1">
      <c r="A6" s="199"/>
      <c r="B6" s="201"/>
      <c r="C6" s="204"/>
      <c r="D6" s="21" t="s">
        <v>168</v>
      </c>
      <c r="E6" s="21" t="s">
        <v>168</v>
      </c>
      <c r="F6" s="22" t="s">
        <v>61</v>
      </c>
      <c r="G6" s="22" t="s">
        <v>61</v>
      </c>
      <c r="H6" s="22" t="s">
        <v>61</v>
      </c>
      <c r="I6" s="22" t="s">
        <v>61</v>
      </c>
      <c r="J6" s="23" t="s">
        <v>169</v>
      </c>
      <c r="K6" s="23" t="s">
        <v>169</v>
      </c>
      <c r="L6" s="23" t="s">
        <v>169</v>
      </c>
      <c r="M6" s="22" t="s">
        <v>61</v>
      </c>
      <c r="N6" s="22" t="s">
        <v>61</v>
      </c>
      <c r="O6" s="22" t="s">
        <v>61</v>
      </c>
      <c r="P6" s="22" t="s">
        <v>61</v>
      </c>
      <c r="Q6" s="22" t="s">
        <v>61</v>
      </c>
      <c r="R6" s="22" t="s">
        <v>61</v>
      </c>
      <c r="S6" s="22" t="s">
        <v>61</v>
      </c>
      <c r="T6" s="22" t="s">
        <v>61</v>
      </c>
      <c r="U6" s="22" t="s">
        <v>61</v>
      </c>
      <c r="V6" s="22" t="s">
        <v>61</v>
      </c>
      <c r="W6" s="22" t="s">
        <v>61</v>
      </c>
      <c r="X6" s="22" t="s">
        <v>61</v>
      </c>
      <c r="Y6" s="22" t="s">
        <v>61</v>
      </c>
      <c r="Z6" s="22" t="s">
        <v>61</v>
      </c>
      <c r="AA6" s="22" t="s">
        <v>61</v>
      </c>
      <c r="AB6" s="22" t="s">
        <v>61</v>
      </c>
      <c r="AC6" s="22" t="s">
        <v>61</v>
      </c>
      <c r="AD6" s="22" t="s">
        <v>61</v>
      </c>
      <c r="AE6" s="22" t="s">
        <v>62</v>
      </c>
      <c r="AF6" s="22" t="s">
        <v>61</v>
      </c>
      <c r="AG6" s="22" t="s">
        <v>61</v>
      </c>
      <c r="AH6" s="22" t="s">
        <v>61</v>
      </c>
      <c r="AI6" s="22" t="s">
        <v>61</v>
      </c>
      <c r="AJ6" s="22" t="s">
        <v>61</v>
      </c>
      <c r="AK6" s="22" t="s">
        <v>61</v>
      </c>
      <c r="AL6" s="22" t="s">
        <v>61</v>
      </c>
      <c r="AM6" s="22" t="s">
        <v>62</v>
      </c>
      <c r="AN6" s="22" t="s">
        <v>61</v>
      </c>
      <c r="AO6" s="22" t="s">
        <v>61</v>
      </c>
      <c r="AP6" s="22" t="s">
        <v>61</v>
      </c>
      <c r="AQ6" s="22" t="s">
        <v>61</v>
      </c>
    </row>
    <row r="7" spans="1:43" ht="13.5" customHeight="1">
      <c r="A7" s="24" t="s">
        <v>181</v>
      </c>
      <c r="B7" s="47" t="s">
        <v>182</v>
      </c>
      <c r="C7" s="48" t="s">
        <v>183</v>
      </c>
      <c r="D7" s="49">
        <v>247638</v>
      </c>
      <c r="E7" s="49">
        <v>247638</v>
      </c>
      <c r="F7" s="49">
        <f>'ごみ搬入量内訳'!H7</f>
        <v>109522</v>
      </c>
      <c r="G7" s="49">
        <f>'ごみ搬入量内訳'!AG7</f>
        <v>6743</v>
      </c>
      <c r="H7" s="49">
        <f>'ごみ搬入量内訳'!AH7</f>
        <v>0</v>
      </c>
      <c r="I7" s="49">
        <f aca="true" t="shared" si="0" ref="I7:I29">SUM(F7:H7)</f>
        <v>116265</v>
      </c>
      <c r="J7" s="49">
        <f aca="true" t="shared" si="1" ref="J7:J29">I7/D7/365*1000000</f>
        <v>1286.2898528309163</v>
      </c>
      <c r="K7" s="49">
        <f>('ごみ搬入量内訳'!E7+'ごみ搬入量内訳'!AH7)/'ごみ処理概要'!D7/365*1000000</f>
        <v>870.5924810486185</v>
      </c>
      <c r="L7" s="49">
        <f>'ごみ搬入量内訳'!F7/'ごみ処理概要'!D7/365*1000000</f>
        <v>415.69737178229775</v>
      </c>
      <c r="M7" s="49">
        <f>'資源化量内訳'!BP7</f>
        <v>8563</v>
      </c>
      <c r="N7" s="49">
        <f>'ごみ処理量内訳'!E7</f>
        <v>105170</v>
      </c>
      <c r="O7" s="49">
        <f>'ごみ処理量内訳'!L7</f>
        <v>0</v>
      </c>
      <c r="P7" s="49">
        <f aca="true" t="shared" si="2" ref="P7:P29">SUM(Q7:U7)</f>
        <v>9527</v>
      </c>
      <c r="Q7" s="49">
        <f>'ごみ処理量内訳'!G7</f>
        <v>5862</v>
      </c>
      <c r="R7" s="49">
        <f>'ごみ処理量内訳'!H7</f>
        <v>3665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 aca="true" t="shared" si="3" ref="V7:V29">SUM(W7:AC7)</f>
        <v>3463</v>
      </c>
      <c r="W7" s="49">
        <f>'資源化量内訳'!M7</f>
        <v>3295</v>
      </c>
      <c r="X7" s="49">
        <f>'資源化量内訳'!N7</f>
        <v>0</v>
      </c>
      <c r="Y7" s="49">
        <f>'資源化量内訳'!O7</f>
        <v>0</v>
      </c>
      <c r="Z7" s="49">
        <f>'資源化量内訳'!P7</f>
        <v>115</v>
      </c>
      <c r="AA7" s="49">
        <f>'資源化量内訳'!Q7</f>
        <v>0</v>
      </c>
      <c r="AB7" s="49">
        <f>'資源化量内訳'!R7</f>
        <v>53</v>
      </c>
      <c r="AC7" s="49">
        <f>'資源化量内訳'!S7</f>
        <v>0</v>
      </c>
      <c r="AD7" s="49">
        <f aca="true" t="shared" si="4" ref="AD7:AD29">N7+O7+P7+V7</f>
        <v>118160</v>
      </c>
      <c r="AE7" s="50">
        <f aca="true" t="shared" si="5" ref="AE7:AE29">(N7+P7+V7)/AD7*100</f>
        <v>100</v>
      </c>
      <c r="AF7" s="49">
        <f>'資源化量内訳'!AB7</f>
        <v>0</v>
      </c>
      <c r="AG7" s="49">
        <f>'資源化量内訳'!AJ7</f>
        <v>2390</v>
      </c>
      <c r="AH7" s="49">
        <f>'資源化量内訳'!AR7</f>
        <v>2392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29">SUM(AF7:AJ7)</f>
        <v>4782</v>
      </c>
      <c r="AM7" s="50">
        <f aca="true" t="shared" si="7" ref="AM7:AM29">(V7+AL7+M7)/(M7+AD7)*100</f>
        <v>13.263574883801677</v>
      </c>
      <c r="AN7" s="49">
        <f>'ごみ処理量内訳'!AC7</f>
        <v>0</v>
      </c>
      <c r="AO7" s="49">
        <f>'ごみ処理量内訳'!AD7</f>
        <v>15991</v>
      </c>
      <c r="AP7" s="49">
        <f>'ごみ処理量内訳'!AE7</f>
        <v>2133</v>
      </c>
      <c r="AQ7" s="49">
        <f aca="true" t="shared" si="8" ref="AQ7:AQ29">SUM(AN7:AP7)</f>
        <v>18124</v>
      </c>
    </row>
    <row r="8" spans="1:43" ht="13.5" customHeight="1">
      <c r="A8" s="24" t="s">
        <v>181</v>
      </c>
      <c r="B8" s="47" t="s">
        <v>184</v>
      </c>
      <c r="C8" s="48" t="s">
        <v>185</v>
      </c>
      <c r="D8" s="49">
        <v>193192</v>
      </c>
      <c r="E8" s="49">
        <v>193192</v>
      </c>
      <c r="F8" s="49">
        <f>'ごみ搬入量内訳'!H8</f>
        <v>74633</v>
      </c>
      <c r="G8" s="49">
        <f>'ごみ搬入量内訳'!AG8</f>
        <v>9059</v>
      </c>
      <c r="H8" s="49">
        <f>'ごみ搬入量内訳'!AH8</f>
        <v>1429</v>
      </c>
      <c r="I8" s="49">
        <f t="shared" si="0"/>
        <v>85121</v>
      </c>
      <c r="J8" s="49">
        <f t="shared" si="1"/>
        <v>1207.1318645600345</v>
      </c>
      <c r="K8" s="49">
        <f>('ごみ搬入量内訳'!E8+'ごみ搬入量内訳'!AH8)/'ごみ処理概要'!D8/365*1000000</f>
        <v>923.788216648127</v>
      </c>
      <c r="L8" s="49">
        <f>'ごみ搬入量内訳'!F8/'ごみ処理概要'!D8/365*1000000</f>
        <v>283.3436479119076</v>
      </c>
      <c r="M8" s="49">
        <f>'資源化量内訳'!BP8</f>
        <v>483</v>
      </c>
      <c r="N8" s="49">
        <f>'ごみ処理量内訳'!E8</f>
        <v>68887</v>
      </c>
      <c r="O8" s="49">
        <f>'ごみ処理量内訳'!L8</f>
        <v>0</v>
      </c>
      <c r="P8" s="49">
        <f t="shared" si="2"/>
        <v>8244</v>
      </c>
      <c r="Q8" s="49">
        <f>'ごみ処理量内訳'!G8</f>
        <v>8244</v>
      </c>
      <c r="R8" s="49">
        <f>'ごみ処理量内訳'!H8</f>
        <v>0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t="shared" si="3"/>
        <v>11579</v>
      </c>
      <c r="W8" s="49">
        <f>'資源化量内訳'!M8</f>
        <v>7995</v>
      </c>
      <c r="X8" s="49">
        <f>'資源化量内訳'!N8</f>
        <v>1028</v>
      </c>
      <c r="Y8" s="49">
        <f>'資源化量内訳'!O8</f>
        <v>1789</v>
      </c>
      <c r="Z8" s="49">
        <f>'資源化量内訳'!P8</f>
        <v>239</v>
      </c>
      <c r="AA8" s="49">
        <f>'資源化量内訳'!Q8</f>
        <v>0</v>
      </c>
      <c r="AB8" s="49">
        <f>'資源化量内訳'!R8</f>
        <v>528</v>
      </c>
      <c r="AC8" s="49">
        <f>'資源化量内訳'!S8</f>
        <v>0</v>
      </c>
      <c r="AD8" s="49">
        <f t="shared" si="4"/>
        <v>88710</v>
      </c>
      <c r="AE8" s="50">
        <f t="shared" si="5"/>
        <v>100</v>
      </c>
      <c r="AF8" s="49">
        <f>'資源化量内訳'!AB8</f>
        <v>226</v>
      </c>
      <c r="AG8" s="49">
        <f>'資源化量内訳'!AJ8</f>
        <v>1870</v>
      </c>
      <c r="AH8" s="49">
        <f>'資源化量内訳'!AR8</f>
        <v>0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 t="shared" si="6"/>
        <v>2096</v>
      </c>
      <c r="AM8" s="50">
        <f t="shared" si="7"/>
        <v>15.873442983193748</v>
      </c>
      <c r="AN8" s="49">
        <f>'ごみ処理量内訳'!AC8</f>
        <v>0</v>
      </c>
      <c r="AO8" s="49">
        <f>'ごみ処理量内訳'!AD8</f>
        <v>6890</v>
      </c>
      <c r="AP8" s="49">
        <f>'ごみ処理量内訳'!AE8</f>
        <v>1906</v>
      </c>
      <c r="AQ8" s="49">
        <f t="shared" si="8"/>
        <v>8796</v>
      </c>
    </row>
    <row r="9" spans="1:43" ht="13.5" customHeight="1">
      <c r="A9" s="24" t="s">
        <v>181</v>
      </c>
      <c r="B9" s="47" t="s">
        <v>186</v>
      </c>
      <c r="C9" s="48" t="s">
        <v>187</v>
      </c>
      <c r="D9" s="49">
        <v>134804</v>
      </c>
      <c r="E9" s="49">
        <v>134804</v>
      </c>
      <c r="F9" s="49">
        <f>'ごみ搬入量内訳'!H9</f>
        <v>59845</v>
      </c>
      <c r="G9" s="49">
        <f>'ごみ搬入量内訳'!AG9</f>
        <v>2428</v>
      </c>
      <c r="H9" s="49">
        <f>'ごみ搬入量内訳'!AH9</f>
        <v>0</v>
      </c>
      <c r="I9" s="49">
        <f t="shared" si="0"/>
        <v>62273</v>
      </c>
      <c r="J9" s="49">
        <f t="shared" si="1"/>
        <v>1265.6223769629207</v>
      </c>
      <c r="K9" s="49">
        <f>('ごみ搬入量内訳'!E9+'ごみ搬入量内訳'!AH9)/'ごみ処理概要'!D9/365*1000000</f>
        <v>790.3102749278202</v>
      </c>
      <c r="L9" s="49">
        <f>'ごみ搬入量内訳'!F9/'ごみ処理概要'!D9/365*1000000</f>
        <v>475.3121020351008</v>
      </c>
      <c r="M9" s="49">
        <f>'資源化量内訳'!BP9</f>
        <v>4520</v>
      </c>
      <c r="N9" s="49">
        <f>'ごみ処理量内訳'!E9</f>
        <v>54144</v>
      </c>
      <c r="O9" s="49">
        <f>'ごみ処理量内訳'!L9</f>
        <v>0</v>
      </c>
      <c r="P9" s="49">
        <f t="shared" si="2"/>
        <v>5621</v>
      </c>
      <c r="Q9" s="49">
        <f>'ごみ処理量内訳'!G9</f>
        <v>5621</v>
      </c>
      <c r="R9" s="49">
        <f>'ごみ処理量内訳'!H9</f>
        <v>0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2560</v>
      </c>
      <c r="W9" s="49">
        <f>'資源化量内訳'!M9</f>
        <v>1218</v>
      </c>
      <c r="X9" s="49">
        <f>'資源化量内訳'!N9</f>
        <v>407</v>
      </c>
      <c r="Y9" s="49">
        <f>'資源化量内訳'!O9</f>
        <v>732</v>
      </c>
      <c r="Z9" s="49">
        <f>'資源化量内訳'!P9</f>
        <v>92</v>
      </c>
      <c r="AA9" s="49">
        <f>'資源化量内訳'!Q9</f>
        <v>0</v>
      </c>
      <c r="AB9" s="49">
        <f>'資源化量内訳'!R9</f>
        <v>80</v>
      </c>
      <c r="AC9" s="49">
        <f>'資源化量内訳'!S9</f>
        <v>31</v>
      </c>
      <c r="AD9" s="49">
        <f t="shared" si="4"/>
        <v>62325</v>
      </c>
      <c r="AE9" s="50">
        <f t="shared" si="5"/>
        <v>100</v>
      </c>
      <c r="AF9" s="49">
        <f>'資源化量内訳'!AB9</f>
        <v>444</v>
      </c>
      <c r="AG9" s="49">
        <f>'資源化量内訳'!AJ9</f>
        <v>1187</v>
      </c>
      <c r="AH9" s="49">
        <f>'資源化量内訳'!AR9</f>
        <v>0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1631</v>
      </c>
      <c r="AM9" s="50">
        <f t="shared" si="7"/>
        <v>13.031640362031565</v>
      </c>
      <c r="AN9" s="49">
        <f>'ごみ処理量内訳'!AC9</f>
        <v>0</v>
      </c>
      <c r="AO9" s="49">
        <f>'ごみ処理量内訳'!AD9</f>
        <v>8377</v>
      </c>
      <c r="AP9" s="49">
        <f>'ごみ処理量内訳'!AE9</f>
        <v>918</v>
      </c>
      <c r="AQ9" s="49">
        <f t="shared" si="8"/>
        <v>9295</v>
      </c>
    </row>
    <row r="10" spans="1:43" ht="13.5" customHeight="1">
      <c r="A10" s="24" t="s">
        <v>181</v>
      </c>
      <c r="B10" s="47" t="s">
        <v>188</v>
      </c>
      <c r="C10" s="48" t="s">
        <v>189</v>
      </c>
      <c r="D10" s="49">
        <v>59364</v>
      </c>
      <c r="E10" s="49">
        <v>59364</v>
      </c>
      <c r="F10" s="49">
        <f>'ごみ搬入量内訳'!H10</f>
        <v>22239</v>
      </c>
      <c r="G10" s="49">
        <f>'ごみ搬入量内訳'!AG10</f>
        <v>1117</v>
      </c>
      <c r="H10" s="49">
        <f>'ごみ搬入量内訳'!AH10</f>
        <v>0</v>
      </c>
      <c r="I10" s="49">
        <f t="shared" si="0"/>
        <v>23356</v>
      </c>
      <c r="J10" s="49">
        <f t="shared" si="1"/>
        <v>1077.9098628106328</v>
      </c>
      <c r="K10" s="49">
        <f>('ごみ搬入量内訳'!E10+'ごみ搬入量内訳'!AH10)/'ごみ処理概要'!D10/365*1000000</f>
        <v>863.675508333541</v>
      </c>
      <c r="L10" s="49">
        <f>'ごみ搬入量内訳'!F10/'ごみ処理概要'!D10/365*1000000</f>
        <v>214.23435447709187</v>
      </c>
      <c r="M10" s="49">
        <f>'資源化量内訳'!BP10</f>
        <v>2112</v>
      </c>
      <c r="N10" s="49">
        <f>'ごみ処理量内訳'!E10</f>
        <v>20448</v>
      </c>
      <c r="O10" s="49">
        <f>'ごみ処理量内訳'!L10</f>
        <v>751</v>
      </c>
      <c r="P10" s="49">
        <f t="shared" si="2"/>
        <v>428</v>
      </c>
      <c r="Q10" s="49">
        <f>'ごみ処理量内訳'!G10</f>
        <v>0</v>
      </c>
      <c r="R10" s="49">
        <f>'ごみ処理量内訳'!H10</f>
        <v>428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1672</v>
      </c>
      <c r="W10" s="49">
        <f>'資源化量内訳'!M10</f>
        <v>0</v>
      </c>
      <c r="X10" s="49">
        <f>'資源化量内訳'!N10</f>
        <v>665</v>
      </c>
      <c r="Y10" s="49">
        <f>'資源化量内訳'!O10</f>
        <v>768</v>
      </c>
      <c r="Z10" s="49">
        <f>'資源化量内訳'!P10</f>
        <v>239</v>
      </c>
      <c r="AA10" s="49">
        <f>'資源化量内訳'!Q10</f>
        <v>0</v>
      </c>
      <c r="AB10" s="49">
        <f>'資源化量内訳'!R10</f>
        <v>0</v>
      </c>
      <c r="AC10" s="49">
        <f>'資源化量内訳'!S10</f>
        <v>0</v>
      </c>
      <c r="AD10" s="49">
        <f t="shared" si="4"/>
        <v>23299</v>
      </c>
      <c r="AE10" s="50">
        <f t="shared" si="5"/>
        <v>96.776685694665</v>
      </c>
      <c r="AF10" s="49">
        <f>'資源化量内訳'!AB10</f>
        <v>0</v>
      </c>
      <c r="AG10" s="49">
        <f>'資源化量内訳'!AJ10</f>
        <v>0</v>
      </c>
      <c r="AH10" s="49">
        <f>'資源化量内訳'!AR10</f>
        <v>428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428</v>
      </c>
      <c r="AM10" s="50">
        <f t="shared" si="7"/>
        <v>16.5754987997324</v>
      </c>
      <c r="AN10" s="49">
        <f>'ごみ処理量内訳'!AC10</f>
        <v>751</v>
      </c>
      <c r="AO10" s="49">
        <f>'ごみ処理量内訳'!AD10</f>
        <v>3378</v>
      </c>
      <c r="AP10" s="49">
        <f>'ごみ処理量内訳'!AE10</f>
        <v>0</v>
      </c>
      <c r="AQ10" s="49">
        <f t="shared" si="8"/>
        <v>4129</v>
      </c>
    </row>
    <row r="11" spans="1:43" ht="13.5" customHeight="1">
      <c r="A11" s="24" t="s">
        <v>181</v>
      </c>
      <c r="B11" s="47" t="s">
        <v>190</v>
      </c>
      <c r="C11" s="48" t="s">
        <v>191</v>
      </c>
      <c r="D11" s="49">
        <v>53310</v>
      </c>
      <c r="E11" s="49">
        <v>53310</v>
      </c>
      <c r="F11" s="49">
        <f>'ごみ搬入量内訳'!H11</f>
        <v>18001</v>
      </c>
      <c r="G11" s="49">
        <f>'ごみ搬入量内訳'!AG11</f>
        <v>3796</v>
      </c>
      <c r="H11" s="49">
        <f>'ごみ搬入量内訳'!AH11</f>
        <v>0</v>
      </c>
      <c r="I11" s="49">
        <f t="shared" si="0"/>
        <v>21797</v>
      </c>
      <c r="J11" s="49">
        <f t="shared" si="1"/>
        <v>1120.1989911682251</v>
      </c>
      <c r="K11" s="49">
        <f>('ごみ搬入量内訳'!E11+'ごみ搬入量内訳'!AH11)/'ごみ処理概要'!D11/365*1000000</f>
        <v>757.1634507905427</v>
      </c>
      <c r="L11" s="49">
        <f>'ごみ搬入量内訳'!F11/'ごみ処理概要'!D11/365*1000000</f>
        <v>363.03554037768237</v>
      </c>
      <c r="M11" s="49">
        <f>'資源化量内訳'!BP11</f>
        <v>927</v>
      </c>
      <c r="N11" s="49">
        <f>'ごみ処理量内訳'!E11</f>
        <v>20132</v>
      </c>
      <c r="O11" s="49">
        <f>'ごみ処理量内訳'!L11</f>
        <v>0</v>
      </c>
      <c r="P11" s="49">
        <f t="shared" si="2"/>
        <v>2154</v>
      </c>
      <c r="Q11" s="49">
        <f>'ごみ処理量内訳'!G11</f>
        <v>979</v>
      </c>
      <c r="R11" s="49">
        <f>'ごみ処理量内訳'!H11</f>
        <v>1175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t="shared" si="3"/>
        <v>0</v>
      </c>
      <c r="W11" s="49">
        <f>'資源化量内訳'!M11</f>
        <v>0</v>
      </c>
      <c r="X11" s="49">
        <f>'資源化量内訳'!N11</f>
        <v>0</v>
      </c>
      <c r="Y11" s="49">
        <f>'資源化量内訳'!O11</f>
        <v>0</v>
      </c>
      <c r="Z11" s="49">
        <f>'資源化量内訳'!P11</f>
        <v>0</v>
      </c>
      <c r="AA11" s="49">
        <f>'資源化量内訳'!Q11</f>
        <v>0</v>
      </c>
      <c r="AB11" s="49">
        <f>'資源化量内訳'!R11</f>
        <v>0</v>
      </c>
      <c r="AC11" s="49">
        <f>'資源化量内訳'!S11</f>
        <v>0</v>
      </c>
      <c r="AD11" s="49">
        <f t="shared" si="4"/>
        <v>22286</v>
      </c>
      <c r="AE11" s="50">
        <f t="shared" si="5"/>
        <v>100</v>
      </c>
      <c r="AF11" s="49">
        <f>'資源化量内訳'!AB11</f>
        <v>0</v>
      </c>
      <c r="AG11" s="49">
        <f>'資源化量内訳'!AJ11</f>
        <v>852</v>
      </c>
      <c r="AH11" s="49">
        <f>'資源化量内訳'!AR11</f>
        <v>1041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t="shared" si="6"/>
        <v>1893</v>
      </c>
      <c r="AM11" s="50">
        <f t="shared" si="7"/>
        <v>12.14836514022315</v>
      </c>
      <c r="AN11" s="49">
        <f>'ごみ処理量内訳'!AC11</f>
        <v>0</v>
      </c>
      <c r="AO11" s="49">
        <f>'ごみ処理量内訳'!AD11</f>
        <v>2434</v>
      </c>
      <c r="AP11" s="49">
        <f>'ごみ処理量内訳'!AE11</f>
        <v>70</v>
      </c>
      <c r="AQ11" s="49">
        <f t="shared" si="8"/>
        <v>2504</v>
      </c>
    </row>
    <row r="12" spans="1:43" ht="13.5" customHeight="1">
      <c r="A12" s="24" t="s">
        <v>181</v>
      </c>
      <c r="B12" s="47" t="s">
        <v>192</v>
      </c>
      <c r="C12" s="48" t="s">
        <v>193</v>
      </c>
      <c r="D12" s="49">
        <v>65580</v>
      </c>
      <c r="E12" s="49">
        <v>65580</v>
      </c>
      <c r="F12" s="49">
        <f>'ごみ搬入量内訳'!H12</f>
        <v>18508</v>
      </c>
      <c r="G12" s="49">
        <f>'ごみ搬入量内訳'!AG12</f>
        <v>4709</v>
      </c>
      <c r="H12" s="49">
        <f>'ごみ搬入量内訳'!AH12</f>
        <v>0</v>
      </c>
      <c r="I12" s="49">
        <f t="shared" si="0"/>
        <v>23217</v>
      </c>
      <c r="J12" s="49">
        <f t="shared" si="1"/>
        <v>969.9331988118663</v>
      </c>
      <c r="K12" s="49">
        <f>('ごみ搬入量内訳'!E12+'ごみ搬入量内訳'!AH12)/'ごみ処理概要'!D12/365*1000000</f>
        <v>778.4698809777454</v>
      </c>
      <c r="L12" s="49">
        <f>'ごみ搬入量内訳'!F12/'ごみ処理概要'!D12/365*1000000</f>
        <v>191.46331783412083</v>
      </c>
      <c r="M12" s="49">
        <f>'資源化量内訳'!BP12</f>
        <v>0</v>
      </c>
      <c r="N12" s="49">
        <f>'ごみ処理量内訳'!E12</f>
        <v>19223</v>
      </c>
      <c r="O12" s="49">
        <f>'ごみ処理量内訳'!L12</f>
        <v>0</v>
      </c>
      <c r="P12" s="49">
        <f t="shared" si="2"/>
        <v>1728</v>
      </c>
      <c r="Q12" s="49">
        <f>'ごみ処理量内訳'!G12</f>
        <v>1728</v>
      </c>
      <c r="R12" s="49">
        <f>'ごみ処理量内訳'!H12</f>
        <v>0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2266</v>
      </c>
      <c r="W12" s="49">
        <f>'資源化量内訳'!M12</f>
        <v>1671</v>
      </c>
      <c r="X12" s="49">
        <f>'資源化量内訳'!N12</f>
        <v>157</v>
      </c>
      <c r="Y12" s="49">
        <f>'資源化量内訳'!O12</f>
        <v>284</v>
      </c>
      <c r="Z12" s="49">
        <f>'資源化量内訳'!P12</f>
        <v>147</v>
      </c>
      <c r="AA12" s="49">
        <f>'資源化量内訳'!Q12</f>
        <v>0</v>
      </c>
      <c r="AB12" s="49">
        <f>'資源化量内訳'!R12</f>
        <v>7</v>
      </c>
      <c r="AC12" s="49">
        <f>'資源化量内訳'!S12</f>
        <v>0</v>
      </c>
      <c r="AD12" s="49">
        <f t="shared" si="4"/>
        <v>23217</v>
      </c>
      <c r="AE12" s="50">
        <f t="shared" si="5"/>
        <v>100</v>
      </c>
      <c r="AF12" s="49">
        <f>'資源化量内訳'!AB12</f>
        <v>0</v>
      </c>
      <c r="AG12" s="49">
        <f>'資源化量内訳'!AJ12</f>
        <v>539</v>
      </c>
      <c r="AH12" s="49">
        <f>'資源化量内訳'!AR12</f>
        <v>0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539</v>
      </c>
      <c r="AM12" s="50">
        <f t="shared" si="7"/>
        <v>12.081664297712882</v>
      </c>
      <c r="AN12" s="49">
        <f>'ごみ処理量内訳'!AC12</f>
        <v>0</v>
      </c>
      <c r="AO12" s="49">
        <f>'ごみ処理量内訳'!AD12</f>
        <v>2376</v>
      </c>
      <c r="AP12" s="49">
        <f>'ごみ処理量内訳'!AE12</f>
        <v>559</v>
      </c>
      <c r="AQ12" s="49">
        <f t="shared" si="8"/>
        <v>2935</v>
      </c>
    </row>
    <row r="13" spans="1:43" ht="13.5" customHeight="1">
      <c r="A13" s="24" t="s">
        <v>181</v>
      </c>
      <c r="B13" s="47" t="s">
        <v>194</v>
      </c>
      <c r="C13" s="48" t="s">
        <v>195</v>
      </c>
      <c r="D13" s="49">
        <v>53194</v>
      </c>
      <c r="E13" s="49">
        <v>53194</v>
      </c>
      <c r="F13" s="49">
        <f>'ごみ搬入量内訳'!H13</f>
        <v>12993</v>
      </c>
      <c r="G13" s="49">
        <f>'ごみ搬入量内訳'!AG13</f>
        <v>5670</v>
      </c>
      <c r="H13" s="49">
        <f>'ごみ搬入量内訳'!AH13</f>
        <v>0</v>
      </c>
      <c r="I13" s="49">
        <f t="shared" si="0"/>
        <v>18663</v>
      </c>
      <c r="J13" s="49">
        <f t="shared" si="1"/>
        <v>961.2269588546653</v>
      </c>
      <c r="K13" s="49">
        <f>('ごみ搬入量内訳'!E13+'ごみ搬入量内訳'!AH13)/'ごみ処理概要'!D13/365*1000000</f>
        <v>680.012834901042</v>
      </c>
      <c r="L13" s="49">
        <f>'ごみ搬入量内訳'!F13/'ごみ処理概要'!D13/365*1000000</f>
        <v>281.21412395362336</v>
      </c>
      <c r="M13" s="49">
        <f>'資源化量内訳'!BP13</f>
        <v>0</v>
      </c>
      <c r="N13" s="49">
        <f>'ごみ処理量内訳'!E13</f>
        <v>16899</v>
      </c>
      <c r="O13" s="49">
        <f>'ごみ処理量内訳'!L13</f>
        <v>0</v>
      </c>
      <c r="P13" s="49">
        <f t="shared" si="2"/>
        <v>581</v>
      </c>
      <c r="Q13" s="49">
        <f>'ごみ処理量内訳'!G13</f>
        <v>581</v>
      </c>
      <c r="R13" s="49">
        <f>'ごみ処理量内訳'!H13</f>
        <v>0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2542</v>
      </c>
      <c r="W13" s="49">
        <f>'資源化量内訳'!M13</f>
        <v>1879</v>
      </c>
      <c r="X13" s="49">
        <f>'資源化量内訳'!N13</f>
        <v>156</v>
      </c>
      <c r="Y13" s="49">
        <f>'資源化量内訳'!O13</f>
        <v>311</v>
      </c>
      <c r="Z13" s="49">
        <f>'資源化量内訳'!P13</f>
        <v>86</v>
      </c>
      <c r="AA13" s="49">
        <f>'資源化量内訳'!Q13</f>
        <v>5</v>
      </c>
      <c r="AB13" s="49">
        <f>'資源化量内訳'!R13</f>
        <v>105</v>
      </c>
      <c r="AC13" s="49">
        <f>'資源化量内訳'!S13</f>
        <v>0</v>
      </c>
      <c r="AD13" s="49">
        <f t="shared" si="4"/>
        <v>20022</v>
      </c>
      <c r="AE13" s="50">
        <f t="shared" si="5"/>
        <v>100</v>
      </c>
      <c r="AF13" s="49">
        <f>'資源化量内訳'!AB13</f>
        <v>0</v>
      </c>
      <c r="AG13" s="49">
        <f>'資源化量内訳'!AJ13</f>
        <v>581</v>
      </c>
      <c r="AH13" s="49">
        <f>'資源化量内訳'!AR13</f>
        <v>0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581</v>
      </c>
      <c r="AM13" s="50">
        <f t="shared" si="7"/>
        <v>15.597842373389273</v>
      </c>
      <c r="AN13" s="49">
        <f>'ごみ処理量内訳'!AC13</f>
        <v>0</v>
      </c>
      <c r="AO13" s="49">
        <f>'ごみ処理量内訳'!AD13</f>
        <v>2558</v>
      </c>
      <c r="AP13" s="49">
        <f>'ごみ処理量内訳'!AE13</f>
        <v>0</v>
      </c>
      <c r="AQ13" s="49">
        <f t="shared" si="8"/>
        <v>2558</v>
      </c>
    </row>
    <row r="14" spans="1:43" ht="13.5" customHeight="1">
      <c r="A14" s="24" t="s">
        <v>181</v>
      </c>
      <c r="B14" s="47" t="s">
        <v>196</v>
      </c>
      <c r="C14" s="48" t="s">
        <v>197</v>
      </c>
      <c r="D14" s="49">
        <v>77572</v>
      </c>
      <c r="E14" s="49">
        <v>77572</v>
      </c>
      <c r="F14" s="49">
        <f>'ごみ搬入量内訳'!H14</f>
        <v>28260</v>
      </c>
      <c r="G14" s="49">
        <f>'ごみ搬入量内訳'!AG14</f>
        <v>423</v>
      </c>
      <c r="H14" s="49">
        <f>'ごみ搬入量内訳'!AH14</f>
        <v>0</v>
      </c>
      <c r="I14" s="49">
        <f t="shared" si="0"/>
        <v>28683</v>
      </c>
      <c r="J14" s="49">
        <f t="shared" si="1"/>
        <v>1013.0402934542827</v>
      </c>
      <c r="K14" s="49">
        <f>('ごみ搬入量内訳'!E14+'ごみ搬入量内訳'!AH14)/'ごみ処理概要'!D14/365*1000000</f>
        <v>776.7242664172711</v>
      </c>
      <c r="L14" s="49">
        <f>'ごみ搬入量内訳'!F14/'ごみ処理概要'!D14/365*1000000</f>
        <v>236.31602703701165</v>
      </c>
      <c r="M14" s="49">
        <f>'資源化量内訳'!BP14</f>
        <v>0</v>
      </c>
      <c r="N14" s="49">
        <f>'ごみ処理量内訳'!E14</f>
        <v>22987</v>
      </c>
      <c r="O14" s="49">
        <f>'ごみ処理量内訳'!L14</f>
        <v>0</v>
      </c>
      <c r="P14" s="49">
        <f t="shared" si="2"/>
        <v>2236</v>
      </c>
      <c r="Q14" s="49">
        <f>'ごみ処理量内訳'!G14</f>
        <v>183</v>
      </c>
      <c r="R14" s="49">
        <f>'ごみ処理量内訳'!H14</f>
        <v>2053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3332</v>
      </c>
      <c r="W14" s="49">
        <f>'資源化量内訳'!M14</f>
        <v>2549</v>
      </c>
      <c r="X14" s="49">
        <f>'資源化量内訳'!N14</f>
        <v>0</v>
      </c>
      <c r="Y14" s="49">
        <f>'資源化量内訳'!O14</f>
        <v>628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143</v>
      </c>
      <c r="AC14" s="49">
        <f>'資源化量内訳'!S14</f>
        <v>12</v>
      </c>
      <c r="AD14" s="49">
        <f t="shared" si="4"/>
        <v>28555</v>
      </c>
      <c r="AE14" s="50">
        <f t="shared" si="5"/>
        <v>100</v>
      </c>
      <c r="AF14" s="49">
        <f>'資源化量内訳'!AB14</f>
        <v>1903</v>
      </c>
      <c r="AG14" s="49">
        <f>'資源化量内訳'!AJ14</f>
        <v>96</v>
      </c>
      <c r="AH14" s="49">
        <f>'資源化量内訳'!AR14</f>
        <v>1290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3289</v>
      </c>
      <c r="AM14" s="50">
        <f t="shared" si="7"/>
        <v>23.186832428646472</v>
      </c>
      <c r="AN14" s="49">
        <f>'ごみ処理量内訳'!AC14</f>
        <v>0</v>
      </c>
      <c r="AO14" s="49">
        <f>'ごみ処理量内訳'!AD14</f>
        <v>2593</v>
      </c>
      <c r="AP14" s="49">
        <f>'ごみ処理量内訳'!AE14</f>
        <v>537</v>
      </c>
      <c r="AQ14" s="49">
        <f t="shared" si="8"/>
        <v>3130</v>
      </c>
    </row>
    <row r="15" spans="1:43" ht="13.5" customHeight="1">
      <c r="A15" s="24" t="s">
        <v>181</v>
      </c>
      <c r="B15" s="47" t="s">
        <v>198</v>
      </c>
      <c r="C15" s="48" t="s">
        <v>199</v>
      </c>
      <c r="D15" s="49">
        <v>36601</v>
      </c>
      <c r="E15" s="49">
        <v>36601</v>
      </c>
      <c r="F15" s="49">
        <f>'ごみ搬入量内訳'!H15</f>
        <v>10605</v>
      </c>
      <c r="G15" s="49">
        <f>'ごみ搬入量内訳'!AG15</f>
        <v>2675</v>
      </c>
      <c r="H15" s="49">
        <f>'ごみ搬入量内訳'!AH15</f>
        <v>0</v>
      </c>
      <c r="I15" s="49">
        <f t="shared" si="0"/>
        <v>13280</v>
      </c>
      <c r="J15" s="49">
        <f t="shared" si="1"/>
        <v>994.0592236232784</v>
      </c>
      <c r="K15" s="49">
        <f>('ごみ搬入量内訳'!E15+'ごみ搬入量内訳'!AH15)/'ごみ処理概要'!D15/365*1000000</f>
        <v>687.6823861014352</v>
      </c>
      <c r="L15" s="49">
        <f>'ごみ搬入量内訳'!F15/'ごみ処理概要'!D15/365*1000000</f>
        <v>306.3768375218433</v>
      </c>
      <c r="M15" s="49">
        <f>'資源化量内訳'!BP15</f>
        <v>136</v>
      </c>
      <c r="N15" s="49">
        <f>'ごみ処理量内訳'!E15</f>
        <v>11211</v>
      </c>
      <c r="O15" s="49">
        <f>'ごみ処理量内訳'!L15</f>
        <v>0</v>
      </c>
      <c r="P15" s="49">
        <f t="shared" si="2"/>
        <v>1236</v>
      </c>
      <c r="Q15" s="49">
        <f>'ごみ処理量内訳'!G15</f>
        <v>1236</v>
      </c>
      <c r="R15" s="49">
        <f>'ごみ処理量内訳'!H15</f>
        <v>0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824</v>
      </c>
      <c r="W15" s="49">
        <f>'資源化量内訳'!M15</f>
        <v>515</v>
      </c>
      <c r="X15" s="49">
        <f>'資源化量内訳'!N15</f>
        <v>91</v>
      </c>
      <c r="Y15" s="49">
        <f>'資源化量内訳'!O15</f>
        <v>181</v>
      </c>
      <c r="Z15" s="49">
        <f>'資源化量内訳'!P15</f>
        <v>37</v>
      </c>
      <c r="AA15" s="49">
        <f>'資源化量内訳'!Q15</f>
        <v>0</v>
      </c>
      <c r="AB15" s="49">
        <f>'資源化量内訳'!R15</f>
        <v>0</v>
      </c>
      <c r="AC15" s="49">
        <f>'資源化量内訳'!S15</f>
        <v>0</v>
      </c>
      <c r="AD15" s="49">
        <f t="shared" si="4"/>
        <v>13271</v>
      </c>
      <c r="AE15" s="50">
        <f t="shared" si="5"/>
        <v>100</v>
      </c>
      <c r="AF15" s="49">
        <f>'資源化量内訳'!AB15</f>
        <v>0</v>
      </c>
      <c r="AG15" s="49">
        <f>'資源化量内訳'!AJ15</f>
        <v>581</v>
      </c>
      <c r="AH15" s="49">
        <f>'資源化量内訳'!AR15</f>
        <v>0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581</v>
      </c>
      <c r="AM15" s="50">
        <f t="shared" si="7"/>
        <v>11.493995673901694</v>
      </c>
      <c r="AN15" s="49">
        <f>'ごみ処理量内訳'!AC15</f>
        <v>0</v>
      </c>
      <c r="AO15" s="49">
        <f>'ごみ処理量内訳'!AD15</f>
        <v>1523</v>
      </c>
      <c r="AP15" s="49">
        <f>'ごみ処理量内訳'!AE15</f>
        <v>557</v>
      </c>
      <c r="AQ15" s="49">
        <f t="shared" si="8"/>
        <v>2080</v>
      </c>
    </row>
    <row r="16" spans="1:43" ht="13.5" customHeight="1">
      <c r="A16" s="24" t="s">
        <v>181</v>
      </c>
      <c r="B16" s="47" t="s">
        <v>200</v>
      </c>
      <c r="C16" s="48" t="s">
        <v>201</v>
      </c>
      <c r="D16" s="49">
        <v>41203</v>
      </c>
      <c r="E16" s="49">
        <v>41203</v>
      </c>
      <c r="F16" s="49">
        <f>'ごみ搬入量内訳'!H16</f>
        <v>11476</v>
      </c>
      <c r="G16" s="49">
        <f>'ごみ搬入量内訳'!AG16</f>
        <v>237</v>
      </c>
      <c r="H16" s="49">
        <f>'ごみ搬入量内訳'!AH16</f>
        <v>0</v>
      </c>
      <c r="I16" s="49">
        <f t="shared" si="0"/>
        <v>11713</v>
      </c>
      <c r="J16" s="49">
        <f t="shared" si="1"/>
        <v>778.8367584618622</v>
      </c>
      <c r="K16" s="49">
        <f>('ごみ搬入量内訳'!E16+'ごみ搬入量内訳'!AH16)/'ごみ処理概要'!D16/365*1000000</f>
        <v>577.8273227212143</v>
      </c>
      <c r="L16" s="49">
        <f>'ごみ搬入量内訳'!F16/'ごみ処理概要'!D16/365*1000000</f>
        <v>201.00943574064794</v>
      </c>
      <c r="M16" s="49">
        <f>'資源化量内訳'!BP16</f>
        <v>1066</v>
      </c>
      <c r="N16" s="49">
        <f>'ごみ処理量内訳'!E16</f>
        <v>8528</v>
      </c>
      <c r="O16" s="49">
        <f>'ごみ処理量内訳'!L16</f>
        <v>0</v>
      </c>
      <c r="P16" s="49">
        <f t="shared" si="2"/>
        <v>3185</v>
      </c>
      <c r="Q16" s="49">
        <f>'ごみ処理量内訳'!G16</f>
        <v>1501</v>
      </c>
      <c r="R16" s="49">
        <f>'ごみ処理量内訳'!H16</f>
        <v>766</v>
      </c>
      <c r="S16" s="49">
        <f>'ごみ処理量内訳'!I16</f>
        <v>0</v>
      </c>
      <c r="T16" s="49">
        <f>'ごみ処理量内訳'!J16</f>
        <v>918</v>
      </c>
      <c r="U16" s="49">
        <f>'ごみ処理量内訳'!K16</f>
        <v>0</v>
      </c>
      <c r="V16" s="49">
        <f t="shared" si="3"/>
        <v>330</v>
      </c>
      <c r="W16" s="49">
        <f>'資源化量内訳'!M16</f>
        <v>326</v>
      </c>
      <c r="X16" s="49">
        <f>'資源化量内訳'!N16</f>
        <v>0</v>
      </c>
      <c r="Y16" s="49">
        <f>'資源化量内訳'!O16</f>
        <v>0</v>
      </c>
      <c r="Z16" s="49">
        <f>'資源化量内訳'!P16</f>
        <v>0</v>
      </c>
      <c r="AA16" s="49">
        <f>'資源化量内訳'!Q16</f>
        <v>0</v>
      </c>
      <c r="AB16" s="49">
        <f>'資源化量内訳'!R16</f>
        <v>4</v>
      </c>
      <c r="AC16" s="49">
        <f>'資源化量内訳'!S16</f>
        <v>0</v>
      </c>
      <c r="AD16" s="49">
        <f t="shared" si="4"/>
        <v>12043</v>
      </c>
      <c r="AE16" s="50">
        <f t="shared" si="5"/>
        <v>100</v>
      </c>
      <c r="AF16" s="49">
        <f>'資源化量内訳'!AB16</f>
        <v>0</v>
      </c>
      <c r="AG16" s="49">
        <f>'資源化量内訳'!AJ16</f>
        <v>383</v>
      </c>
      <c r="AH16" s="49">
        <f>'資源化量内訳'!AR16</f>
        <v>766</v>
      </c>
      <c r="AI16" s="49">
        <f>'資源化量内訳'!AZ16</f>
        <v>0</v>
      </c>
      <c r="AJ16" s="49">
        <f>'資源化量内訳'!BH16</f>
        <v>918</v>
      </c>
      <c r="AK16" s="49" t="s">
        <v>11</v>
      </c>
      <c r="AL16" s="49">
        <f t="shared" si="6"/>
        <v>2067</v>
      </c>
      <c r="AM16" s="50">
        <f t="shared" si="7"/>
        <v>26.416965443588374</v>
      </c>
      <c r="AN16" s="49">
        <f>'ごみ処理量内訳'!AC16</f>
        <v>0</v>
      </c>
      <c r="AO16" s="49">
        <f>'ごみ処理量内訳'!AD16</f>
        <v>1128</v>
      </c>
      <c r="AP16" s="49">
        <f>'ごみ処理量内訳'!AE16</f>
        <v>285</v>
      </c>
      <c r="AQ16" s="49">
        <f t="shared" si="8"/>
        <v>1413</v>
      </c>
    </row>
    <row r="17" spans="1:43" ht="13.5" customHeight="1">
      <c r="A17" s="24" t="s">
        <v>181</v>
      </c>
      <c r="B17" s="47" t="s">
        <v>202</v>
      </c>
      <c r="C17" s="48" t="s">
        <v>203</v>
      </c>
      <c r="D17" s="49">
        <v>40851</v>
      </c>
      <c r="E17" s="49">
        <v>40851</v>
      </c>
      <c r="F17" s="49">
        <f>'ごみ搬入量内訳'!H17</f>
        <v>9500</v>
      </c>
      <c r="G17" s="49">
        <f>'ごみ搬入量内訳'!AG17</f>
        <v>3767</v>
      </c>
      <c r="H17" s="49">
        <f>'ごみ搬入量内訳'!AH17</f>
        <v>172</v>
      </c>
      <c r="I17" s="49">
        <f t="shared" si="0"/>
        <v>13439</v>
      </c>
      <c r="J17" s="49">
        <f t="shared" si="1"/>
        <v>901.3042050914734</v>
      </c>
      <c r="K17" s="49">
        <f>('ごみ搬入量内訳'!E17+'ごみ搬入量内訳'!AH17)/'ごみ処理概要'!D17/365*1000000</f>
        <v>577.5080370595042</v>
      </c>
      <c r="L17" s="49">
        <f>'ごみ搬入量内訳'!F17/'ごみ処理概要'!D17/365*1000000</f>
        <v>323.7961680319692</v>
      </c>
      <c r="M17" s="49">
        <f>'資源化量内訳'!BP17</f>
        <v>1105</v>
      </c>
      <c r="N17" s="49">
        <f>'ごみ処理量内訳'!E17</f>
        <v>11460</v>
      </c>
      <c r="O17" s="49">
        <f>'ごみ処理量内訳'!L17</f>
        <v>0</v>
      </c>
      <c r="P17" s="49">
        <f t="shared" si="2"/>
        <v>1807</v>
      </c>
      <c r="Q17" s="49">
        <f>'ごみ処理量内訳'!G17</f>
        <v>0</v>
      </c>
      <c r="R17" s="49">
        <f>'ごみ処理量内訳'!H17</f>
        <v>1807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0</v>
      </c>
      <c r="V17" s="49">
        <f t="shared" si="3"/>
        <v>668</v>
      </c>
      <c r="W17" s="49">
        <f>'資源化量内訳'!M17</f>
        <v>378</v>
      </c>
      <c r="X17" s="49">
        <f>'資源化量内訳'!N17</f>
        <v>290</v>
      </c>
      <c r="Y17" s="49">
        <f>'資源化量内訳'!O17</f>
        <v>0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13935</v>
      </c>
      <c r="AE17" s="50">
        <f t="shared" si="5"/>
        <v>100</v>
      </c>
      <c r="AF17" s="49">
        <f>'資源化量内訳'!AB17</f>
        <v>0</v>
      </c>
      <c r="AG17" s="49">
        <f>'資源化量内訳'!AJ17</f>
        <v>0</v>
      </c>
      <c r="AH17" s="49">
        <f>'資源化量内訳'!AR17</f>
        <v>896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896</v>
      </c>
      <c r="AM17" s="50">
        <f t="shared" si="7"/>
        <v>17.74601063829787</v>
      </c>
      <c r="AN17" s="49">
        <f>'ごみ処理量内訳'!AC17</f>
        <v>0</v>
      </c>
      <c r="AO17" s="49">
        <f>'ごみ処理量内訳'!AD17</f>
        <v>1268</v>
      </c>
      <c r="AP17" s="49">
        <f>'ごみ処理量内訳'!AE17</f>
        <v>243</v>
      </c>
      <c r="AQ17" s="49">
        <f t="shared" si="8"/>
        <v>1511</v>
      </c>
    </row>
    <row r="18" spans="1:43" ht="13.5" customHeight="1">
      <c r="A18" s="24" t="s">
        <v>181</v>
      </c>
      <c r="B18" s="47" t="s">
        <v>204</v>
      </c>
      <c r="C18" s="48" t="s">
        <v>205</v>
      </c>
      <c r="D18" s="49">
        <v>34879</v>
      </c>
      <c r="E18" s="49">
        <v>34879</v>
      </c>
      <c r="F18" s="49">
        <f>'ごみ搬入量内訳'!H18</f>
        <v>11465</v>
      </c>
      <c r="G18" s="49">
        <f>'ごみ搬入量内訳'!AG18</f>
        <v>3208</v>
      </c>
      <c r="H18" s="49">
        <f>'ごみ搬入量内訳'!AH18</f>
        <v>141</v>
      </c>
      <c r="I18" s="49">
        <f t="shared" si="0"/>
        <v>14814</v>
      </c>
      <c r="J18" s="49">
        <f t="shared" si="1"/>
        <v>1163.631450725738</v>
      </c>
      <c r="K18" s="49">
        <f>('ごみ搬入量内訳'!E18+'ごみ搬入量内訳'!AH18)/'ごみ処理概要'!D18/365*1000000</f>
        <v>1018.5506292399518</v>
      </c>
      <c r="L18" s="49">
        <f>'ごみ搬入量内訳'!F18/'ごみ処理概要'!D18/365*1000000</f>
        <v>145.0808214857863</v>
      </c>
      <c r="M18" s="49">
        <f>'資源化量内訳'!BP18</f>
        <v>0</v>
      </c>
      <c r="N18" s="49">
        <f>'ごみ処理量内訳'!E18</f>
        <v>7870</v>
      </c>
      <c r="O18" s="49">
        <f>'ごみ処理量内訳'!L18</f>
        <v>2479</v>
      </c>
      <c r="P18" s="49">
        <f t="shared" si="2"/>
        <v>3963</v>
      </c>
      <c r="Q18" s="49">
        <f>'ごみ処理量内訳'!G18</f>
        <v>695</v>
      </c>
      <c r="R18" s="49">
        <f>'ごみ処理量内訳'!H18</f>
        <v>3268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0</v>
      </c>
      <c r="V18" s="49">
        <f t="shared" si="3"/>
        <v>0</v>
      </c>
      <c r="W18" s="49">
        <f>'資源化量内訳'!M18</f>
        <v>0</v>
      </c>
      <c r="X18" s="49">
        <f>'資源化量内訳'!N18</f>
        <v>0</v>
      </c>
      <c r="Y18" s="49">
        <f>'資源化量内訳'!O18</f>
        <v>0</v>
      </c>
      <c r="Z18" s="49">
        <f>'資源化量内訳'!P18</f>
        <v>0</v>
      </c>
      <c r="AA18" s="49">
        <f>'資源化量内訳'!Q18</f>
        <v>0</v>
      </c>
      <c r="AB18" s="49">
        <f>'資源化量内訳'!R18</f>
        <v>0</v>
      </c>
      <c r="AC18" s="49">
        <f>'資源化量内訳'!S18</f>
        <v>0</v>
      </c>
      <c r="AD18" s="49">
        <f t="shared" si="4"/>
        <v>14312</v>
      </c>
      <c r="AE18" s="50">
        <f t="shared" si="5"/>
        <v>82.67887087758524</v>
      </c>
      <c r="AF18" s="49">
        <f>'資源化量内訳'!AB18</f>
        <v>0</v>
      </c>
      <c r="AG18" s="49">
        <f>'資源化量内訳'!AJ18</f>
        <v>0</v>
      </c>
      <c r="AH18" s="49">
        <f>'資源化量内訳'!AR18</f>
        <v>2254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2254</v>
      </c>
      <c r="AM18" s="50">
        <f t="shared" si="7"/>
        <v>15.749021799888204</v>
      </c>
      <c r="AN18" s="49">
        <f>'ごみ処理量内訳'!AC18</f>
        <v>2479</v>
      </c>
      <c r="AO18" s="49">
        <f>'ごみ処理量内訳'!AD18</f>
        <v>1462</v>
      </c>
      <c r="AP18" s="49">
        <f>'ごみ処理量内訳'!AE18</f>
        <v>628</v>
      </c>
      <c r="AQ18" s="49">
        <f t="shared" si="8"/>
        <v>4569</v>
      </c>
    </row>
    <row r="19" spans="1:43" ht="13.5" customHeight="1">
      <c r="A19" s="24" t="s">
        <v>181</v>
      </c>
      <c r="B19" s="47" t="s">
        <v>206</v>
      </c>
      <c r="C19" s="48" t="s">
        <v>207</v>
      </c>
      <c r="D19" s="49">
        <v>52446</v>
      </c>
      <c r="E19" s="49">
        <v>52446</v>
      </c>
      <c r="F19" s="49">
        <f>'ごみ搬入量内訳'!H19</f>
        <v>14898</v>
      </c>
      <c r="G19" s="49">
        <f>'ごみ搬入量内訳'!AG19</f>
        <v>9210</v>
      </c>
      <c r="H19" s="49">
        <f>'ごみ搬入量内訳'!AH19</f>
        <v>0</v>
      </c>
      <c r="I19" s="49">
        <f t="shared" si="0"/>
        <v>24108</v>
      </c>
      <c r="J19" s="49">
        <f t="shared" si="1"/>
        <v>1259.3775515481284</v>
      </c>
      <c r="K19" s="49">
        <f>('ごみ搬入量内訳'!E19+'ごみ搬入量内訳'!AH19)/'ごみ処理概要'!D19/365*1000000</f>
        <v>778.2564610487814</v>
      </c>
      <c r="L19" s="49">
        <f>'ごみ搬入量内訳'!F19/'ごみ処理概要'!D19/365*1000000</f>
        <v>481.12109049934725</v>
      </c>
      <c r="M19" s="49">
        <f>'資源化量内訳'!BP19</f>
        <v>0</v>
      </c>
      <c r="N19" s="49">
        <f>'ごみ処理量内訳'!E19</f>
        <v>17487</v>
      </c>
      <c r="O19" s="49">
        <f>'ごみ処理量内訳'!L19</f>
        <v>4243</v>
      </c>
      <c r="P19" s="49">
        <f t="shared" si="2"/>
        <v>259</v>
      </c>
      <c r="Q19" s="49">
        <f>'ごみ処理量内訳'!G19</f>
        <v>0</v>
      </c>
      <c r="R19" s="49">
        <f>'ごみ処理量内訳'!H19</f>
        <v>259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2594</v>
      </c>
      <c r="W19" s="49">
        <f>'資源化量内訳'!M19</f>
        <v>1688</v>
      </c>
      <c r="X19" s="49">
        <f>'資源化量内訳'!N19</f>
        <v>874</v>
      </c>
      <c r="Y19" s="49">
        <f>'資源化量内訳'!O19</f>
        <v>32</v>
      </c>
      <c r="Z19" s="49">
        <f>'資源化量内訳'!P19</f>
        <v>0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0</v>
      </c>
      <c r="AD19" s="49">
        <f t="shared" si="4"/>
        <v>24583</v>
      </c>
      <c r="AE19" s="50">
        <f t="shared" si="5"/>
        <v>82.7401049505756</v>
      </c>
      <c r="AF19" s="49">
        <f>'資源化量内訳'!AB19</f>
        <v>0</v>
      </c>
      <c r="AG19" s="49">
        <f>'資源化量内訳'!AJ19</f>
        <v>0</v>
      </c>
      <c r="AH19" s="49">
        <f>'資源化量内訳'!AR19</f>
        <v>207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207</v>
      </c>
      <c r="AM19" s="50">
        <f t="shared" si="7"/>
        <v>11.394052800715942</v>
      </c>
      <c r="AN19" s="49">
        <f>'ごみ処理量内訳'!AC19</f>
        <v>4243</v>
      </c>
      <c r="AO19" s="49">
        <f>'ごみ処理量内訳'!AD19</f>
        <v>1609</v>
      </c>
      <c r="AP19" s="49">
        <f>'ごみ処理量内訳'!AE19</f>
        <v>0</v>
      </c>
      <c r="AQ19" s="49">
        <f t="shared" si="8"/>
        <v>5852</v>
      </c>
    </row>
    <row r="20" spans="1:43" ht="13.5" customHeight="1">
      <c r="A20" s="24" t="s">
        <v>181</v>
      </c>
      <c r="B20" s="47" t="s">
        <v>208</v>
      </c>
      <c r="C20" s="48" t="s">
        <v>209</v>
      </c>
      <c r="D20" s="49">
        <v>30384</v>
      </c>
      <c r="E20" s="49">
        <v>30384</v>
      </c>
      <c r="F20" s="49">
        <f>'ごみ搬入量内訳'!H20</f>
        <v>10175</v>
      </c>
      <c r="G20" s="49">
        <f>'ごみ搬入量内訳'!AG20</f>
        <v>755</v>
      </c>
      <c r="H20" s="49">
        <f>'ごみ搬入量内訳'!AH20</f>
        <v>0</v>
      </c>
      <c r="I20" s="49">
        <f t="shared" si="0"/>
        <v>10930</v>
      </c>
      <c r="J20" s="49">
        <f t="shared" si="1"/>
        <v>985.5583688603231</v>
      </c>
      <c r="K20" s="49">
        <f>('ごみ搬入量内訳'!E20+'ごみ搬入量内訳'!AH20)/'ごみ処理概要'!D20/365*1000000</f>
        <v>739.2138616575414</v>
      </c>
      <c r="L20" s="49">
        <f>'ごみ搬入量内訳'!F20/'ごみ処理概要'!D20/365*1000000</f>
        <v>246.34450720278159</v>
      </c>
      <c r="M20" s="49">
        <f>'資源化量内訳'!BP20</f>
        <v>364</v>
      </c>
      <c r="N20" s="49">
        <f>'ごみ処理量内訳'!E20</f>
        <v>8623</v>
      </c>
      <c r="O20" s="49">
        <f>'ごみ処理量内訳'!L20</f>
        <v>0</v>
      </c>
      <c r="P20" s="49">
        <f t="shared" si="2"/>
        <v>1215</v>
      </c>
      <c r="Q20" s="49">
        <f>'ごみ処理量内訳'!G20</f>
        <v>0</v>
      </c>
      <c r="R20" s="49">
        <f>'ごみ処理量内訳'!H20</f>
        <v>1203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12</v>
      </c>
      <c r="V20" s="49">
        <f t="shared" si="3"/>
        <v>728</v>
      </c>
      <c r="W20" s="49">
        <f>'資源化量内訳'!M20</f>
        <v>728</v>
      </c>
      <c r="X20" s="49">
        <f>'資源化量内訳'!N20</f>
        <v>0</v>
      </c>
      <c r="Y20" s="49">
        <f>'資源化量内訳'!O20</f>
        <v>0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0</v>
      </c>
      <c r="AC20" s="49">
        <f>'資源化量内訳'!S20</f>
        <v>0</v>
      </c>
      <c r="AD20" s="49">
        <f t="shared" si="4"/>
        <v>10566</v>
      </c>
      <c r="AE20" s="50">
        <f t="shared" si="5"/>
        <v>100</v>
      </c>
      <c r="AF20" s="49">
        <f>'資源化量内訳'!AB20</f>
        <v>0</v>
      </c>
      <c r="AG20" s="49">
        <f>'資源化量内訳'!AJ20</f>
        <v>0</v>
      </c>
      <c r="AH20" s="49">
        <f>'資源化量内訳'!AR20</f>
        <v>1203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1203</v>
      </c>
      <c r="AM20" s="50">
        <f t="shared" si="7"/>
        <v>20.99725526075023</v>
      </c>
      <c r="AN20" s="49">
        <f>'ごみ処理量内訳'!AC20</f>
        <v>0</v>
      </c>
      <c r="AO20" s="49">
        <f>'ごみ処理量内訳'!AD20</f>
        <v>860</v>
      </c>
      <c r="AP20" s="49">
        <f>'ごみ処理量内訳'!AE20</f>
        <v>12</v>
      </c>
      <c r="AQ20" s="49">
        <f t="shared" si="8"/>
        <v>872</v>
      </c>
    </row>
    <row r="21" spans="1:43" ht="13.5" customHeight="1">
      <c r="A21" s="24" t="s">
        <v>181</v>
      </c>
      <c r="B21" s="47" t="s">
        <v>210</v>
      </c>
      <c r="C21" s="48" t="s">
        <v>211</v>
      </c>
      <c r="D21" s="49">
        <v>81299</v>
      </c>
      <c r="E21" s="49">
        <v>81299</v>
      </c>
      <c r="F21" s="49">
        <f>'ごみ搬入量内訳'!H21</f>
        <v>26673</v>
      </c>
      <c r="G21" s="49">
        <f>'ごみ搬入量内訳'!AG21</f>
        <v>351</v>
      </c>
      <c r="H21" s="49">
        <f>'ごみ搬入量内訳'!AH21</f>
        <v>0</v>
      </c>
      <c r="I21" s="49">
        <f t="shared" si="0"/>
        <v>27024</v>
      </c>
      <c r="J21" s="49">
        <f t="shared" si="1"/>
        <v>910.6920892555082</v>
      </c>
      <c r="K21" s="49">
        <f>('ごみ搬入量内訳'!E21+'ごみ搬入量内訳'!AH21)/'ごみ処理概要'!D21/365*1000000</f>
        <v>806.9316932068954</v>
      </c>
      <c r="L21" s="49">
        <f>'ごみ搬入量内訳'!F21/'ごみ処理概要'!D21/365*1000000</f>
        <v>103.7603960486127</v>
      </c>
      <c r="M21" s="49">
        <f>'資源化量内訳'!BP21</f>
        <v>1233</v>
      </c>
      <c r="N21" s="49">
        <f>'ごみ処理量内訳'!E21</f>
        <v>21393</v>
      </c>
      <c r="O21" s="49">
        <f>'ごみ処理量内訳'!L21</f>
        <v>0</v>
      </c>
      <c r="P21" s="49">
        <f t="shared" si="2"/>
        <v>4356</v>
      </c>
      <c r="Q21" s="49">
        <f>'ごみ処理量内訳'!G21</f>
        <v>1010</v>
      </c>
      <c r="R21" s="49">
        <f>'ごみ処理量内訳'!H21</f>
        <v>1272</v>
      </c>
      <c r="S21" s="49">
        <f>'ごみ処理量内訳'!I21</f>
        <v>0</v>
      </c>
      <c r="T21" s="49">
        <f>'ごみ処理量内訳'!J21</f>
        <v>2074</v>
      </c>
      <c r="U21" s="49">
        <f>'ごみ処理量内訳'!K21</f>
        <v>0</v>
      </c>
      <c r="V21" s="49">
        <f t="shared" si="3"/>
        <v>0</v>
      </c>
      <c r="W21" s="49">
        <f>'資源化量内訳'!M21</f>
        <v>0</v>
      </c>
      <c r="X21" s="49">
        <f>'資源化量内訳'!N21</f>
        <v>0</v>
      </c>
      <c r="Y21" s="49">
        <f>'資源化量内訳'!O21</f>
        <v>0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0</v>
      </c>
      <c r="AC21" s="49">
        <f>'資源化量内訳'!S21</f>
        <v>0</v>
      </c>
      <c r="AD21" s="49">
        <f t="shared" si="4"/>
        <v>25749</v>
      </c>
      <c r="AE21" s="50">
        <f t="shared" si="5"/>
        <v>100</v>
      </c>
      <c r="AF21" s="49">
        <f>'資源化量内訳'!AB21</f>
        <v>0</v>
      </c>
      <c r="AG21" s="49">
        <f>'資源化量内訳'!AJ21</f>
        <v>555</v>
      </c>
      <c r="AH21" s="49">
        <f>'資源化量内訳'!AR21</f>
        <v>1272</v>
      </c>
      <c r="AI21" s="49">
        <f>'資源化量内訳'!AZ21</f>
        <v>0</v>
      </c>
      <c r="AJ21" s="49">
        <f>'資源化量内訳'!BH21</f>
        <v>2074</v>
      </c>
      <c r="AK21" s="49" t="s">
        <v>11</v>
      </c>
      <c r="AL21" s="49">
        <f t="shared" si="6"/>
        <v>3901</v>
      </c>
      <c r="AM21" s="50">
        <f t="shared" si="7"/>
        <v>19.027499814691275</v>
      </c>
      <c r="AN21" s="49">
        <f>'ごみ処理量内訳'!AC21</f>
        <v>0</v>
      </c>
      <c r="AO21" s="49">
        <f>'ごみ処理量内訳'!AD21</f>
        <v>2829</v>
      </c>
      <c r="AP21" s="49">
        <f>'ごみ処理量内訳'!AE21</f>
        <v>455</v>
      </c>
      <c r="AQ21" s="49">
        <f t="shared" si="8"/>
        <v>3284</v>
      </c>
    </row>
    <row r="22" spans="1:43" ht="13.5" customHeight="1">
      <c r="A22" s="24" t="s">
        <v>181</v>
      </c>
      <c r="B22" s="47" t="s">
        <v>212</v>
      </c>
      <c r="C22" s="48" t="s">
        <v>213</v>
      </c>
      <c r="D22" s="49">
        <v>43650</v>
      </c>
      <c r="E22" s="49">
        <v>43650</v>
      </c>
      <c r="F22" s="49">
        <f>'ごみ搬入量内訳'!H22</f>
        <v>11492</v>
      </c>
      <c r="G22" s="49">
        <f>'ごみ搬入量内訳'!AG22</f>
        <v>1102</v>
      </c>
      <c r="H22" s="49">
        <f>'ごみ搬入量内訳'!AH22</f>
        <v>0</v>
      </c>
      <c r="I22" s="49">
        <f t="shared" si="0"/>
        <v>12594</v>
      </c>
      <c r="J22" s="49">
        <f t="shared" si="1"/>
        <v>790.4721555335876</v>
      </c>
      <c r="K22" s="49">
        <f>('ごみ搬入量内訳'!E22+'ごみ搬入量内訳'!AH22)/'ごみ処理概要'!D22/365*1000000</f>
        <v>721.304272780053</v>
      </c>
      <c r="L22" s="49">
        <f>'ごみ搬入量内訳'!F22/'ごみ処理概要'!D22/365*1000000</f>
        <v>69.1678827535345</v>
      </c>
      <c r="M22" s="49">
        <f>'資源化量内訳'!BP22</f>
        <v>3793</v>
      </c>
      <c r="N22" s="49">
        <f>'ごみ処理量内訳'!E22</f>
        <v>6921</v>
      </c>
      <c r="O22" s="49">
        <f>'ごみ処理量内訳'!L22</f>
        <v>0</v>
      </c>
      <c r="P22" s="49">
        <f t="shared" si="2"/>
        <v>2847</v>
      </c>
      <c r="Q22" s="49">
        <f>'ごみ処理量内訳'!G22</f>
        <v>1998</v>
      </c>
      <c r="R22" s="49">
        <f>'ごみ処理量内訳'!H22</f>
        <v>849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2595</v>
      </c>
      <c r="W22" s="49">
        <f>'資源化量内訳'!M22</f>
        <v>798</v>
      </c>
      <c r="X22" s="49">
        <f>'資源化量内訳'!N22</f>
        <v>1348</v>
      </c>
      <c r="Y22" s="49">
        <f>'資源化量内訳'!O22</f>
        <v>449</v>
      </c>
      <c r="Z22" s="49">
        <f>'資源化量内訳'!P22</f>
        <v>0</v>
      </c>
      <c r="AA22" s="49">
        <f>'資源化量内訳'!Q22</f>
        <v>0</v>
      </c>
      <c r="AB22" s="49">
        <f>'資源化量内訳'!R22</f>
        <v>0</v>
      </c>
      <c r="AC22" s="49">
        <f>'資源化量内訳'!S22</f>
        <v>0</v>
      </c>
      <c r="AD22" s="49">
        <f t="shared" si="4"/>
        <v>12363</v>
      </c>
      <c r="AE22" s="50">
        <f t="shared" si="5"/>
        <v>100</v>
      </c>
      <c r="AF22" s="49">
        <f>'資源化量内訳'!AB22</f>
        <v>62</v>
      </c>
      <c r="AG22" s="49">
        <f>'資源化量内訳'!AJ22</f>
        <v>0</v>
      </c>
      <c r="AH22" s="49">
        <f>'資源化量内訳'!AR22</f>
        <v>135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197</v>
      </c>
      <c r="AM22" s="50">
        <f t="shared" si="7"/>
        <v>40.75885120079227</v>
      </c>
      <c r="AN22" s="49">
        <f>'ごみ処理量内訳'!AC22</f>
        <v>0</v>
      </c>
      <c r="AO22" s="49">
        <f>'ごみ処理量内訳'!AD22</f>
        <v>576</v>
      </c>
      <c r="AP22" s="49">
        <f>'ごみ処理量内訳'!AE22</f>
        <v>1392</v>
      </c>
      <c r="AQ22" s="49">
        <f t="shared" si="8"/>
        <v>1968</v>
      </c>
    </row>
    <row r="23" spans="1:43" ht="13.5" customHeight="1">
      <c r="A23" s="24" t="s">
        <v>181</v>
      </c>
      <c r="B23" s="47" t="s">
        <v>214</v>
      </c>
      <c r="C23" s="48" t="s">
        <v>215</v>
      </c>
      <c r="D23" s="49">
        <v>75207</v>
      </c>
      <c r="E23" s="49">
        <v>75207</v>
      </c>
      <c r="F23" s="49">
        <f>'ごみ搬入量内訳'!H23</f>
        <v>26315</v>
      </c>
      <c r="G23" s="49">
        <f>'ごみ搬入量内訳'!AG23</f>
        <v>1418</v>
      </c>
      <c r="H23" s="49">
        <f>'ごみ搬入量内訳'!AH23</f>
        <v>0</v>
      </c>
      <c r="I23" s="49">
        <f t="shared" si="0"/>
        <v>27733</v>
      </c>
      <c r="J23" s="49">
        <f t="shared" si="1"/>
        <v>1010.2892273034189</v>
      </c>
      <c r="K23" s="49">
        <f>('ごみ搬入量内訳'!E23+'ごみ搬入量内訳'!AH23)/'ごみ処理概要'!D23/365*1000000</f>
        <v>815.3933499705197</v>
      </c>
      <c r="L23" s="49">
        <f>'ごみ搬入量内訳'!F23/'ごみ処理概要'!D23/365*1000000</f>
        <v>194.8958773328991</v>
      </c>
      <c r="M23" s="49">
        <f>'資源化量内訳'!BP23</f>
        <v>719</v>
      </c>
      <c r="N23" s="49">
        <f>'ごみ処理量内訳'!E23</f>
        <v>21226</v>
      </c>
      <c r="O23" s="49">
        <f>'ごみ処理量内訳'!L23</f>
        <v>0</v>
      </c>
      <c r="P23" s="49">
        <f t="shared" si="2"/>
        <v>2971</v>
      </c>
      <c r="Q23" s="49">
        <f>'ごみ処理量内訳'!G23</f>
        <v>1815</v>
      </c>
      <c r="R23" s="49">
        <f>'ごみ処理量内訳'!H23</f>
        <v>1156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3434</v>
      </c>
      <c r="W23" s="49">
        <f>'資源化量内訳'!M23</f>
        <v>3291</v>
      </c>
      <c r="X23" s="49">
        <f>'資源化量内訳'!N23</f>
        <v>0</v>
      </c>
      <c r="Y23" s="49">
        <f>'資源化量内訳'!O23</f>
        <v>0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143</v>
      </c>
      <c r="AC23" s="49">
        <f>'資源化量内訳'!S23</f>
        <v>0</v>
      </c>
      <c r="AD23" s="49">
        <f t="shared" si="4"/>
        <v>27631</v>
      </c>
      <c r="AE23" s="50">
        <f t="shared" si="5"/>
        <v>100</v>
      </c>
      <c r="AF23" s="49">
        <f>'資源化量内訳'!AB23</f>
        <v>36</v>
      </c>
      <c r="AG23" s="49">
        <f>'資源化量内訳'!AJ23</f>
        <v>551</v>
      </c>
      <c r="AH23" s="49">
        <f>'資源化量内訳'!AR23</f>
        <v>770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1357</v>
      </c>
      <c r="AM23" s="50">
        <f t="shared" si="7"/>
        <v>19.43562610229277</v>
      </c>
      <c r="AN23" s="49">
        <f>'ごみ処理量内訳'!AC23</f>
        <v>0</v>
      </c>
      <c r="AO23" s="49">
        <f>'ごみ処理量内訳'!AD23</f>
        <v>0</v>
      </c>
      <c r="AP23" s="49">
        <f>'ごみ処理量内訳'!AE23</f>
        <v>386</v>
      </c>
      <c r="AQ23" s="49">
        <f t="shared" si="8"/>
        <v>386</v>
      </c>
    </row>
    <row r="24" spans="1:43" ht="13.5" customHeight="1">
      <c r="A24" s="24" t="s">
        <v>181</v>
      </c>
      <c r="B24" s="47" t="s">
        <v>216</v>
      </c>
      <c r="C24" s="48" t="s">
        <v>217</v>
      </c>
      <c r="D24" s="49">
        <v>160627</v>
      </c>
      <c r="E24" s="49">
        <v>160627</v>
      </c>
      <c r="F24" s="49">
        <f>'ごみ搬入量内訳'!H24</f>
        <v>67782</v>
      </c>
      <c r="G24" s="49">
        <f>'ごみ搬入量内訳'!AG24</f>
        <v>1128</v>
      </c>
      <c r="H24" s="49">
        <f>'ごみ搬入量内訳'!AH24</f>
        <v>0</v>
      </c>
      <c r="I24" s="49">
        <f t="shared" si="0"/>
        <v>68910</v>
      </c>
      <c r="J24" s="49">
        <f t="shared" si="1"/>
        <v>1175.3598121607524</v>
      </c>
      <c r="K24" s="49">
        <f>('ごみ搬入量内訳'!E24+'ごみ搬入量内訳'!AH24)/'ごみ処理概要'!D24/365*1000000</f>
        <v>778.8144591941971</v>
      </c>
      <c r="L24" s="49">
        <f>'ごみ搬入量内訳'!F24/'ごみ処理概要'!D24/365*1000000</f>
        <v>396.54535296655547</v>
      </c>
      <c r="M24" s="49">
        <f>'資源化量内訳'!BP24</f>
        <v>1205</v>
      </c>
      <c r="N24" s="49">
        <f>'ごみ処理量内訳'!E24</f>
        <v>56180</v>
      </c>
      <c r="O24" s="49">
        <f>'ごみ処理量内訳'!L24</f>
        <v>0</v>
      </c>
      <c r="P24" s="49">
        <f t="shared" si="2"/>
        <v>13089</v>
      </c>
      <c r="Q24" s="49">
        <f>'ごみ処理量内訳'!G24</f>
        <v>9402</v>
      </c>
      <c r="R24" s="49">
        <f>'ごみ処理量内訳'!H24</f>
        <v>3687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0</v>
      </c>
      <c r="V24" s="49">
        <f t="shared" si="3"/>
        <v>16</v>
      </c>
      <c r="W24" s="49">
        <f>'資源化量内訳'!M24</f>
        <v>2</v>
      </c>
      <c r="X24" s="49">
        <f>'資源化量内訳'!N24</f>
        <v>0</v>
      </c>
      <c r="Y24" s="49">
        <f>'資源化量内訳'!O24</f>
        <v>0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14</v>
      </c>
      <c r="AD24" s="49">
        <f t="shared" si="4"/>
        <v>69285</v>
      </c>
      <c r="AE24" s="50">
        <f t="shared" si="5"/>
        <v>100</v>
      </c>
      <c r="AF24" s="49">
        <f>'資源化量内訳'!AB24</f>
        <v>0</v>
      </c>
      <c r="AG24" s="49">
        <f>'資源化量内訳'!AJ24</f>
        <v>1589</v>
      </c>
      <c r="AH24" s="49">
        <f>'資源化量内訳'!AR24</f>
        <v>3338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t="shared" si="6"/>
        <v>4927</v>
      </c>
      <c r="AM24" s="50">
        <f t="shared" si="7"/>
        <v>8.721804511278195</v>
      </c>
      <c r="AN24" s="49">
        <f>'ごみ処理量内訳'!AC24</f>
        <v>0</v>
      </c>
      <c r="AO24" s="49">
        <f>'ごみ処理量内訳'!AD24</f>
        <v>9648</v>
      </c>
      <c r="AP24" s="49">
        <f>'ごみ処理量内訳'!AE24</f>
        <v>1857</v>
      </c>
      <c r="AQ24" s="49">
        <f t="shared" si="8"/>
        <v>11505</v>
      </c>
    </row>
    <row r="25" spans="1:43" ht="13.5" customHeight="1">
      <c r="A25" s="24" t="s">
        <v>181</v>
      </c>
      <c r="B25" s="47" t="s">
        <v>218</v>
      </c>
      <c r="C25" s="48" t="s">
        <v>219</v>
      </c>
      <c r="D25" s="49">
        <v>154053</v>
      </c>
      <c r="E25" s="49">
        <v>154053</v>
      </c>
      <c r="F25" s="49">
        <f>'ごみ搬入量内訳'!H25</f>
        <v>58745</v>
      </c>
      <c r="G25" s="49">
        <f>'ごみ搬入量内訳'!AG25</f>
        <v>3928</v>
      </c>
      <c r="H25" s="49">
        <f>'ごみ搬入量内訳'!AH25</f>
        <v>0</v>
      </c>
      <c r="I25" s="49">
        <f t="shared" si="0"/>
        <v>62673</v>
      </c>
      <c r="J25" s="49">
        <f t="shared" si="1"/>
        <v>1114.5959462981473</v>
      </c>
      <c r="K25" s="49">
        <f>('ごみ搬入量内訳'!E25+'ごみ搬入量内訳'!AH25)/'ごみ処理概要'!D25/365*1000000</f>
        <v>744.0954540729578</v>
      </c>
      <c r="L25" s="49">
        <f>'ごみ搬入量内訳'!F25/'ごみ処理概要'!D25/365*1000000</f>
        <v>370.50049222518953</v>
      </c>
      <c r="M25" s="49">
        <f>'資源化量内訳'!BP25</f>
        <v>10168</v>
      </c>
      <c r="N25" s="49">
        <f>'ごみ処理量内訳'!E25</f>
        <v>57319</v>
      </c>
      <c r="O25" s="49">
        <f>'ごみ処理量内訳'!L25</f>
        <v>2392</v>
      </c>
      <c r="P25" s="49">
        <f t="shared" si="2"/>
        <v>2962</v>
      </c>
      <c r="Q25" s="49">
        <f>'ごみ処理量内訳'!G25</f>
        <v>2847</v>
      </c>
      <c r="R25" s="49">
        <f>'ごみ処理量内訳'!H25</f>
        <v>115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0</v>
      </c>
      <c r="W25" s="49">
        <f>'資源化量内訳'!M25</f>
        <v>0</v>
      </c>
      <c r="X25" s="49">
        <f>'資源化量内訳'!N25</f>
        <v>0</v>
      </c>
      <c r="Y25" s="49">
        <f>'資源化量内訳'!O25</f>
        <v>0</v>
      </c>
      <c r="Z25" s="49">
        <f>'資源化量内訳'!P25</f>
        <v>0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0</v>
      </c>
      <c r="AD25" s="49">
        <f t="shared" si="4"/>
        <v>62673</v>
      </c>
      <c r="AE25" s="50">
        <f t="shared" si="5"/>
        <v>96.18336444721012</v>
      </c>
      <c r="AF25" s="49">
        <f>'資源化量内訳'!AB25</f>
        <v>0</v>
      </c>
      <c r="AG25" s="49">
        <f>'資源化量内訳'!AJ25</f>
        <v>1258</v>
      </c>
      <c r="AH25" s="49">
        <f>'資源化量内訳'!AR25</f>
        <v>115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1373</v>
      </c>
      <c r="AM25" s="50">
        <f t="shared" si="7"/>
        <v>15.84409879051633</v>
      </c>
      <c r="AN25" s="49">
        <f>'ごみ処理量内訳'!AC25</f>
        <v>2392</v>
      </c>
      <c r="AO25" s="49">
        <f>'ごみ処理量内訳'!AD25</f>
        <v>7708</v>
      </c>
      <c r="AP25" s="49">
        <f>'ごみ処理量内訳'!AE25</f>
        <v>1030</v>
      </c>
      <c r="AQ25" s="49">
        <f t="shared" si="8"/>
        <v>11130</v>
      </c>
    </row>
    <row r="26" spans="1:43" ht="13.5" customHeight="1">
      <c r="A26" s="24" t="s">
        <v>181</v>
      </c>
      <c r="B26" s="47" t="s">
        <v>220</v>
      </c>
      <c r="C26" s="48" t="s">
        <v>221</v>
      </c>
      <c r="D26" s="49">
        <v>64199</v>
      </c>
      <c r="E26" s="49">
        <v>64199</v>
      </c>
      <c r="F26" s="49">
        <f>'ごみ搬入量内訳'!H26</f>
        <v>18923</v>
      </c>
      <c r="G26" s="49">
        <f>'ごみ搬入量内訳'!AG26</f>
        <v>4497</v>
      </c>
      <c r="H26" s="49">
        <f>'ごみ搬入量内訳'!AH26</f>
        <v>0</v>
      </c>
      <c r="I26" s="49">
        <f t="shared" si="0"/>
        <v>23420</v>
      </c>
      <c r="J26" s="49">
        <f t="shared" si="1"/>
        <v>999.4607947420338</v>
      </c>
      <c r="K26" s="49">
        <f>('ごみ搬入量内訳'!E26+'ごみ搬入量内訳'!AH26)/'ごみ処理概要'!D26/365*1000000</f>
        <v>848.1760587317646</v>
      </c>
      <c r="L26" s="49">
        <f>'ごみ搬入量内訳'!F26/'ごみ処理概要'!D26/365*1000000</f>
        <v>151.28473601026946</v>
      </c>
      <c r="M26" s="49">
        <f>'資源化量内訳'!BP26</f>
        <v>1379</v>
      </c>
      <c r="N26" s="49">
        <f>'ごみ処理量内訳'!E26</f>
        <v>365</v>
      </c>
      <c r="O26" s="49">
        <f>'ごみ処理量内訳'!L26</f>
        <v>1420</v>
      </c>
      <c r="P26" s="49">
        <f t="shared" si="2"/>
        <v>21338</v>
      </c>
      <c r="Q26" s="49">
        <f>'ごみ処理量内訳'!G26</f>
        <v>4986</v>
      </c>
      <c r="R26" s="49">
        <f>'ごみ処理量内訳'!H26</f>
        <v>801</v>
      </c>
      <c r="S26" s="49">
        <f>'ごみ処理量内訳'!I26</f>
        <v>0</v>
      </c>
      <c r="T26" s="49">
        <f>'ごみ処理量内訳'!J26</f>
        <v>15272</v>
      </c>
      <c r="U26" s="49">
        <f>'ごみ処理量内訳'!K26</f>
        <v>279</v>
      </c>
      <c r="V26" s="49">
        <f t="shared" si="3"/>
        <v>1301</v>
      </c>
      <c r="W26" s="49">
        <f>'資源化量内訳'!M26</f>
        <v>314</v>
      </c>
      <c r="X26" s="49">
        <f>'資源化量内訳'!N26</f>
        <v>979</v>
      </c>
      <c r="Y26" s="49">
        <f>'資源化量内訳'!O26</f>
        <v>6</v>
      </c>
      <c r="Z26" s="49">
        <f>'資源化量内訳'!P26</f>
        <v>2</v>
      </c>
      <c r="AA26" s="49">
        <f>'資源化量内訳'!Q26</f>
        <v>0</v>
      </c>
      <c r="AB26" s="49">
        <f>'資源化量内訳'!R26</f>
        <v>0</v>
      </c>
      <c r="AC26" s="49">
        <f>'資源化量内訳'!S26</f>
        <v>0</v>
      </c>
      <c r="AD26" s="49">
        <f t="shared" si="4"/>
        <v>24424</v>
      </c>
      <c r="AE26" s="50">
        <f t="shared" si="5"/>
        <v>94.18604651162791</v>
      </c>
      <c r="AF26" s="49">
        <f>'資源化量内訳'!AB26</f>
        <v>0</v>
      </c>
      <c r="AG26" s="49">
        <f>'資源化量内訳'!AJ26</f>
        <v>0</v>
      </c>
      <c r="AH26" s="49">
        <f>'資源化量内訳'!AR26</f>
        <v>478</v>
      </c>
      <c r="AI26" s="49">
        <f>'資源化量内訳'!AZ26</f>
        <v>0</v>
      </c>
      <c r="AJ26" s="49">
        <f>'資源化量内訳'!BH26</f>
        <v>11754</v>
      </c>
      <c r="AK26" s="49" t="s">
        <v>11</v>
      </c>
      <c r="AL26" s="49">
        <f t="shared" si="6"/>
        <v>12232</v>
      </c>
      <c r="AM26" s="50">
        <f t="shared" si="7"/>
        <v>57.791729643839865</v>
      </c>
      <c r="AN26" s="49">
        <f>'ごみ処理量内訳'!AC26</f>
        <v>1420</v>
      </c>
      <c r="AO26" s="49">
        <f>'ごみ処理量内訳'!AD26</f>
        <v>76</v>
      </c>
      <c r="AP26" s="49">
        <f>'ごみ処理量内訳'!AE26</f>
        <v>33</v>
      </c>
      <c r="AQ26" s="49">
        <f t="shared" si="8"/>
        <v>1529</v>
      </c>
    </row>
    <row r="27" spans="1:43" ht="13.5" customHeight="1">
      <c r="A27" s="24" t="s">
        <v>181</v>
      </c>
      <c r="B27" s="47" t="s">
        <v>56</v>
      </c>
      <c r="C27" s="48" t="s">
        <v>55</v>
      </c>
      <c r="D27" s="49">
        <v>32171</v>
      </c>
      <c r="E27" s="49">
        <v>32171</v>
      </c>
      <c r="F27" s="49">
        <f>'ごみ搬入量内訳'!H27</f>
        <v>10382</v>
      </c>
      <c r="G27" s="49">
        <f>'ごみ搬入量内訳'!AG27</f>
        <v>856</v>
      </c>
      <c r="H27" s="49">
        <f>'ごみ搬入量内訳'!AH27</f>
        <v>0</v>
      </c>
      <c r="I27" s="49">
        <f t="shared" si="0"/>
        <v>11238</v>
      </c>
      <c r="J27" s="49">
        <f t="shared" si="1"/>
        <v>957.0433339308822</v>
      </c>
      <c r="K27" s="49">
        <f>('ごみ搬入量内訳'!E27+'ごみ搬入量内訳'!AH27)/'ごみ処理概要'!D27/365*1000000</f>
        <v>764.3231822414726</v>
      </c>
      <c r="L27" s="49">
        <f>'ごみ搬入量内訳'!F27/'ごみ処理概要'!D27/365*1000000</f>
        <v>192.72015168940973</v>
      </c>
      <c r="M27" s="49">
        <f>'資源化量内訳'!BP27</f>
        <v>0</v>
      </c>
      <c r="N27" s="49">
        <f>'ごみ処理量内訳'!E27</f>
        <v>7673</v>
      </c>
      <c r="O27" s="49">
        <f>'ごみ処理量内訳'!L27</f>
        <v>0</v>
      </c>
      <c r="P27" s="49">
        <f t="shared" si="2"/>
        <v>2373</v>
      </c>
      <c r="Q27" s="49">
        <f>'ごみ処理量内訳'!G27</f>
        <v>844</v>
      </c>
      <c r="R27" s="49">
        <f>'ごみ処理量内訳'!H27</f>
        <v>1529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1025</v>
      </c>
      <c r="W27" s="49">
        <f>'資源化量内訳'!M27</f>
        <v>889</v>
      </c>
      <c r="X27" s="49">
        <f>'資源化量内訳'!N27</f>
        <v>0</v>
      </c>
      <c r="Y27" s="49">
        <f>'資源化量内訳'!O27</f>
        <v>41</v>
      </c>
      <c r="Z27" s="49">
        <f>'資源化量内訳'!P27</f>
        <v>0</v>
      </c>
      <c r="AA27" s="49">
        <f>'資源化量内訳'!Q27</f>
        <v>0</v>
      </c>
      <c r="AB27" s="49">
        <f>'資源化量内訳'!R27</f>
        <v>95</v>
      </c>
      <c r="AC27" s="49">
        <f>'資源化量内訳'!S27</f>
        <v>0</v>
      </c>
      <c r="AD27" s="49">
        <f t="shared" si="4"/>
        <v>11071</v>
      </c>
      <c r="AE27" s="50">
        <f t="shared" si="5"/>
        <v>100</v>
      </c>
      <c r="AF27" s="49">
        <f>'資源化量内訳'!AB27</f>
        <v>48</v>
      </c>
      <c r="AG27" s="49">
        <f>'資源化量内訳'!AJ27</f>
        <v>290</v>
      </c>
      <c r="AH27" s="49">
        <f>'資源化量内訳'!AR27</f>
        <v>1158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1496</v>
      </c>
      <c r="AM27" s="50">
        <f t="shared" si="7"/>
        <v>22.771204046608258</v>
      </c>
      <c r="AN27" s="49">
        <f>'ごみ処理量内訳'!AC27</f>
        <v>0</v>
      </c>
      <c r="AO27" s="49">
        <f>'ごみ処理量内訳'!AD27</f>
        <v>1256</v>
      </c>
      <c r="AP27" s="49">
        <f>'ごみ処理量内訳'!AE27</f>
        <v>536</v>
      </c>
      <c r="AQ27" s="49">
        <f t="shared" si="8"/>
        <v>1792</v>
      </c>
    </row>
    <row r="28" spans="1:43" ht="13.5" customHeight="1">
      <c r="A28" s="24" t="s">
        <v>181</v>
      </c>
      <c r="B28" s="51" t="s">
        <v>347</v>
      </c>
      <c r="C28" s="48" t="s">
        <v>170</v>
      </c>
      <c r="D28" s="49">
        <v>51591</v>
      </c>
      <c r="E28" s="49">
        <v>51591</v>
      </c>
      <c r="F28" s="49">
        <f>'ごみ搬入量内訳'!H28</f>
        <v>15252</v>
      </c>
      <c r="G28" s="49">
        <f>'ごみ搬入量内訳'!AG28</f>
        <v>230</v>
      </c>
      <c r="H28" s="49">
        <f>'ごみ搬入量内訳'!AH28</f>
        <v>0</v>
      </c>
      <c r="I28" s="49">
        <f t="shared" si="0"/>
        <v>15482</v>
      </c>
      <c r="J28" s="49">
        <f t="shared" si="1"/>
        <v>822.1674004412471</v>
      </c>
      <c r="K28" s="49">
        <f>('ごみ搬入量内訳'!E28+'ごみ搬入量内訳'!AH28)/'ごみ処理概要'!D28/365*1000000</f>
        <v>673.2086381212822</v>
      </c>
      <c r="L28" s="49">
        <f>'ごみ搬入量内訳'!F28/'ごみ処理概要'!D28/365*1000000</f>
        <v>148.95876231996502</v>
      </c>
      <c r="M28" s="49">
        <f>'資源化量内訳'!BP28</f>
        <v>998</v>
      </c>
      <c r="N28" s="49">
        <f>'ごみ処理量内訳'!E28</f>
        <v>11654</v>
      </c>
      <c r="O28" s="49">
        <f>'ごみ処理量内訳'!L28</f>
        <v>0</v>
      </c>
      <c r="P28" s="49">
        <f t="shared" si="2"/>
        <v>3828</v>
      </c>
      <c r="Q28" s="49">
        <f>'ごみ処理量内訳'!G28</f>
        <v>1803</v>
      </c>
      <c r="R28" s="49">
        <f>'ごみ処理量内訳'!H28</f>
        <v>736</v>
      </c>
      <c r="S28" s="49">
        <f>'ごみ処理量内訳'!I28</f>
        <v>0</v>
      </c>
      <c r="T28" s="49">
        <f>'ごみ処理量内訳'!J28</f>
        <v>1289</v>
      </c>
      <c r="U28" s="49">
        <f>'ごみ処理量内訳'!K28</f>
        <v>0</v>
      </c>
      <c r="V28" s="49">
        <f t="shared" si="3"/>
        <v>1305</v>
      </c>
      <c r="W28" s="49">
        <f>'資源化量内訳'!M28</f>
        <v>1160</v>
      </c>
      <c r="X28" s="49">
        <f>'資源化量内訳'!N28</f>
        <v>0</v>
      </c>
      <c r="Y28" s="49">
        <f>'資源化量内訳'!O28</f>
        <v>0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145</v>
      </c>
      <c r="AC28" s="49">
        <f>'資源化量内訳'!S28</f>
        <v>0</v>
      </c>
      <c r="AD28" s="49">
        <f t="shared" si="4"/>
        <v>16787</v>
      </c>
      <c r="AE28" s="50">
        <f t="shared" si="5"/>
        <v>100</v>
      </c>
      <c r="AF28" s="49">
        <f>'資源化量内訳'!AB28</f>
        <v>0</v>
      </c>
      <c r="AG28" s="49">
        <f>'資源化量内訳'!AJ28</f>
        <v>454</v>
      </c>
      <c r="AH28" s="49">
        <f>'資源化量内訳'!AR28</f>
        <v>736</v>
      </c>
      <c r="AI28" s="49">
        <f>'資源化量内訳'!AZ28</f>
        <v>0</v>
      </c>
      <c r="AJ28" s="49">
        <f>'資源化量内訳'!BH28</f>
        <v>1289</v>
      </c>
      <c r="AK28" s="49" t="s">
        <v>11</v>
      </c>
      <c r="AL28" s="49">
        <f t="shared" si="6"/>
        <v>2479</v>
      </c>
      <c r="AM28" s="50">
        <f t="shared" si="7"/>
        <v>26.88782682035423</v>
      </c>
      <c r="AN28" s="49">
        <f>'ごみ処理量内訳'!AC28</f>
        <v>0</v>
      </c>
      <c r="AO28" s="49">
        <f>'ごみ処理量内訳'!AD28</f>
        <v>1541</v>
      </c>
      <c r="AP28" s="49">
        <f>'ごみ処理量内訳'!AE28</f>
        <v>343</v>
      </c>
      <c r="AQ28" s="49">
        <f t="shared" si="8"/>
        <v>1884</v>
      </c>
    </row>
    <row r="29" spans="1:43" ht="13.5" customHeight="1">
      <c r="A29" s="24" t="s">
        <v>181</v>
      </c>
      <c r="B29" s="47" t="s">
        <v>222</v>
      </c>
      <c r="C29" s="48" t="s">
        <v>223</v>
      </c>
      <c r="D29" s="49">
        <v>35730</v>
      </c>
      <c r="E29" s="49">
        <v>35730</v>
      </c>
      <c r="F29" s="49">
        <f>'ごみ搬入量内訳'!H29</f>
        <v>8355</v>
      </c>
      <c r="G29" s="49">
        <f>'ごみ搬入量内訳'!AG29</f>
        <v>539</v>
      </c>
      <c r="H29" s="49">
        <f>'ごみ搬入量内訳'!AH29</f>
        <v>141</v>
      </c>
      <c r="I29" s="49">
        <f t="shared" si="0"/>
        <v>9035</v>
      </c>
      <c r="J29" s="49">
        <f t="shared" si="1"/>
        <v>692.7910623435278</v>
      </c>
      <c r="K29" s="49">
        <f>('ごみ搬入量内訳'!E29+'ごみ搬入量内訳'!AH29)/'ごみ処理概要'!D29/365*1000000</f>
        <v>623.090223863144</v>
      </c>
      <c r="L29" s="49">
        <f>'ごみ搬入量内訳'!F29/'ごみ処理概要'!D29/365*1000000</f>
        <v>69.70083848038371</v>
      </c>
      <c r="M29" s="49">
        <f>'資源化量内訳'!BP29</f>
        <v>0</v>
      </c>
      <c r="N29" s="49">
        <f>'ごみ処理量内訳'!E29</f>
        <v>7294</v>
      </c>
      <c r="O29" s="49">
        <f>'ごみ処理量内訳'!L29</f>
        <v>0</v>
      </c>
      <c r="P29" s="49">
        <f t="shared" si="2"/>
        <v>1122</v>
      </c>
      <c r="Q29" s="49">
        <f>'ごみ処理量内訳'!G29</f>
        <v>868</v>
      </c>
      <c r="R29" s="49">
        <f>'ごみ処理量内訳'!H29</f>
        <v>254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3"/>
        <v>402</v>
      </c>
      <c r="W29" s="49">
        <f>'資源化量内訳'!M29</f>
        <v>402</v>
      </c>
      <c r="X29" s="49">
        <f>'資源化量内訳'!N29</f>
        <v>0</v>
      </c>
      <c r="Y29" s="49">
        <f>'資源化量内訳'!O29</f>
        <v>0</v>
      </c>
      <c r="Z29" s="49">
        <f>'資源化量内訳'!P29</f>
        <v>0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0</v>
      </c>
      <c r="AD29" s="49">
        <f t="shared" si="4"/>
        <v>8818</v>
      </c>
      <c r="AE29" s="50">
        <f t="shared" si="5"/>
        <v>100</v>
      </c>
      <c r="AF29" s="49">
        <f>'資源化量内訳'!AB29</f>
        <v>0</v>
      </c>
      <c r="AG29" s="49">
        <f>'資源化量内訳'!AJ29</f>
        <v>287</v>
      </c>
      <c r="AH29" s="49">
        <f>'資源化量内訳'!AR29</f>
        <v>254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6"/>
        <v>541</v>
      </c>
      <c r="AM29" s="50">
        <f t="shared" si="7"/>
        <v>10.694034928555228</v>
      </c>
      <c r="AN29" s="49">
        <f>'ごみ処理量内訳'!AC29</f>
        <v>0</v>
      </c>
      <c r="AO29" s="49">
        <f>'ごみ処理量内訳'!AD29</f>
        <v>782</v>
      </c>
      <c r="AP29" s="49">
        <f>'ごみ処理量内訳'!AE29</f>
        <v>581</v>
      </c>
      <c r="AQ29" s="49">
        <f t="shared" si="8"/>
        <v>1363</v>
      </c>
    </row>
    <row r="30" spans="1:43" ht="13.5" customHeight="1">
      <c r="A30" s="24" t="s">
        <v>181</v>
      </c>
      <c r="B30" s="47" t="s">
        <v>224</v>
      </c>
      <c r="C30" s="48" t="s">
        <v>225</v>
      </c>
      <c r="D30" s="49">
        <v>20002</v>
      </c>
      <c r="E30" s="49">
        <v>20002</v>
      </c>
      <c r="F30" s="49">
        <f>'ごみ搬入量内訳'!H30</f>
        <v>4139</v>
      </c>
      <c r="G30" s="49">
        <f>'ごみ搬入量内訳'!AG30</f>
        <v>1136</v>
      </c>
      <c r="H30" s="49">
        <f>'ごみ搬入量内訳'!AH30</f>
        <v>0</v>
      </c>
      <c r="I30" s="49">
        <f aca="true" t="shared" si="9" ref="I30:I90">SUM(F30:H30)</f>
        <v>5275</v>
      </c>
      <c r="J30" s="49">
        <f aca="true" t="shared" si="10" ref="J30:J90">I30/D30/365*1000000</f>
        <v>722.5304866773596</v>
      </c>
      <c r="K30" s="49">
        <f>('ごみ搬入量内訳'!E30+'ごみ搬入量内訳'!AH30)/'ごみ処理概要'!D30/365*1000000</f>
        <v>574.3261290309325</v>
      </c>
      <c r="L30" s="49">
        <f>'ごみ搬入量内訳'!F30/'ごみ処理概要'!D30/365*1000000</f>
        <v>148.20435764642713</v>
      </c>
      <c r="M30" s="49">
        <f>'資源化量内訳'!BP30</f>
        <v>118</v>
      </c>
      <c r="N30" s="49">
        <f>'ごみ処理量内訳'!E30</f>
        <v>4528</v>
      </c>
      <c r="O30" s="49">
        <f>'ごみ処理量内訳'!L30</f>
        <v>0</v>
      </c>
      <c r="P30" s="49">
        <f aca="true" t="shared" si="11" ref="P30:P90">SUM(Q30:U30)</f>
        <v>733</v>
      </c>
      <c r="Q30" s="49">
        <f>'ごみ処理量内訳'!G30</f>
        <v>586</v>
      </c>
      <c r="R30" s="49">
        <f>'ごみ処理量内訳'!H30</f>
        <v>147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0</v>
      </c>
      <c r="V30" s="49">
        <f aca="true" t="shared" si="12" ref="V30:V90">SUM(W30:AC30)</f>
        <v>0</v>
      </c>
      <c r="W30" s="49">
        <f>'資源化量内訳'!M30</f>
        <v>0</v>
      </c>
      <c r="X30" s="49">
        <f>'資源化量内訳'!N30</f>
        <v>0</v>
      </c>
      <c r="Y30" s="49">
        <f>'資源化量内訳'!O30</f>
        <v>0</v>
      </c>
      <c r="Z30" s="49">
        <f>'資源化量内訳'!P30</f>
        <v>0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0</v>
      </c>
      <c r="AD30" s="49">
        <f aca="true" t="shared" si="13" ref="AD30:AD90">N30+O30+P30+V30</f>
        <v>5261</v>
      </c>
      <c r="AE30" s="50">
        <f aca="true" t="shared" si="14" ref="AE30:AE91">(N30+P30+V30)/AD30*100</f>
        <v>100</v>
      </c>
      <c r="AF30" s="49">
        <f>'資源化量内訳'!AB30</f>
        <v>0</v>
      </c>
      <c r="AG30" s="49">
        <f>'資源化量内訳'!AJ30</f>
        <v>586</v>
      </c>
      <c r="AH30" s="49">
        <f>'資源化量内訳'!AR30</f>
        <v>147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aca="true" t="shared" si="15" ref="AL30:AL90">SUM(AF30:AJ30)</f>
        <v>733</v>
      </c>
      <c r="AM30" s="50">
        <f aca="true" t="shared" si="16" ref="AM30:AM90">(V30+AL30+M30)/(M30+AD30)*100</f>
        <v>15.820784532440973</v>
      </c>
      <c r="AN30" s="49">
        <f>'ごみ処理量内訳'!AC30</f>
        <v>0</v>
      </c>
      <c r="AO30" s="49">
        <f>'ごみ処理量内訳'!AD30</f>
        <v>561</v>
      </c>
      <c r="AP30" s="49">
        <f>'ごみ処理量内訳'!AE30</f>
        <v>0</v>
      </c>
      <c r="AQ30" s="49">
        <f aca="true" t="shared" si="17" ref="AQ30:AQ90">SUM(AN30:AP30)</f>
        <v>561</v>
      </c>
    </row>
    <row r="31" spans="1:43" ht="13.5" customHeight="1">
      <c r="A31" s="24" t="s">
        <v>181</v>
      </c>
      <c r="B31" s="47" t="s">
        <v>226</v>
      </c>
      <c r="C31" s="48" t="s">
        <v>227</v>
      </c>
      <c r="D31" s="49">
        <v>24969</v>
      </c>
      <c r="E31" s="49">
        <v>24969</v>
      </c>
      <c r="F31" s="49">
        <f>'ごみ搬入量内訳'!H31</f>
        <v>6362</v>
      </c>
      <c r="G31" s="49">
        <f>'ごみ搬入量内訳'!AG31</f>
        <v>924</v>
      </c>
      <c r="H31" s="49">
        <f>'ごみ搬入量内訳'!AH31</f>
        <v>111</v>
      </c>
      <c r="I31" s="49">
        <f t="shared" si="9"/>
        <v>7397</v>
      </c>
      <c r="J31" s="49">
        <f t="shared" si="10"/>
        <v>811.6365663285487</v>
      </c>
      <c r="K31" s="49">
        <f>('ごみ搬入量内訳'!E31+'ごみ搬入量内訳'!AH31)/'ごみ処理概要'!D31/365*1000000</f>
        <v>621.7024178474459</v>
      </c>
      <c r="L31" s="49">
        <f>'ごみ搬入量内訳'!F31/'ごみ処理概要'!D31/365*1000000</f>
        <v>189.93414848110288</v>
      </c>
      <c r="M31" s="49">
        <f>'資源化量内訳'!BP31</f>
        <v>465</v>
      </c>
      <c r="N31" s="49">
        <f>'ごみ処理量内訳'!E31</f>
        <v>6157</v>
      </c>
      <c r="O31" s="49">
        <f>'ごみ処理量内訳'!L31</f>
        <v>0</v>
      </c>
      <c r="P31" s="49">
        <f t="shared" si="11"/>
        <v>805</v>
      </c>
      <c r="Q31" s="49">
        <f>'ごみ処理量内訳'!G31</f>
        <v>616</v>
      </c>
      <c r="R31" s="49">
        <f>'ごみ処理量内訳'!H31</f>
        <v>189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12"/>
        <v>252</v>
      </c>
      <c r="W31" s="49">
        <f>'資源化量内訳'!M31</f>
        <v>252</v>
      </c>
      <c r="X31" s="49">
        <f>'資源化量内訳'!N31</f>
        <v>0</v>
      </c>
      <c r="Y31" s="49">
        <f>'資源化量内訳'!O31</f>
        <v>0</v>
      </c>
      <c r="Z31" s="49">
        <f>'資源化量内訳'!P31</f>
        <v>0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0</v>
      </c>
      <c r="AD31" s="49">
        <f t="shared" si="13"/>
        <v>7214</v>
      </c>
      <c r="AE31" s="50">
        <f t="shared" si="14"/>
        <v>100</v>
      </c>
      <c r="AF31" s="49">
        <f>'資源化量内訳'!AB31</f>
        <v>0</v>
      </c>
      <c r="AG31" s="49">
        <f>'資源化量内訳'!AJ31</f>
        <v>207</v>
      </c>
      <c r="AH31" s="49">
        <f>'資源化量内訳'!AR31</f>
        <v>189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15"/>
        <v>396</v>
      </c>
      <c r="AM31" s="50">
        <f t="shared" si="16"/>
        <v>14.494074749316319</v>
      </c>
      <c r="AN31" s="49">
        <f>'ごみ処理量内訳'!AC31</f>
        <v>0</v>
      </c>
      <c r="AO31" s="49">
        <f>'ごみ処理量内訳'!AD31</f>
        <v>661</v>
      </c>
      <c r="AP31" s="49">
        <f>'ごみ処理量内訳'!AE31</f>
        <v>409</v>
      </c>
      <c r="AQ31" s="49">
        <f t="shared" si="17"/>
        <v>1070</v>
      </c>
    </row>
    <row r="32" spans="1:43" ht="13.5" customHeight="1">
      <c r="A32" s="24" t="s">
        <v>181</v>
      </c>
      <c r="B32" s="47" t="s">
        <v>228</v>
      </c>
      <c r="C32" s="48" t="s">
        <v>229</v>
      </c>
      <c r="D32" s="49">
        <v>15056</v>
      </c>
      <c r="E32" s="49">
        <v>15056</v>
      </c>
      <c r="F32" s="49">
        <f>'ごみ搬入量内訳'!H32</f>
        <v>2432</v>
      </c>
      <c r="G32" s="49">
        <f>'ごみ搬入量内訳'!AG32</f>
        <v>1331</v>
      </c>
      <c r="H32" s="49">
        <f>'ごみ搬入量内訳'!AH32</f>
        <v>0</v>
      </c>
      <c r="I32" s="49">
        <f t="shared" si="9"/>
        <v>3763</v>
      </c>
      <c r="J32" s="49">
        <f t="shared" si="10"/>
        <v>684.7495377986112</v>
      </c>
      <c r="K32" s="49">
        <f>('ごみ搬入量内訳'!E32+'ごみ搬入量内訳'!AH32)/'ごみ処理概要'!D32/365*1000000</f>
        <v>499.6870132327894</v>
      </c>
      <c r="L32" s="49">
        <f>'ごみ搬入量内訳'!F32/'ごみ処理概要'!D32/365*1000000</f>
        <v>185.06252456582186</v>
      </c>
      <c r="M32" s="49">
        <f>'資源化量内訳'!BP32</f>
        <v>465</v>
      </c>
      <c r="N32" s="49">
        <f>'ごみ処理量内訳'!E32</f>
        <v>3066</v>
      </c>
      <c r="O32" s="49">
        <f>'ごみ処理量内訳'!L32</f>
        <v>0</v>
      </c>
      <c r="P32" s="49">
        <f t="shared" si="11"/>
        <v>443</v>
      </c>
      <c r="Q32" s="49">
        <f>'ごみ処理量内訳'!G32</f>
        <v>422</v>
      </c>
      <c r="R32" s="49">
        <f>'ごみ処理量内訳'!H32</f>
        <v>21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12"/>
        <v>274</v>
      </c>
      <c r="W32" s="49">
        <f>'資源化量内訳'!M32</f>
        <v>250</v>
      </c>
      <c r="X32" s="49">
        <f>'資源化量内訳'!N32</f>
        <v>0</v>
      </c>
      <c r="Y32" s="49">
        <f>'資源化量内訳'!O32</f>
        <v>0</v>
      </c>
      <c r="Z32" s="49">
        <f>'資源化量内訳'!P32</f>
        <v>0</v>
      </c>
      <c r="AA32" s="49">
        <f>'資源化量内訳'!Q32</f>
        <v>0</v>
      </c>
      <c r="AB32" s="49">
        <f>'資源化量内訳'!R32</f>
        <v>17</v>
      </c>
      <c r="AC32" s="49">
        <f>'資源化量内訳'!S32</f>
        <v>7</v>
      </c>
      <c r="AD32" s="49">
        <f t="shared" si="13"/>
        <v>3783</v>
      </c>
      <c r="AE32" s="50">
        <f t="shared" si="14"/>
        <v>100</v>
      </c>
      <c r="AF32" s="49">
        <f>'資源化量内訳'!AB32</f>
        <v>0</v>
      </c>
      <c r="AG32" s="49">
        <f>'資源化量内訳'!AJ32</f>
        <v>237</v>
      </c>
      <c r="AH32" s="49">
        <f>'資源化量内訳'!AR32</f>
        <v>21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15"/>
        <v>258</v>
      </c>
      <c r="AM32" s="50">
        <f t="shared" si="16"/>
        <v>23.469868173258003</v>
      </c>
      <c r="AN32" s="49">
        <f>'ごみ処理量内訳'!AC32</f>
        <v>0</v>
      </c>
      <c r="AO32" s="49">
        <f>'ごみ処理量内訳'!AD32</f>
        <v>377</v>
      </c>
      <c r="AP32" s="49">
        <f>'ごみ処理量内訳'!AE32</f>
        <v>130</v>
      </c>
      <c r="AQ32" s="49">
        <f t="shared" si="17"/>
        <v>507</v>
      </c>
    </row>
    <row r="33" spans="1:43" ht="13.5" customHeight="1">
      <c r="A33" s="24" t="s">
        <v>181</v>
      </c>
      <c r="B33" s="47" t="s">
        <v>230</v>
      </c>
      <c r="C33" s="48" t="s">
        <v>231</v>
      </c>
      <c r="D33" s="49">
        <v>13909</v>
      </c>
      <c r="E33" s="49">
        <v>13909</v>
      </c>
      <c r="F33" s="49">
        <f>'ごみ搬入量内訳'!H33</f>
        <v>3858</v>
      </c>
      <c r="G33" s="49">
        <f>'ごみ搬入量内訳'!AG33</f>
        <v>334</v>
      </c>
      <c r="H33" s="49">
        <f>'ごみ搬入量内訳'!AH33</f>
        <v>841</v>
      </c>
      <c r="I33" s="49">
        <f t="shared" si="9"/>
        <v>5033</v>
      </c>
      <c r="J33" s="49">
        <f t="shared" si="10"/>
        <v>991.3754472564822</v>
      </c>
      <c r="K33" s="49">
        <f>('ごみ搬入量内訳'!E33+'ごみ搬入量内訳'!AH33)/'ごみ処理概要'!D33/365*1000000</f>
        <v>898.4032217239849</v>
      </c>
      <c r="L33" s="49">
        <f>'ごみ搬入量内訳'!F33/'ごみ処理概要'!D33/365*1000000</f>
        <v>92.97222553249743</v>
      </c>
      <c r="M33" s="49">
        <f>'資源化量内訳'!BP33</f>
        <v>213</v>
      </c>
      <c r="N33" s="49">
        <f>'ごみ処理量内訳'!E33</f>
        <v>3663</v>
      </c>
      <c r="O33" s="49">
        <f>'ごみ処理量内訳'!L33</f>
        <v>0</v>
      </c>
      <c r="P33" s="49">
        <f t="shared" si="11"/>
        <v>358</v>
      </c>
      <c r="Q33" s="49">
        <f>'ごみ処理量内訳'!G33</f>
        <v>46</v>
      </c>
      <c r="R33" s="49">
        <f>'ごみ処理量内訳'!H33</f>
        <v>312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12"/>
        <v>200</v>
      </c>
      <c r="W33" s="49">
        <f>'資源化量内訳'!M33</f>
        <v>0</v>
      </c>
      <c r="X33" s="49">
        <f>'資源化量内訳'!N33</f>
        <v>0</v>
      </c>
      <c r="Y33" s="49">
        <f>'資源化量内訳'!O33</f>
        <v>0</v>
      </c>
      <c r="Z33" s="49">
        <f>'資源化量内訳'!P33</f>
        <v>0</v>
      </c>
      <c r="AA33" s="49">
        <f>'資源化量内訳'!Q33</f>
        <v>0</v>
      </c>
      <c r="AB33" s="49">
        <f>'資源化量内訳'!R33</f>
        <v>0</v>
      </c>
      <c r="AC33" s="49">
        <f>'資源化量内訳'!S33</f>
        <v>200</v>
      </c>
      <c r="AD33" s="49">
        <f t="shared" si="13"/>
        <v>4221</v>
      </c>
      <c r="AE33" s="50">
        <f t="shared" si="14"/>
        <v>100</v>
      </c>
      <c r="AF33" s="49">
        <f>'資源化量内訳'!AB33</f>
        <v>0</v>
      </c>
      <c r="AG33" s="49">
        <f>'資源化量内訳'!AJ33</f>
        <v>0</v>
      </c>
      <c r="AH33" s="49">
        <f>'資源化量内訳'!AR33</f>
        <v>280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15"/>
        <v>280</v>
      </c>
      <c r="AM33" s="50">
        <f t="shared" si="16"/>
        <v>15.629228687415425</v>
      </c>
      <c r="AN33" s="49">
        <f>'ごみ処理量内訳'!AC33</f>
        <v>0</v>
      </c>
      <c r="AO33" s="49">
        <f>'ごみ処理量内訳'!AD33</f>
        <v>496</v>
      </c>
      <c r="AP33" s="49">
        <f>'ごみ処理量内訳'!AE33</f>
        <v>32</v>
      </c>
      <c r="AQ33" s="49">
        <f t="shared" si="17"/>
        <v>528</v>
      </c>
    </row>
    <row r="34" spans="1:43" ht="13.5" customHeight="1">
      <c r="A34" s="24" t="s">
        <v>181</v>
      </c>
      <c r="B34" s="47" t="s">
        <v>232</v>
      </c>
      <c r="C34" s="48" t="s">
        <v>233</v>
      </c>
      <c r="D34" s="49">
        <v>7261</v>
      </c>
      <c r="E34" s="49">
        <v>7261</v>
      </c>
      <c r="F34" s="49">
        <f>'ごみ搬入量内訳'!H34</f>
        <v>1531</v>
      </c>
      <c r="G34" s="49">
        <f>'ごみ搬入量内訳'!AG34</f>
        <v>138</v>
      </c>
      <c r="H34" s="49">
        <f>'ごみ搬入量内訳'!AH34</f>
        <v>296</v>
      </c>
      <c r="I34" s="49">
        <f t="shared" si="9"/>
        <v>1965</v>
      </c>
      <c r="J34" s="49">
        <f t="shared" si="10"/>
        <v>741.4352904332209</v>
      </c>
      <c r="K34" s="49">
        <f>('ごみ搬入量内訳'!E34+'ごみ搬入量内訳'!AH34)/'ごみ処理概要'!D34/365*1000000</f>
        <v>672.3855916295163</v>
      </c>
      <c r="L34" s="49">
        <f>'ごみ搬入量内訳'!F34/'ごみ処理概要'!D34/365*1000000</f>
        <v>69.04969880370454</v>
      </c>
      <c r="M34" s="49">
        <f>'資源化量内訳'!BP34</f>
        <v>163</v>
      </c>
      <c r="N34" s="49">
        <f>'ごみ処理量内訳'!E34</f>
        <v>1388</v>
      </c>
      <c r="O34" s="49">
        <f>'ごみ処理量内訳'!L34</f>
        <v>0</v>
      </c>
      <c r="P34" s="49">
        <f t="shared" si="11"/>
        <v>186</v>
      </c>
      <c r="Q34" s="49">
        <f>'ごみ処理量内訳'!G34</f>
        <v>24</v>
      </c>
      <c r="R34" s="49">
        <f>'ごみ処理量内訳'!H34</f>
        <v>162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t="shared" si="12"/>
        <v>104</v>
      </c>
      <c r="W34" s="49">
        <f>'資源化量内訳'!M34</f>
        <v>0</v>
      </c>
      <c r="X34" s="49">
        <f>'資源化量内訳'!N34</f>
        <v>0</v>
      </c>
      <c r="Y34" s="49">
        <f>'資源化量内訳'!O34</f>
        <v>0</v>
      </c>
      <c r="Z34" s="49">
        <f>'資源化量内訳'!P34</f>
        <v>0</v>
      </c>
      <c r="AA34" s="49">
        <f>'資源化量内訳'!Q34</f>
        <v>0</v>
      </c>
      <c r="AB34" s="49">
        <f>'資源化量内訳'!R34</f>
        <v>0</v>
      </c>
      <c r="AC34" s="49">
        <f>'資源化量内訳'!S34</f>
        <v>104</v>
      </c>
      <c r="AD34" s="49">
        <f t="shared" si="13"/>
        <v>1678</v>
      </c>
      <c r="AE34" s="50">
        <f t="shared" si="14"/>
        <v>100</v>
      </c>
      <c r="AF34" s="49">
        <f>'資源化量内訳'!AB34</f>
        <v>0</v>
      </c>
      <c r="AG34" s="49">
        <f>'資源化量内訳'!AJ34</f>
        <v>0</v>
      </c>
      <c r="AH34" s="49">
        <f>'資源化量内訳'!AR34</f>
        <v>145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t="shared" si="15"/>
        <v>145</v>
      </c>
      <c r="AM34" s="50">
        <f t="shared" si="16"/>
        <v>22.37914177077675</v>
      </c>
      <c r="AN34" s="49">
        <f>'ごみ処理量内訳'!AC34</f>
        <v>0</v>
      </c>
      <c r="AO34" s="49">
        <f>'ごみ処理量内訳'!AD34</f>
        <v>191</v>
      </c>
      <c r="AP34" s="49">
        <f>'ごみ処理量内訳'!AE34</f>
        <v>17</v>
      </c>
      <c r="AQ34" s="49">
        <f t="shared" si="17"/>
        <v>208</v>
      </c>
    </row>
    <row r="35" spans="1:43" ht="13.5" customHeight="1">
      <c r="A35" s="24" t="s">
        <v>181</v>
      </c>
      <c r="B35" s="47" t="s">
        <v>234</v>
      </c>
      <c r="C35" s="48" t="s">
        <v>235</v>
      </c>
      <c r="D35" s="49">
        <v>4557</v>
      </c>
      <c r="E35" s="49">
        <v>4557</v>
      </c>
      <c r="F35" s="49">
        <f>'ごみ搬入量内訳'!H35</f>
        <v>1115</v>
      </c>
      <c r="G35" s="49">
        <f>'ごみ搬入量内訳'!AG35</f>
        <v>100</v>
      </c>
      <c r="H35" s="49">
        <f>'ごみ搬入量内訳'!AH35</f>
        <v>250</v>
      </c>
      <c r="I35" s="49">
        <f t="shared" si="9"/>
        <v>1465</v>
      </c>
      <c r="J35" s="49">
        <f t="shared" si="10"/>
        <v>880.7765262534531</v>
      </c>
      <c r="K35" s="49">
        <f>('ごみ搬入量内訳'!E35+'ごみ搬入量内訳'!AH35)/'ごみ処理概要'!D35/365*1000000</f>
        <v>800.2140317019428</v>
      </c>
      <c r="L35" s="49">
        <f>'ごみ搬入量内訳'!F35/'ごみ処理概要'!D35/365*1000000</f>
        <v>80.5624945515104</v>
      </c>
      <c r="M35" s="49">
        <f>'資源化量内訳'!BP35</f>
        <v>60</v>
      </c>
      <c r="N35" s="49">
        <f>'ごみ処理量内訳'!E35</f>
        <v>1019</v>
      </c>
      <c r="O35" s="49">
        <f>'ごみ処理量内訳'!L35</f>
        <v>0</v>
      </c>
      <c r="P35" s="49">
        <f t="shared" si="11"/>
        <v>122</v>
      </c>
      <c r="Q35" s="49">
        <f>'ごみ処理量内訳'!G35</f>
        <v>18</v>
      </c>
      <c r="R35" s="49">
        <f>'ごみ処理量内訳'!H35</f>
        <v>104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12"/>
        <v>79</v>
      </c>
      <c r="W35" s="49">
        <f>'資源化量内訳'!M35</f>
        <v>0</v>
      </c>
      <c r="X35" s="49">
        <f>'資源化量内訳'!N35</f>
        <v>0</v>
      </c>
      <c r="Y35" s="49">
        <f>'資源化量内訳'!O35</f>
        <v>0</v>
      </c>
      <c r="Z35" s="49">
        <f>'資源化量内訳'!P35</f>
        <v>0</v>
      </c>
      <c r="AA35" s="49">
        <f>'資源化量内訳'!Q35</f>
        <v>0</v>
      </c>
      <c r="AB35" s="49">
        <f>'資源化量内訳'!R35</f>
        <v>0</v>
      </c>
      <c r="AC35" s="49">
        <f>'資源化量内訳'!S35</f>
        <v>79</v>
      </c>
      <c r="AD35" s="49">
        <f t="shared" si="13"/>
        <v>1220</v>
      </c>
      <c r="AE35" s="50">
        <f t="shared" si="14"/>
        <v>100</v>
      </c>
      <c r="AF35" s="49">
        <f>'資源化量内訳'!AB35</f>
        <v>0</v>
      </c>
      <c r="AG35" s="49">
        <f>'資源化量内訳'!AJ35</f>
        <v>0</v>
      </c>
      <c r="AH35" s="49">
        <f>'資源化量内訳'!AR35</f>
        <v>93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15"/>
        <v>93</v>
      </c>
      <c r="AM35" s="50">
        <f t="shared" si="16"/>
        <v>18.125</v>
      </c>
      <c r="AN35" s="49">
        <f>'ごみ処理量内訳'!AC35</f>
        <v>0</v>
      </c>
      <c r="AO35" s="49">
        <f>'ごみ処理量内訳'!AD35</f>
        <v>139</v>
      </c>
      <c r="AP35" s="49">
        <f>'ごみ処理量内訳'!AE35</f>
        <v>11</v>
      </c>
      <c r="AQ35" s="49">
        <f t="shared" si="17"/>
        <v>150</v>
      </c>
    </row>
    <row r="36" spans="1:43" ht="13.5" customHeight="1">
      <c r="A36" s="24" t="s">
        <v>181</v>
      </c>
      <c r="B36" s="47" t="s">
        <v>236</v>
      </c>
      <c r="C36" s="48" t="s">
        <v>237</v>
      </c>
      <c r="D36" s="49">
        <v>19712</v>
      </c>
      <c r="E36" s="49">
        <v>19712</v>
      </c>
      <c r="F36" s="49">
        <f>'ごみ搬入量内訳'!H36</f>
        <v>11229</v>
      </c>
      <c r="G36" s="49">
        <f>'ごみ搬入量内訳'!AG36</f>
        <v>1531</v>
      </c>
      <c r="H36" s="49">
        <f>'ごみ搬入量内訳'!AH36</f>
        <v>0</v>
      </c>
      <c r="I36" s="49">
        <f t="shared" si="9"/>
        <v>12760</v>
      </c>
      <c r="J36" s="49">
        <f t="shared" si="10"/>
        <v>1773.4833659491194</v>
      </c>
      <c r="K36" s="49">
        <f>('ごみ搬入量内訳'!E36+'ごみ搬入量内訳'!AH36)/'ごみ処理概要'!D36/365*1000000</f>
        <v>1428.6548212061912</v>
      </c>
      <c r="L36" s="49">
        <f>'ごみ搬入量内訳'!F36/'ごみ処理概要'!D36/365*1000000</f>
        <v>344.82854474292833</v>
      </c>
      <c r="M36" s="49">
        <f>'資源化量内訳'!BP36</f>
        <v>0</v>
      </c>
      <c r="N36" s="49">
        <f>'ごみ処理量内訳'!E36</f>
        <v>11751</v>
      </c>
      <c r="O36" s="49">
        <f>'ごみ処理量内訳'!L36</f>
        <v>0</v>
      </c>
      <c r="P36" s="49">
        <f t="shared" si="11"/>
        <v>1099</v>
      </c>
      <c r="Q36" s="49">
        <f>'ごみ処理量内訳'!G36</f>
        <v>1099</v>
      </c>
      <c r="R36" s="49">
        <f>'ごみ処理量内訳'!H36</f>
        <v>0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12"/>
        <v>431</v>
      </c>
      <c r="W36" s="49">
        <f>'資源化量内訳'!M36</f>
        <v>316</v>
      </c>
      <c r="X36" s="49">
        <f>'資源化量内訳'!N36</f>
        <v>30</v>
      </c>
      <c r="Y36" s="49">
        <f>'資源化量内訳'!O36</f>
        <v>64</v>
      </c>
      <c r="Z36" s="49">
        <f>'資源化量内訳'!P36</f>
        <v>18</v>
      </c>
      <c r="AA36" s="49">
        <f>'資源化量内訳'!Q36</f>
        <v>0</v>
      </c>
      <c r="AB36" s="49">
        <f>'資源化量内訳'!R36</f>
        <v>3</v>
      </c>
      <c r="AC36" s="49">
        <f>'資源化量内訳'!S36</f>
        <v>0</v>
      </c>
      <c r="AD36" s="49">
        <f t="shared" si="13"/>
        <v>13281</v>
      </c>
      <c r="AE36" s="50">
        <f t="shared" si="14"/>
        <v>100</v>
      </c>
      <c r="AF36" s="49">
        <f>'資源化量内訳'!AB36</f>
        <v>0</v>
      </c>
      <c r="AG36" s="49">
        <f>'資源化量内訳'!AJ36</f>
        <v>388</v>
      </c>
      <c r="AH36" s="49">
        <f>'資源化量内訳'!AR36</f>
        <v>0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15"/>
        <v>388</v>
      </c>
      <c r="AM36" s="50">
        <f t="shared" si="16"/>
        <v>6.1667043144341545</v>
      </c>
      <c r="AN36" s="49">
        <f>'ごみ処理量内訳'!AC36</f>
        <v>0</v>
      </c>
      <c r="AO36" s="49">
        <f>'ごみ処理量内訳'!AD36</f>
        <v>1739</v>
      </c>
      <c r="AP36" s="49">
        <f>'ごみ処理量内訳'!AE36</f>
        <v>532</v>
      </c>
      <c r="AQ36" s="49">
        <f t="shared" si="17"/>
        <v>2271</v>
      </c>
    </row>
    <row r="37" spans="1:43" ht="13.5" customHeight="1">
      <c r="A37" s="24" t="s">
        <v>181</v>
      </c>
      <c r="B37" s="47" t="s">
        <v>238</v>
      </c>
      <c r="C37" s="48" t="s">
        <v>239</v>
      </c>
      <c r="D37" s="49">
        <v>35675</v>
      </c>
      <c r="E37" s="49">
        <v>35675</v>
      </c>
      <c r="F37" s="49">
        <f>'ごみ搬入量内訳'!H37</f>
        <v>8260</v>
      </c>
      <c r="G37" s="49">
        <f>'ごみ搬入量内訳'!AG37</f>
        <v>4346</v>
      </c>
      <c r="H37" s="49">
        <f>'ごみ搬入量内訳'!AH37</f>
        <v>0</v>
      </c>
      <c r="I37" s="49">
        <f t="shared" si="9"/>
        <v>12606</v>
      </c>
      <c r="J37" s="49">
        <f t="shared" si="10"/>
        <v>968.1005270180761</v>
      </c>
      <c r="K37" s="49">
        <f>('ごみ搬入量内訳'!E37+'ごみ搬入量内訳'!AH37)/'ごみ処理概要'!D37/365*1000000</f>
        <v>707.7593572107401</v>
      </c>
      <c r="L37" s="49">
        <f>'ごみ搬入量内訳'!F37/'ごみ処理概要'!D37/365*1000000</f>
        <v>260.34116980733603</v>
      </c>
      <c r="M37" s="49">
        <f>'資源化量内訳'!BP37</f>
        <v>589</v>
      </c>
      <c r="N37" s="49">
        <f>'ごみ処理量内訳'!E37</f>
        <v>10822</v>
      </c>
      <c r="O37" s="49">
        <f>'ごみ処理量内訳'!L37</f>
        <v>0</v>
      </c>
      <c r="P37" s="49">
        <f t="shared" si="11"/>
        <v>1244</v>
      </c>
      <c r="Q37" s="49">
        <f>'ごみ処理量内訳'!G37</f>
        <v>1190</v>
      </c>
      <c r="R37" s="49">
        <f>'ごみ処理量内訳'!H37</f>
        <v>54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12"/>
        <v>777</v>
      </c>
      <c r="W37" s="49">
        <f>'資源化量内訳'!M37</f>
        <v>710</v>
      </c>
      <c r="X37" s="49">
        <f>'資源化量内訳'!N37</f>
        <v>0</v>
      </c>
      <c r="Y37" s="49">
        <f>'資源化量内訳'!O37</f>
        <v>0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47</v>
      </c>
      <c r="AC37" s="49">
        <f>'資源化量内訳'!S37</f>
        <v>20</v>
      </c>
      <c r="AD37" s="49">
        <f t="shared" si="13"/>
        <v>12843</v>
      </c>
      <c r="AE37" s="50">
        <f t="shared" si="14"/>
        <v>100</v>
      </c>
      <c r="AF37" s="49">
        <f>'資源化量内訳'!AB37</f>
        <v>0</v>
      </c>
      <c r="AG37" s="49">
        <f>'資源化量内訳'!AJ37</f>
        <v>670</v>
      </c>
      <c r="AH37" s="49">
        <f>'資源化量内訳'!AR37</f>
        <v>54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15"/>
        <v>724</v>
      </c>
      <c r="AM37" s="50">
        <f t="shared" si="16"/>
        <v>15.559857057772483</v>
      </c>
      <c r="AN37" s="49">
        <f>'ごみ処理量内訳'!AC37</f>
        <v>0</v>
      </c>
      <c r="AO37" s="49">
        <f>'ごみ処理量内訳'!AD37</f>
        <v>1330</v>
      </c>
      <c r="AP37" s="49">
        <f>'ごみ処理量内訳'!AE37</f>
        <v>333</v>
      </c>
      <c r="AQ37" s="49">
        <f t="shared" si="17"/>
        <v>1663</v>
      </c>
    </row>
    <row r="38" spans="1:43" ht="13.5" customHeight="1">
      <c r="A38" s="24" t="s">
        <v>181</v>
      </c>
      <c r="B38" s="47" t="s">
        <v>240</v>
      </c>
      <c r="C38" s="48" t="s">
        <v>241</v>
      </c>
      <c r="D38" s="49">
        <v>16681</v>
      </c>
      <c r="E38" s="49">
        <v>16681</v>
      </c>
      <c r="F38" s="49">
        <f>'ごみ搬入量内訳'!H38</f>
        <v>2917</v>
      </c>
      <c r="G38" s="49">
        <f>'ごみ搬入量内訳'!AG38</f>
        <v>1967</v>
      </c>
      <c r="H38" s="49">
        <f>'ごみ搬入量内訳'!AH38</f>
        <v>0</v>
      </c>
      <c r="I38" s="49">
        <f t="shared" si="9"/>
        <v>4884</v>
      </c>
      <c r="J38" s="49">
        <f t="shared" si="10"/>
        <v>802.1594579346694</v>
      </c>
      <c r="K38" s="49">
        <f>('ごみ搬入量内訳'!E38+'ごみ搬入量内訳'!AH38)/'ごみ処理概要'!D38/365*1000000</f>
        <v>552.6753841011798</v>
      </c>
      <c r="L38" s="49">
        <f>'ごみ搬入量内訳'!F38/'ごみ処理概要'!D38/365*1000000</f>
        <v>249.48407383348948</v>
      </c>
      <c r="M38" s="49">
        <f>'資源化量内訳'!BP38</f>
        <v>158</v>
      </c>
      <c r="N38" s="49">
        <f>'ごみ処理量内訳'!E38</f>
        <v>4148</v>
      </c>
      <c r="O38" s="49">
        <f>'ごみ処理量内訳'!L38</f>
        <v>0</v>
      </c>
      <c r="P38" s="49">
        <f t="shared" si="11"/>
        <v>563</v>
      </c>
      <c r="Q38" s="49">
        <f>'ごみ処理量内訳'!G38</f>
        <v>530</v>
      </c>
      <c r="R38" s="49">
        <f>'ごみ処理量内訳'!H38</f>
        <v>33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12"/>
        <v>388</v>
      </c>
      <c r="W38" s="49">
        <f>'資源化量内訳'!M38</f>
        <v>355</v>
      </c>
      <c r="X38" s="49">
        <f>'資源化量内訳'!N38</f>
        <v>0</v>
      </c>
      <c r="Y38" s="49">
        <f>'資源化量内訳'!O38</f>
        <v>0</v>
      </c>
      <c r="Z38" s="49">
        <f>'資源化量内訳'!P38</f>
        <v>0</v>
      </c>
      <c r="AA38" s="49">
        <f>'資源化量内訳'!Q38</f>
        <v>0</v>
      </c>
      <c r="AB38" s="49">
        <f>'資源化量内訳'!R38</f>
        <v>23</v>
      </c>
      <c r="AC38" s="49">
        <f>'資源化量内訳'!S38</f>
        <v>10</v>
      </c>
      <c r="AD38" s="49">
        <f t="shared" si="13"/>
        <v>5099</v>
      </c>
      <c r="AE38" s="50">
        <f t="shared" si="14"/>
        <v>100</v>
      </c>
      <c r="AF38" s="49">
        <f>'資源化量内訳'!AB38</f>
        <v>0</v>
      </c>
      <c r="AG38" s="49">
        <f>'資源化量内訳'!AJ38</f>
        <v>303</v>
      </c>
      <c r="AH38" s="49">
        <f>'資源化量内訳'!AR38</f>
        <v>33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15"/>
        <v>336</v>
      </c>
      <c r="AM38" s="50">
        <f t="shared" si="16"/>
        <v>16.77762982689747</v>
      </c>
      <c r="AN38" s="49">
        <f>'ごみ処理量内訳'!AC38</f>
        <v>0</v>
      </c>
      <c r="AO38" s="49">
        <f>'ごみ処理量内訳'!AD38</f>
        <v>510</v>
      </c>
      <c r="AP38" s="49">
        <f>'ごみ処理量内訳'!AE38</f>
        <v>154</v>
      </c>
      <c r="AQ38" s="49">
        <f t="shared" si="17"/>
        <v>664</v>
      </c>
    </row>
    <row r="39" spans="1:43" ht="13.5" customHeight="1">
      <c r="A39" s="24" t="s">
        <v>181</v>
      </c>
      <c r="B39" s="47" t="s">
        <v>242</v>
      </c>
      <c r="C39" s="48" t="s">
        <v>243</v>
      </c>
      <c r="D39" s="49">
        <v>2503</v>
      </c>
      <c r="E39" s="49">
        <v>2503</v>
      </c>
      <c r="F39" s="49">
        <f>'ごみ搬入量内訳'!H39</f>
        <v>372</v>
      </c>
      <c r="G39" s="49">
        <f>'ごみ搬入量内訳'!AG39</f>
        <v>34</v>
      </c>
      <c r="H39" s="49">
        <f>'ごみ搬入量内訳'!AH39</f>
        <v>81</v>
      </c>
      <c r="I39" s="49">
        <f t="shared" si="9"/>
        <v>487</v>
      </c>
      <c r="J39" s="49">
        <f t="shared" si="10"/>
        <v>533.0589593857234</v>
      </c>
      <c r="K39" s="49">
        <f>('ごみ搬入量内訳'!E39+'ごみ搬入量内訳'!AH39)/'ごみ処理概要'!D39/365*1000000</f>
        <v>487.0867288021497</v>
      </c>
      <c r="L39" s="49">
        <f>'ごみ搬入量内訳'!F39/'ごみ処理概要'!D39/365*1000000</f>
        <v>45.972230583573676</v>
      </c>
      <c r="M39" s="49">
        <f>'資源化量内訳'!BP39</f>
        <v>52</v>
      </c>
      <c r="N39" s="49">
        <f>'ごみ処理量内訳'!E39</f>
        <v>322</v>
      </c>
      <c r="O39" s="49">
        <f>'ごみ処理量内訳'!L39</f>
        <v>0</v>
      </c>
      <c r="P39" s="49">
        <f t="shared" si="11"/>
        <v>52</v>
      </c>
      <c r="Q39" s="49">
        <f>'ごみ処理量内訳'!G39</f>
        <v>8</v>
      </c>
      <c r="R39" s="49">
        <f>'ごみ処理量内訳'!H39</f>
        <v>44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12"/>
        <v>33</v>
      </c>
      <c r="W39" s="49">
        <f>'資源化量内訳'!M39</f>
        <v>0</v>
      </c>
      <c r="X39" s="49">
        <f>'資源化量内訳'!N39</f>
        <v>0</v>
      </c>
      <c r="Y39" s="49">
        <f>'資源化量内訳'!O39</f>
        <v>0</v>
      </c>
      <c r="Z39" s="49">
        <f>'資源化量内訳'!P39</f>
        <v>0</v>
      </c>
      <c r="AA39" s="49">
        <f>'資源化量内訳'!Q39</f>
        <v>0</v>
      </c>
      <c r="AB39" s="49">
        <f>'資源化量内訳'!R39</f>
        <v>0</v>
      </c>
      <c r="AC39" s="49">
        <f>'資源化量内訳'!S39</f>
        <v>33</v>
      </c>
      <c r="AD39" s="49">
        <f t="shared" si="13"/>
        <v>407</v>
      </c>
      <c r="AE39" s="50">
        <f t="shared" si="14"/>
        <v>100</v>
      </c>
      <c r="AF39" s="49">
        <f>'資源化量内訳'!AB39</f>
        <v>0</v>
      </c>
      <c r="AG39" s="49">
        <f>'資源化量内訳'!AJ39</f>
        <v>0</v>
      </c>
      <c r="AH39" s="49">
        <f>'資源化量内訳'!AR39</f>
        <v>39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15"/>
        <v>39</v>
      </c>
      <c r="AM39" s="50">
        <f t="shared" si="16"/>
        <v>27.01525054466231</v>
      </c>
      <c r="AN39" s="49">
        <f>'ごみ処理量内訳'!AC39</f>
        <v>0</v>
      </c>
      <c r="AO39" s="49">
        <f>'ごみ処理量内訳'!AD39</f>
        <v>44</v>
      </c>
      <c r="AP39" s="49">
        <f>'ごみ処理量内訳'!AE39</f>
        <v>5</v>
      </c>
      <c r="AQ39" s="49">
        <f t="shared" si="17"/>
        <v>49</v>
      </c>
    </row>
    <row r="40" spans="1:43" ht="13.5" customHeight="1">
      <c r="A40" s="24" t="s">
        <v>181</v>
      </c>
      <c r="B40" s="47" t="s">
        <v>244</v>
      </c>
      <c r="C40" s="48" t="s">
        <v>245</v>
      </c>
      <c r="D40" s="49">
        <v>22967</v>
      </c>
      <c r="E40" s="49">
        <v>22967</v>
      </c>
      <c r="F40" s="49">
        <f>'ごみ搬入量内訳'!H40</f>
        <v>5122</v>
      </c>
      <c r="G40" s="49">
        <f>'ごみ搬入量内訳'!AG40</f>
        <v>0</v>
      </c>
      <c r="H40" s="49">
        <f>'ごみ搬入量内訳'!AH40</f>
        <v>0</v>
      </c>
      <c r="I40" s="49">
        <f t="shared" si="9"/>
        <v>5122</v>
      </c>
      <c r="J40" s="49">
        <f t="shared" si="10"/>
        <v>611.001729103878</v>
      </c>
      <c r="K40" s="49">
        <f>('ごみ搬入量内訳'!E40+'ごみ搬入量内訳'!AH40)/'ごみ処理概要'!D40/365*1000000</f>
        <v>611.001729103878</v>
      </c>
      <c r="L40" s="49">
        <f>'ごみ搬入量内訳'!F40/'ごみ処理概要'!D40/365*1000000</f>
        <v>0</v>
      </c>
      <c r="M40" s="49">
        <f>'資源化量内訳'!BP40</f>
        <v>1227</v>
      </c>
      <c r="N40" s="49">
        <f>'ごみ処理量内訳'!E40</f>
        <v>3617</v>
      </c>
      <c r="O40" s="49">
        <f>'ごみ処理量内訳'!L40</f>
        <v>177</v>
      </c>
      <c r="P40" s="49">
        <f t="shared" si="11"/>
        <v>420</v>
      </c>
      <c r="Q40" s="49">
        <f>'ごみ処理量内訳'!G40</f>
        <v>420</v>
      </c>
      <c r="R40" s="49">
        <f>'ごみ処理量内訳'!H40</f>
        <v>0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12"/>
        <v>1050</v>
      </c>
      <c r="W40" s="49">
        <f>'資源化量内訳'!M40</f>
        <v>545</v>
      </c>
      <c r="X40" s="49">
        <f>'資源化量内訳'!N40</f>
        <v>303</v>
      </c>
      <c r="Y40" s="49">
        <f>'資源化量内訳'!O40</f>
        <v>180</v>
      </c>
      <c r="Z40" s="49">
        <f>'資源化量内訳'!P40</f>
        <v>22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0</v>
      </c>
      <c r="AD40" s="49">
        <f t="shared" si="13"/>
        <v>5264</v>
      </c>
      <c r="AE40" s="50">
        <f t="shared" si="14"/>
        <v>96.63753799392097</v>
      </c>
      <c r="AF40" s="49">
        <f>'資源化量内訳'!AB40</f>
        <v>0</v>
      </c>
      <c r="AG40" s="49">
        <f>'資源化量内訳'!AJ40</f>
        <v>177</v>
      </c>
      <c r="AH40" s="49">
        <f>'資源化量内訳'!AR40</f>
        <v>0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15"/>
        <v>177</v>
      </c>
      <c r="AM40" s="50">
        <f t="shared" si="16"/>
        <v>37.80619319057156</v>
      </c>
      <c r="AN40" s="49">
        <f>'ごみ処理量内訳'!AC40</f>
        <v>177</v>
      </c>
      <c r="AO40" s="49">
        <f>'ごみ処理量内訳'!AD40</f>
        <v>785</v>
      </c>
      <c r="AP40" s="49">
        <f>'ごみ処理量内訳'!AE40</f>
        <v>0</v>
      </c>
      <c r="AQ40" s="49">
        <f t="shared" si="17"/>
        <v>962</v>
      </c>
    </row>
    <row r="41" spans="1:43" ht="13.5" customHeight="1">
      <c r="A41" s="24" t="s">
        <v>181</v>
      </c>
      <c r="B41" s="47" t="s">
        <v>246</v>
      </c>
      <c r="C41" s="48" t="s">
        <v>247</v>
      </c>
      <c r="D41" s="49">
        <v>34986</v>
      </c>
      <c r="E41" s="49">
        <v>34986</v>
      </c>
      <c r="F41" s="49">
        <f>'ごみ搬入量内訳'!H41</f>
        <v>12962</v>
      </c>
      <c r="G41" s="49">
        <f>'ごみ搬入量内訳'!AG41</f>
        <v>1764</v>
      </c>
      <c r="H41" s="49">
        <f>'ごみ搬入量内訳'!AH41</f>
        <v>0</v>
      </c>
      <c r="I41" s="49">
        <f t="shared" si="9"/>
        <v>14726</v>
      </c>
      <c r="J41" s="49">
        <f t="shared" si="10"/>
        <v>1153.181429127424</v>
      </c>
      <c r="K41" s="49">
        <f>('ごみ搬入量内訳'!E41+'ごみ搬入量内訳'!AH41)/'ごみ処理概要'!D41/365*1000000</f>
        <v>798.6756346374166</v>
      </c>
      <c r="L41" s="49">
        <f>'ごみ搬入量内訳'!F41/'ごみ処理概要'!D41/365*1000000</f>
        <v>354.50579449000736</v>
      </c>
      <c r="M41" s="49">
        <f>'資源化量内訳'!BP41</f>
        <v>341</v>
      </c>
      <c r="N41" s="49">
        <f>'ごみ処理量内訳'!E41</f>
        <v>11449</v>
      </c>
      <c r="O41" s="49">
        <f>'ごみ処理量内訳'!L41</f>
        <v>0</v>
      </c>
      <c r="P41" s="49">
        <f t="shared" si="11"/>
        <v>1478</v>
      </c>
      <c r="Q41" s="49">
        <f>'ごみ処理量内訳'!G41</f>
        <v>1425</v>
      </c>
      <c r="R41" s="49">
        <f>'ごみ処理量内訳'!H41</f>
        <v>53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12"/>
        <v>1739</v>
      </c>
      <c r="W41" s="49">
        <f>'資源化量内訳'!M41</f>
        <v>1537</v>
      </c>
      <c r="X41" s="49">
        <f>'資源化量内訳'!N41</f>
        <v>0</v>
      </c>
      <c r="Y41" s="49">
        <f>'資源化量内訳'!O41</f>
        <v>193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9</v>
      </c>
      <c r="AC41" s="49">
        <f>'資源化量内訳'!S41</f>
        <v>0</v>
      </c>
      <c r="AD41" s="49">
        <f t="shared" si="13"/>
        <v>14666</v>
      </c>
      <c r="AE41" s="50">
        <f t="shared" si="14"/>
        <v>100</v>
      </c>
      <c r="AF41" s="49">
        <f>'資源化量内訳'!AB41</f>
        <v>0</v>
      </c>
      <c r="AG41" s="49">
        <f>'資源化量内訳'!AJ41</f>
        <v>511</v>
      </c>
      <c r="AH41" s="49">
        <f>'資源化量内訳'!AR41</f>
        <v>53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15"/>
        <v>564</v>
      </c>
      <c r="AM41" s="50">
        <f t="shared" si="16"/>
        <v>17.618444725794628</v>
      </c>
      <c r="AN41" s="49">
        <f>'ごみ処理量内訳'!AC41</f>
        <v>0</v>
      </c>
      <c r="AO41" s="49">
        <f>'ごみ処理量内訳'!AD41</f>
        <v>1726</v>
      </c>
      <c r="AP41" s="49">
        <f>'ごみ処理量内訳'!AE41</f>
        <v>416</v>
      </c>
      <c r="AQ41" s="49">
        <f t="shared" si="17"/>
        <v>2142</v>
      </c>
    </row>
    <row r="42" spans="1:43" ht="13.5" customHeight="1">
      <c r="A42" s="24" t="s">
        <v>181</v>
      </c>
      <c r="B42" s="47" t="s">
        <v>248</v>
      </c>
      <c r="C42" s="48" t="s">
        <v>249</v>
      </c>
      <c r="D42" s="49">
        <v>47327</v>
      </c>
      <c r="E42" s="49">
        <v>47327</v>
      </c>
      <c r="F42" s="49">
        <f>'ごみ搬入量内訳'!H42</f>
        <v>12804</v>
      </c>
      <c r="G42" s="49">
        <f>'ごみ搬入量内訳'!AG42</f>
        <v>2165</v>
      </c>
      <c r="H42" s="49">
        <f>'ごみ搬入量内訳'!AH42</f>
        <v>0</v>
      </c>
      <c r="I42" s="49">
        <f t="shared" si="9"/>
        <v>14969</v>
      </c>
      <c r="J42" s="49">
        <f t="shared" si="10"/>
        <v>866.5446553576096</v>
      </c>
      <c r="K42" s="49">
        <f>('ごみ搬入量内訳'!E42+'ごみ搬入量内訳'!AH42)/'ごみ処理概要'!D42/365*1000000</f>
        <v>651.3123065955284</v>
      </c>
      <c r="L42" s="49">
        <f>'ごみ搬入量内訳'!F42/'ごみ処理概要'!D42/365*1000000</f>
        <v>215.23234876208113</v>
      </c>
      <c r="M42" s="49">
        <f>'資源化量内訳'!BP42</f>
        <v>839</v>
      </c>
      <c r="N42" s="49">
        <f>'ごみ処理量内訳'!E42</f>
        <v>11344</v>
      </c>
      <c r="O42" s="49">
        <f>'ごみ処理量内訳'!L42</f>
        <v>0</v>
      </c>
      <c r="P42" s="49">
        <f t="shared" si="11"/>
        <v>1343</v>
      </c>
      <c r="Q42" s="49">
        <f>'ごみ処理量内訳'!G42</f>
        <v>1343</v>
      </c>
      <c r="R42" s="49">
        <f>'ごみ処理量内訳'!H42</f>
        <v>0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0</v>
      </c>
      <c r="V42" s="49">
        <f t="shared" si="12"/>
        <v>1684</v>
      </c>
      <c r="W42" s="49">
        <f>'資源化量内訳'!M42</f>
        <v>894</v>
      </c>
      <c r="X42" s="49">
        <f>'資源化量内訳'!N42</f>
        <v>0</v>
      </c>
      <c r="Y42" s="49">
        <f>'資源化量内訳'!O42</f>
        <v>698</v>
      </c>
      <c r="Z42" s="49">
        <f>'資源化量内訳'!P42</f>
        <v>70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22</v>
      </c>
      <c r="AD42" s="49">
        <f t="shared" si="13"/>
        <v>14371</v>
      </c>
      <c r="AE42" s="50">
        <f t="shared" si="14"/>
        <v>100</v>
      </c>
      <c r="AF42" s="49">
        <f>'資源化量内訳'!AB42</f>
        <v>0</v>
      </c>
      <c r="AG42" s="49">
        <f>'資源化量内訳'!AJ42</f>
        <v>824</v>
      </c>
      <c r="AH42" s="49">
        <f>'資源化量内訳'!AR42</f>
        <v>0</v>
      </c>
      <c r="AI42" s="49">
        <f>'資源化量内訳'!AZ42</f>
        <v>0</v>
      </c>
      <c r="AJ42" s="49">
        <f>'資源化量内訳'!BH42</f>
        <v>0</v>
      </c>
      <c r="AK42" s="49" t="s">
        <v>11</v>
      </c>
      <c r="AL42" s="49">
        <f t="shared" si="15"/>
        <v>824</v>
      </c>
      <c r="AM42" s="50">
        <f t="shared" si="16"/>
        <v>22.00525969756739</v>
      </c>
      <c r="AN42" s="49">
        <f>'ごみ処理量内訳'!AC42</f>
        <v>0</v>
      </c>
      <c r="AO42" s="49">
        <f>'ごみ処理量内訳'!AD42</f>
        <v>1497</v>
      </c>
      <c r="AP42" s="49">
        <f>'ごみ処理量内訳'!AE42</f>
        <v>0</v>
      </c>
      <c r="AQ42" s="49">
        <f t="shared" si="17"/>
        <v>1497</v>
      </c>
    </row>
    <row r="43" spans="1:43" ht="13.5" customHeight="1">
      <c r="A43" s="24" t="s">
        <v>181</v>
      </c>
      <c r="B43" s="47" t="s">
        <v>250</v>
      </c>
      <c r="C43" s="48" t="s">
        <v>251</v>
      </c>
      <c r="D43" s="49">
        <v>9292</v>
      </c>
      <c r="E43" s="49">
        <v>9292</v>
      </c>
      <c r="F43" s="49">
        <f>'ごみ搬入量内訳'!H43</f>
        <v>2285</v>
      </c>
      <c r="G43" s="49">
        <f>'ごみ搬入量内訳'!AG43</f>
        <v>765</v>
      </c>
      <c r="H43" s="49">
        <f>'ごみ搬入量内訳'!AH43</f>
        <v>0</v>
      </c>
      <c r="I43" s="49">
        <f t="shared" si="9"/>
        <v>3050</v>
      </c>
      <c r="J43" s="49">
        <f t="shared" si="10"/>
        <v>899.2858785580761</v>
      </c>
      <c r="K43" s="49">
        <f>('ごみ搬入量内訳'!E43+'ごみ搬入量内訳'!AH43)/'ごみ処理概要'!D43/365*1000000</f>
        <v>597.6565494548264</v>
      </c>
      <c r="L43" s="49">
        <f>'ごみ搬入量内訳'!F43/'ごみ処理概要'!D43/365*1000000</f>
        <v>301.6293291032498</v>
      </c>
      <c r="M43" s="49">
        <f>'資源化量内訳'!BP43</f>
        <v>46</v>
      </c>
      <c r="N43" s="49">
        <f>'ごみ処理量内訳'!E43</f>
        <v>2338</v>
      </c>
      <c r="O43" s="49">
        <f>'ごみ処理量内訳'!L43</f>
        <v>344</v>
      </c>
      <c r="P43" s="49">
        <f t="shared" si="11"/>
        <v>274</v>
      </c>
      <c r="Q43" s="49">
        <f>'ごみ処理量内訳'!G43</f>
        <v>274</v>
      </c>
      <c r="R43" s="49">
        <f>'ごみ処理量内訳'!H43</f>
        <v>0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12"/>
        <v>312</v>
      </c>
      <c r="W43" s="49">
        <f>'資源化量内訳'!M43</f>
        <v>171</v>
      </c>
      <c r="X43" s="49">
        <f>'資源化量内訳'!N43</f>
        <v>0</v>
      </c>
      <c r="Y43" s="49">
        <f>'資源化量内訳'!O43</f>
        <v>127</v>
      </c>
      <c r="Z43" s="49">
        <f>'資源化量内訳'!P43</f>
        <v>12</v>
      </c>
      <c r="AA43" s="49">
        <f>'資源化量内訳'!Q43</f>
        <v>0</v>
      </c>
      <c r="AB43" s="49">
        <f>'資源化量内訳'!R43</f>
        <v>0</v>
      </c>
      <c r="AC43" s="49">
        <f>'資源化量内訳'!S43</f>
        <v>2</v>
      </c>
      <c r="AD43" s="49">
        <f t="shared" si="13"/>
        <v>3268</v>
      </c>
      <c r="AE43" s="50">
        <f t="shared" si="14"/>
        <v>89.47368421052632</v>
      </c>
      <c r="AF43" s="49">
        <f>'資源化量内訳'!AB43</f>
        <v>0</v>
      </c>
      <c r="AG43" s="49">
        <f>'資源化量内訳'!AJ43</f>
        <v>0</v>
      </c>
      <c r="AH43" s="49">
        <f>'資源化量内訳'!AR43</f>
        <v>0</v>
      </c>
      <c r="AI43" s="49">
        <f>'資源化量内訳'!AZ43</f>
        <v>0</v>
      </c>
      <c r="AJ43" s="49">
        <f>'資源化量内訳'!BH43</f>
        <v>0</v>
      </c>
      <c r="AK43" s="49" t="s">
        <v>11</v>
      </c>
      <c r="AL43" s="49">
        <f t="shared" si="15"/>
        <v>0</v>
      </c>
      <c r="AM43" s="50">
        <f t="shared" si="16"/>
        <v>10.8026554013277</v>
      </c>
      <c r="AN43" s="49">
        <f>'ごみ処理量内訳'!AC43</f>
        <v>344</v>
      </c>
      <c r="AO43" s="49">
        <f>'ごみ処理量内訳'!AD43</f>
        <v>344</v>
      </c>
      <c r="AP43" s="49">
        <f>'ごみ処理量内訳'!AE43</f>
        <v>0</v>
      </c>
      <c r="AQ43" s="49">
        <f t="shared" si="17"/>
        <v>688</v>
      </c>
    </row>
    <row r="44" spans="1:43" ht="13.5" customHeight="1">
      <c r="A44" s="24" t="s">
        <v>181</v>
      </c>
      <c r="B44" s="47" t="s">
        <v>252</v>
      </c>
      <c r="C44" s="48" t="s">
        <v>253</v>
      </c>
      <c r="D44" s="49">
        <v>27498</v>
      </c>
      <c r="E44" s="49">
        <v>27498</v>
      </c>
      <c r="F44" s="49">
        <f>'ごみ搬入量内訳'!H44</f>
        <v>7990</v>
      </c>
      <c r="G44" s="49">
        <f>'ごみ搬入量内訳'!AG44</f>
        <v>1623</v>
      </c>
      <c r="H44" s="49">
        <f>'ごみ搬入量内訳'!AH44</f>
        <v>0</v>
      </c>
      <c r="I44" s="49">
        <f t="shared" si="9"/>
        <v>9613</v>
      </c>
      <c r="J44" s="49">
        <f t="shared" si="10"/>
        <v>957.7782493770407</v>
      </c>
      <c r="K44" s="49">
        <f>('ごみ搬入量内訳'!E44+'ごみ搬入量内訳'!AH44)/'ごみ処理概要'!D44/365*1000000</f>
        <v>566.5169172951058</v>
      </c>
      <c r="L44" s="49">
        <f>'ごみ搬入量内訳'!F44/'ごみ処理概要'!D44/365*1000000</f>
        <v>391.26133208193477</v>
      </c>
      <c r="M44" s="49">
        <f>'資源化量内訳'!BP44</f>
        <v>380</v>
      </c>
      <c r="N44" s="49">
        <f>'ごみ処理量内訳'!E44</f>
        <v>7624</v>
      </c>
      <c r="O44" s="49">
        <f>'ごみ処理量内訳'!L44</f>
        <v>0</v>
      </c>
      <c r="P44" s="49">
        <f t="shared" si="11"/>
        <v>1074</v>
      </c>
      <c r="Q44" s="49">
        <f>'ごみ処理量内訳'!G44</f>
        <v>1074</v>
      </c>
      <c r="R44" s="49">
        <f>'ごみ処理量内訳'!H44</f>
        <v>0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12"/>
        <v>555</v>
      </c>
      <c r="W44" s="49">
        <f>'資源化量内訳'!M44</f>
        <v>59</v>
      </c>
      <c r="X44" s="49">
        <f>'資源化量内訳'!N44</f>
        <v>0</v>
      </c>
      <c r="Y44" s="49">
        <f>'資源化量内訳'!O44</f>
        <v>423</v>
      </c>
      <c r="Z44" s="49">
        <f>'資源化量内訳'!P44</f>
        <v>54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19</v>
      </c>
      <c r="AD44" s="49">
        <f t="shared" si="13"/>
        <v>9253</v>
      </c>
      <c r="AE44" s="50">
        <f t="shared" si="14"/>
        <v>100</v>
      </c>
      <c r="AF44" s="49">
        <f>'資源化量内訳'!AB44</f>
        <v>0</v>
      </c>
      <c r="AG44" s="49">
        <f>'資源化量内訳'!AJ44</f>
        <v>730</v>
      </c>
      <c r="AH44" s="49">
        <f>'資源化量内訳'!AR44</f>
        <v>0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15"/>
        <v>730</v>
      </c>
      <c r="AM44" s="50">
        <f t="shared" si="16"/>
        <v>17.284335098100282</v>
      </c>
      <c r="AN44" s="49">
        <f>'ごみ処理量内訳'!AC44</f>
        <v>0</v>
      </c>
      <c r="AO44" s="49">
        <f>'ごみ処理量内訳'!AD44</f>
        <v>1006</v>
      </c>
      <c r="AP44" s="49">
        <f>'ごみ処理量内訳'!AE44</f>
        <v>136</v>
      </c>
      <c r="AQ44" s="49">
        <f t="shared" si="17"/>
        <v>1142</v>
      </c>
    </row>
    <row r="45" spans="1:43" ht="13.5" customHeight="1">
      <c r="A45" s="24" t="s">
        <v>181</v>
      </c>
      <c r="B45" s="47" t="s">
        <v>254</v>
      </c>
      <c r="C45" s="48" t="s">
        <v>255</v>
      </c>
      <c r="D45" s="49">
        <v>8203</v>
      </c>
      <c r="E45" s="49">
        <v>8203</v>
      </c>
      <c r="F45" s="49">
        <f>'ごみ搬入量内訳'!H45</f>
        <v>1902</v>
      </c>
      <c r="G45" s="49">
        <f>'ごみ搬入量内訳'!AG45</f>
        <v>146</v>
      </c>
      <c r="H45" s="49">
        <f>'ごみ搬入量内訳'!AH45</f>
        <v>0</v>
      </c>
      <c r="I45" s="49">
        <f t="shared" si="9"/>
        <v>2048</v>
      </c>
      <c r="J45" s="49">
        <f t="shared" si="10"/>
        <v>684.0130323186138</v>
      </c>
      <c r="K45" s="49">
        <f>('ごみ搬入量内訳'!E45+'ごみ搬入量内訳'!AH45)/'ごみ処理概要'!D45/365*1000000</f>
        <v>589.1596626025561</v>
      </c>
      <c r="L45" s="49">
        <f>'ごみ搬入量内訳'!F45/'ごみ処理概要'!D45/365*1000000</f>
        <v>94.85336971605778</v>
      </c>
      <c r="M45" s="49">
        <f>'資源化量内訳'!BP45</f>
        <v>53</v>
      </c>
      <c r="N45" s="49">
        <f>'ごみ処理量内訳'!E45</f>
        <v>1353</v>
      </c>
      <c r="O45" s="49">
        <f>'ごみ処理量内訳'!L45</f>
        <v>0</v>
      </c>
      <c r="P45" s="49">
        <f t="shared" si="11"/>
        <v>254</v>
      </c>
      <c r="Q45" s="49">
        <f>'ごみ処理量内訳'!G45</f>
        <v>254</v>
      </c>
      <c r="R45" s="49">
        <f>'ごみ処理量内訳'!H45</f>
        <v>0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12"/>
        <v>367</v>
      </c>
      <c r="W45" s="49">
        <f>'資源化量内訳'!M45</f>
        <v>204</v>
      </c>
      <c r="X45" s="49">
        <f>'資源化量内訳'!N45</f>
        <v>0</v>
      </c>
      <c r="Y45" s="49">
        <f>'資源化量内訳'!O45</f>
        <v>150</v>
      </c>
      <c r="Z45" s="49">
        <f>'資源化量内訳'!P45</f>
        <v>12</v>
      </c>
      <c r="AA45" s="49">
        <f>'資源化量内訳'!Q45</f>
        <v>0</v>
      </c>
      <c r="AB45" s="49">
        <f>'資源化量内訳'!R45</f>
        <v>0</v>
      </c>
      <c r="AC45" s="49">
        <f>'資源化量内訳'!S45</f>
        <v>1</v>
      </c>
      <c r="AD45" s="49">
        <f t="shared" si="13"/>
        <v>1974</v>
      </c>
      <c r="AE45" s="50">
        <f t="shared" si="14"/>
        <v>100</v>
      </c>
      <c r="AF45" s="49">
        <f>'資源化量内訳'!AB45</f>
        <v>0</v>
      </c>
      <c r="AG45" s="49">
        <f>'資源化量内訳'!AJ45</f>
        <v>173</v>
      </c>
      <c r="AH45" s="49">
        <f>'資源化量内訳'!AR45</f>
        <v>0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15"/>
        <v>173</v>
      </c>
      <c r="AM45" s="50">
        <f t="shared" si="16"/>
        <v>29.25505673408979</v>
      </c>
      <c r="AN45" s="49">
        <f>'ごみ処理量内訳'!AC45</f>
        <v>0</v>
      </c>
      <c r="AO45" s="49">
        <f>'ごみ処理量内訳'!AD45</f>
        <v>179</v>
      </c>
      <c r="AP45" s="49">
        <f>'ごみ処理量内訳'!AE45</f>
        <v>34</v>
      </c>
      <c r="AQ45" s="49">
        <f t="shared" si="17"/>
        <v>213</v>
      </c>
    </row>
    <row r="46" spans="1:43" ht="13.5" customHeight="1">
      <c r="A46" s="24" t="s">
        <v>181</v>
      </c>
      <c r="B46" s="47" t="s">
        <v>256</v>
      </c>
      <c r="C46" s="48" t="s">
        <v>257</v>
      </c>
      <c r="D46" s="49">
        <v>4747</v>
      </c>
      <c r="E46" s="49">
        <v>4747</v>
      </c>
      <c r="F46" s="49">
        <f>'ごみ搬入量内訳'!H46</f>
        <v>908</v>
      </c>
      <c r="G46" s="49">
        <f>'ごみ搬入量内訳'!AG46</f>
        <v>116</v>
      </c>
      <c r="H46" s="49">
        <f>'ごみ搬入量内訳'!AH46</f>
        <v>0</v>
      </c>
      <c r="I46" s="49">
        <f t="shared" si="9"/>
        <v>1024</v>
      </c>
      <c r="J46" s="49">
        <f t="shared" si="10"/>
        <v>591.000516548303</v>
      </c>
      <c r="K46" s="49">
        <f>('ごみ搬入量内訳'!E46+'ごみ搬入量内訳'!AH46)/'ごみ処理概要'!D46/365*1000000</f>
        <v>517.7026009217069</v>
      </c>
      <c r="L46" s="49">
        <f>'ごみ搬入量内訳'!F46/'ごみ処理概要'!D46/365*1000000</f>
        <v>73.29791562659618</v>
      </c>
      <c r="M46" s="49">
        <f>'資源化量内訳'!BP46</f>
        <v>0</v>
      </c>
      <c r="N46" s="49">
        <f>'ごみ処理量内訳'!E46</f>
        <v>599</v>
      </c>
      <c r="O46" s="49">
        <f>'ごみ処理量内訳'!L46</f>
        <v>0</v>
      </c>
      <c r="P46" s="49">
        <f t="shared" si="11"/>
        <v>157</v>
      </c>
      <c r="Q46" s="49">
        <f>'ごみ処理量内訳'!G46</f>
        <v>157</v>
      </c>
      <c r="R46" s="49">
        <f>'ごみ処理量内訳'!H46</f>
        <v>0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 t="shared" si="12"/>
        <v>237</v>
      </c>
      <c r="W46" s="49">
        <f>'資源化量内訳'!M46</f>
        <v>143</v>
      </c>
      <c r="X46" s="49">
        <f>'資源化量内訳'!N46</f>
        <v>0</v>
      </c>
      <c r="Y46" s="49">
        <f>'資源化量内訳'!O46</f>
        <v>83</v>
      </c>
      <c r="Z46" s="49">
        <f>'資源化量内訳'!P46</f>
        <v>10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1</v>
      </c>
      <c r="AD46" s="49">
        <f t="shared" si="13"/>
        <v>993</v>
      </c>
      <c r="AE46" s="50">
        <f t="shared" si="14"/>
        <v>100</v>
      </c>
      <c r="AF46" s="49">
        <f>'資源化量内訳'!AB46</f>
        <v>0</v>
      </c>
      <c r="AG46" s="49">
        <f>'資源化量内訳'!AJ46</f>
        <v>102</v>
      </c>
      <c r="AH46" s="49">
        <f>'資源化量内訳'!AR46</f>
        <v>0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 t="shared" si="15"/>
        <v>102</v>
      </c>
      <c r="AM46" s="50">
        <f t="shared" si="16"/>
        <v>34.13897280966767</v>
      </c>
      <c r="AN46" s="49">
        <f>'ごみ処理量内訳'!AC46</f>
        <v>0</v>
      </c>
      <c r="AO46" s="49">
        <f>'ごみ処理量内訳'!AD46</f>
        <v>79</v>
      </c>
      <c r="AP46" s="49">
        <f>'ごみ処理量内訳'!AE46</f>
        <v>21</v>
      </c>
      <c r="AQ46" s="49">
        <f t="shared" si="17"/>
        <v>100</v>
      </c>
    </row>
    <row r="47" spans="1:43" ht="13.5" customHeight="1">
      <c r="A47" s="24" t="s">
        <v>181</v>
      </c>
      <c r="B47" s="47" t="s">
        <v>258</v>
      </c>
      <c r="C47" s="48" t="s">
        <v>259</v>
      </c>
      <c r="D47" s="49">
        <v>4879</v>
      </c>
      <c r="E47" s="49">
        <v>4879</v>
      </c>
      <c r="F47" s="49">
        <f>'ごみ搬入量内訳'!H47</f>
        <v>817</v>
      </c>
      <c r="G47" s="49">
        <f>'ごみ搬入量内訳'!AG47</f>
        <v>60</v>
      </c>
      <c r="H47" s="49">
        <f>'ごみ搬入量内訳'!AH47</f>
        <v>275</v>
      </c>
      <c r="I47" s="49">
        <f t="shared" si="9"/>
        <v>1152</v>
      </c>
      <c r="J47" s="49">
        <f t="shared" si="10"/>
        <v>646.8875555568035</v>
      </c>
      <c r="K47" s="49">
        <f>('ごみ搬入量内訳'!E47+'ごみ搬入量内訳'!AH47)/'ごみ処理概要'!D47/365*1000000</f>
        <v>561.5343364208363</v>
      </c>
      <c r="L47" s="49">
        <f>'ごみ搬入量内訳'!F47/'ごみ処理概要'!D47/365*1000000</f>
        <v>85.35321913596711</v>
      </c>
      <c r="M47" s="49">
        <f>'資源化量内訳'!BP47</f>
        <v>0</v>
      </c>
      <c r="N47" s="49">
        <f>'ごみ処理量内訳'!E47</f>
        <v>531</v>
      </c>
      <c r="O47" s="49">
        <f>'ごみ処理量内訳'!L47</f>
        <v>0</v>
      </c>
      <c r="P47" s="49">
        <f t="shared" si="11"/>
        <v>140</v>
      </c>
      <c r="Q47" s="49">
        <f>'ごみ処理量内訳'!G47</f>
        <v>140</v>
      </c>
      <c r="R47" s="49">
        <f>'ごみ処理量内訳'!H47</f>
        <v>0</v>
      </c>
      <c r="S47" s="49">
        <f>'ごみ処理量内訳'!I47</f>
        <v>0</v>
      </c>
      <c r="T47" s="49">
        <f>'ごみ処理量内訳'!J47</f>
        <v>0</v>
      </c>
      <c r="U47" s="49">
        <f>'ごみ処理量内訳'!K47</f>
        <v>0</v>
      </c>
      <c r="V47" s="49">
        <f t="shared" si="12"/>
        <v>177</v>
      </c>
      <c r="W47" s="49">
        <f>'資源化量内訳'!M47</f>
        <v>96</v>
      </c>
      <c r="X47" s="49">
        <f>'資源化量内訳'!N47</f>
        <v>0</v>
      </c>
      <c r="Y47" s="49">
        <f>'資源化量内訳'!O47</f>
        <v>74</v>
      </c>
      <c r="Z47" s="49">
        <f>'資源化量内訳'!P47</f>
        <v>6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1</v>
      </c>
      <c r="AD47" s="49">
        <f t="shared" si="13"/>
        <v>848</v>
      </c>
      <c r="AE47" s="50">
        <f t="shared" si="14"/>
        <v>100</v>
      </c>
      <c r="AF47" s="49">
        <f>'資源化量内訳'!AB47</f>
        <v>0</v>
      </c>
      <c r="AG47" s="49">
        <f>'資源化量内訳'!AJ47</f>
        <v>94</v>
      </c>
      <c r="AH47" s="49">
        <f>'資源化量内訳'!AR47</f>
        <v>0</v>
      </c>
      <c r="AI47" s="49">
        <f>'資源化量内訳'!AZ47</f>
        <v>0</v>
      </c>
      <c r="AJ47" s="49">
        <f>'資源化量内訳'!BH47</f>
        <v>0</v>
      </c>
      <c r="AK47" s="49" t="s">
        <v>11</v>
      </c>
      <c r="AL47" s="49">
        <f t="shared" si="15"/>
        <v>94</v>
      </c>
      <c r="AM47" s="50">
        <f t="shared" si="16"/>
        <v>31.957547169811324</v>
      </c>
      <c r="AN47" s="49">
        <f>'ごみ処理量内訳'!AC47</f>
        <v>0</v>
      </c>
      <c r="AO47" s="49">
        <f>'ごみ処理量内訳'!AD47</f>
        <v>70</v>
      </c>
      <c r="AP47" s="49">
        <f>'ごみ処理量内訳'!AE47</f>
        <v>18</v>
      </c>
      <c r="AQ47" s="49">
        <f t="shared" si="17"/>
        <v>88</v>
      </c>
    </row>
    <row r="48" spans="1:43" ht="13.5" customHeight="1">
      <c r="A48" s="24" t="s">
        <v>181</v>
      </c>
      <c r="B48" s="47" t="s">
        <v>260</v>
      </c>
      <c r="C48" s="48" t="s">
        <v>261</v>
      </c>
      <c r="D48" s="49">
        <v>11729</v>
      </c>
      <c r="E48" s="49">
        <v>11729</v>
      </c>
      <c r="F48" s="49">
        <f>'ごみ搬入量内訳'!H48</f>
        <v>2170</v>
      </c>
      <c r="G48" s="49">
        <f>'ごみ搬入量内訳'!AG48</f>
        <v>780</v>
      </c>
      <c r="H48" s="49">
        <f>'ごみ搬入量内訳'!AH48</f>
        <v>0</v>
      </c>
      <c r="I48" s="49">
        <f t="shared" si="9"/>
        <v>2950</v>
      </c>
      <c r="J48" s="49">
        <f t="shared" si="10"/>
        <v>689.0776520438159</v>
      </c>
      <c r="K48" s="49">
        <f>('ごみ搬入量内訳'!E48+'ごみ搬入量内訳'!AH48)/'ごみ処理概要'!D48/365*1000000</f>
        <v>454.7912503489186</v>
      </c>
      <c r="L48" s="49">
        <f>'ごみ搬入量内訳'!F48/'ごみ処理概要'!D48/365*1000000</f>
        <v>234.28640169489742</v>
      </c>
      <c r="M48" s="49">
        <f>'資源化量内訳'!BP48</f>
        <v>0</v>
      </c>
      <c r="N48" s="49">
        <f>'ごみ処理量内訳'!E48</f>
        <v>2502</v>
      </c>
      <c r="O48" s="49">
        <f>'ごみ処理量内訳'!L48</f>
        <v>0</v>
      </c>
      <c r="P48" s="49">
        <f t="shared" si="11"/>
        <v>448</v>
      </c>
      <c r="Q48" s="49">
        <f>'ごみ処理量内訳'!G48</f>
        <v>0</v>
      </c>
      <c r="R48" s="49">
        <f>'ごみ処理量内訳'!H48</f>
        <v>448</v>
      </c>
      <c r="S48" s="49">
        <f>'ごみ処理量内訳'!I48</f>
        <v>0</v>
      </c>
      <c r="T48" s="49">
        <f>'ごみ処理量内訳'!J48</f>
        <v>0</v>
      </c>
      <c r="U48" s="49">
        <f>'ごみ処理量内訳'!K48</f>
        <v>0</v>
      </c>
      <c r="V48" s="49">
        <f t="shared" si="12"/>
        <v>154</v>
      </c>
      <c r="W48" s="49">
        <f>'資源化量内訳'!M48</f>
        <v>82</v>
      </c>
      <c r="X48" s="49">
        <f>'資源化量内訳'!N48</f>
        <v>72</v>
      </c>
      <c r="Y48" s="49">
        <f>'資源化量内訳'!O48</f>
        <v>0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0</v>
      </c>
      <c r="AD48" s="49">
        <f t="shared" si="13"/>
        <v>3104</v>
      </c>
      <c r="AE48" s="50">
        <f t="shared" si="14"/>
        <v>100</v>
      </c>
      <c r="AF48" s="49">
        <f>'資源化量内訳'!AB48</f>
        <v>0</v>
      </c>
      <c r="AG48" s="49">
        <f>'資源化量内訳'!AJ48</f>
        <v>0</v>
      </c>
      <c r="AH48" s="49">
        <f>'資源化量内訳'!AR48</f>
        <v>231</v>
      </c>
      <c r="AI48" s="49">
        <f>'資源化量内訳'!AZ48</f>
        <v>0</v>
      </c>
      <c r="AJ48" s="49">
        <f>'資源化量内訳'!BH48</f>
        <v>0</v>
      </c>
      <c r="AK48" s="49" t="s">
        <v>11</v>
      </c>
      <c r="AL48" s="49">
        <f t="shared" si="15"/>
        <v>231</v>
      </c>
      <c r="AM48" s="50">
        <f t="shared" si="16"/>
        <v>12.403350515463918</v>
      </c>
      <c r="AN48" s="49">
        <f>'ごみ処理量内訳'!AC48</f>
        <v>0</v>
      </c>
      <c r="AO48" s="49">
        <f>'ごみ処理量内訳'!AD48</f>
        <v>276</v>
      </c>
      <c r="AP48" s="49">
        <f>'ごみ処理量内訳'!AE48</f>
        <v>63</v>
      </c>
      <c r="AQ48" s="49">
        <f t="shared" si="17"/>
        <v>339</v>
      </c>
    </row>
    <row r="49" spans="1:43" ht="13.5" customHeight="1">
      <c r="A49" s="24" t="s">
        <v>181</v>
      </c>
      <c r="B49" s="47" t="s">
        <v>262</v>
      </c>
      <c r="C49" s="48" t="s">
        <v>263</v>
      </c>
      <c r="D49" s="49">
        <v>6453</v>
      </c>
      <c r="E49" s="49">
        <v>6453</v>
      </c>
      <c r="F49" s="49">
        <f>'ごみ搬入量内訳'!H49</f>
        <v>1008</v>
      </c>
      <c r="G49" s="49">
        <f>'ごみ搬入量内訳'!AG49</f>
        <v>271</v>
      </c>
      <c r="H49" s="49">
        <f>'ごみ搬入量内訳'!AH49</f>
        <v>0</v>
      </c>
      <c r="I49" s="49">
        <f t="shared" si="9"/>
        <v>1279</v>
      </c>
      <c r="J49" s="49">
        <f t="shared" si="10"/>
        <v>543.0202369504254</v>
      </c>
      <c r="K49" s="49">
        <f>('ごみ搬入量内訳'!E49+'ごみ搬入量内訳'!AH49)/'ごみ処理概要'!D49/365*1000000</f>
        <v>386.77985602958375</v>
      </c>
      <c r="L49" s="49">
        <f>'ごみ搬入量内訳'!F49/'ごみ処理概要'!D49/365*1000000</f>
        <v>156.24038092084174</v>
      </c>
      <c r="M49" s="49">
        <f>'資源化量内訳'!BP49</f>
        <v>0</v>
      </c>
      <c r="N49" s="49">
        <f>'ごみ処理量内訳'!E49</f>
        <v>1047</v>
      </c>
      <c r="O49" s="49">
        <f>'ごみ処理量内訳'!L49</f>
        <v>0</v>
      </c>
      <c r="P49" s="49">
        <f t="shared" si="11"/>
        <v>232</v>
      </c>
      <c r="Q49" s="49">
        <f>'ごみ処理量内訳'!G49</f>
        <v>0</v>
      </c>
      <c r="R49" s="49">
        <f>'ごみ処理量内訳'!H49</f>
        <v>232</v>
      </c>
      <c r="S49" s="49">
        <f>'ごみ処理量内訳'!I49</f>
        <v>0</v>
      </c>
      <c r="T49" s="49">
        <f>'ごみ処理量内訳'!J49</f>
        <v>0</v>
      </c>
      <c r="U49" s="49">
        <f>'ごみ処理量内訳'!K49</f>
        <v>0</v>
      </c>
      <c r="V49" s="49">
        <f t="shared" si="12"/>
        <v>78</v>
      </c>
      <c r="W49" s="49">
        <f>'資源化量内訳'!M49</f>
        <v>54</v>
      </c>
      <c r="X49" s="49">
        <f>'資源化量内訳'!N49</f>
        <v>24</v>
      </c>
      <c r="Y49" s="49">
        <f>'資源化量内訳'!O49</f>
        <v>0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0</v>
      </c>
      <c r="AD49" s="49">
        <f t="shared" si="13"/>
        <v>1357</v>
      </c>
      <c r="AE49" s="50">
        <f t="shared" si="14"/>
        <v>100</v>
      </c>
      <c r="AF49" s="49">
        <f>'資源化量内訳'!AB49</f>
        <v>0</v>
      </c>
      <c r="AG49" s="49">
        <f>'資源化量内訳'!AJ49</f>
        <v>0</v>
      </c>
      <c r="AH49" s="49">
        <f>'資源化量内訳'!AR49</f>
        <v>118</v>
      </c>
      <c r="AI49" s="49">
        <f>'資源化量内訳'!AZ49</f>
        <v>0</v>
      </c>
      <c r="AJ49" s="49">
        <f>'資源化量内訳'!BH49</f>
        <v>0</v>
      </c>
      <c r="AK49" s="49" t="s">
        <v>11</v>
      </c>
      <c r="AL49" s="49">
        <f t="shared" si="15"/>
        <v>118</v>
      </c>
      <c r="AM49" s="50">
        <f t="shared" si="16"/>
        <v>14.443625644804717</v>
      </c>
      <c r="AN49" s="49">
        <f>'ごみ処理量内訳'!AC49</f>
        <v>0</v>
      </c>
      <c r="AO49" s="49">
        <f>'ごみ処理量内訳'!AD49</f>
        <v>116</v>
      </c>
      <c r="AP49" s="49">
        <f>'ごみ処理量内訳'!AE49</f>
        <v>36</v>
      </c>
      <c r="AQ49" s="49">
        <f t="shared" si="17"/>
        <v>152</v>
      </c>
    </row>
    <row r="50" spans="1:43" ht="13.5" customHeight="1">
      <c r="A50" s="24" t="s">
        <v>181</v>
      </c>
      <c r="B50" s="47" t="s">
        <v>264</v>
      </c>
      <c r="C50" s="48" t="s">
        <v>265</v>
      </c>
      <c r="D50" s="49">
        <v>4560</v>
      </c>
      <c r="E50" s="49">
        <v>4560</v>
      </c>
      <c r="F50" s="49">
        <f>'ごみ搬入量内訳'!H50</f>
        <v>925</v>
      </c>
      <c r="G50" s="49">
        <f>'ごみ搬入量内訳'!AG50</f>
        <v>101</v>
      </c>
      <c r="H50" s="49">
        <f>'ごみ搬入量内訳'!AH50</f>
        <v>65</v>
      </c>
      <c r="I50" s="49">
        <f t="shared" si="9"/>
        <v>1091</v>
      </c>
      <c r="J50" s="49">
        <f t="shared" si="10"/>
        <v>655.49146839702</v>
      </c>
      <c r="K50" s="49">
        <f>('ごみ搬入量内訳'!E50+'ごみ搬入量内訳'!AH50)/'ごみ処理概要'!D50/365*1000000</f>
        <v>594.8089401586158</v>
      </c>
      <c r="L50" s="49">
        <f>'ごみ搬入量内訳'!F50/'ごみ処理概要'!D50/365*1000000</f>
        <v>60.68252823840423</v>
      </c>
      <c r="M50" s="49">
        <f>'資源化量内訳'!BP50</f>
        <v>79</v>
      </c>
      <c r="N50" s="49">
        <f>'ごみ処理量内訳'!E50</f>
        <v>668</v>
      </c>
      <c r="O50" s="49">
        <f>'ごみ処理量内訳'!L50</f>
        <v>97</v>
      </c>
      <c r="P50" s="49">
        <f t="shared" si="11"/>
        <v>353</v>
      </c>
      <c r="Q50" s="49">
        <f>'ごみ処理量内訳'!G50</f>
        <v>238</v>
      </c>
      <c r="R50" s="49">
        <f>'ごみ処理量内訳'!H50</f>
        <v>115</v>
      </c>
      <c r="S50" s="49">
        <f>'ごみ処理量内訳'!I50</f>
        <v>0</v>
      </c>
      <c r="T50" s="49">
        <f>'ごみ処理量内訳'!J50</f>
        <v>0</v>
      </c>
      <c r="U50" s="49">
        <f>'ごみ処理量内訳'!K50</f>
        <v>0</v>
      </c>
      <c r="V50" s="49">
        <f t="shared" si="12"/>
        <v>5</v>
      </c>
      <c r="W50" s="49">
        <f>'資源化量内訳'!M50</f>
        <v>0</v>
      </c>
      <c r="X50" s="49">
        <f>'資源化量内訳'!N50</f>
        <v>5</v>
      </c>
      <c r="Y50" s="49">
        <f>'資源化量内訳'!O50</f>
        <v>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0</v>
      </c>
      <c r="AC50" s="49">
        <f>'資源化量内訳'!S50</f>
        <v>0</v>
      </c>
      <c r="AD50" s="49">
        <f t="shared" si="13"/>
        <v>1123</v>
      </c>
      <c r="AE50" s="50">
        <f t="shared" si="14"/>
        <v>91.36242208370436</v>
      </c>
      <c r="AF50" s="49">
        <f>'資源化量内訳'!AB50</f>
        <v>0</v>
      </c>
      <c r="AG50" s="49">
        <f>'資源化量内訳'!AJ50</f>
        <v>182</v>
      </c>
      <c r="AH50" s="49">
        <f>'資源化量内訳'!AR50</f>
        <v>90</v>
      </c>
      <c r="AI50" s="49">
        <f>'資源化量内訳'!AZ50</f>
        <v>0</v>
      </c>
      <c r="AJ50" s="49">
        <f>'資源化量内訳'!BH50</f>
        <v>0</v>
      </c>
      <c r="AK50" s="49" t="s">
        <v>11</v>
      </c>
      <c r="AL50" s="49">
        <f t="shared" si="15"/>
        <v>272</v>
      </c>
      <c r="AM50" s="50">
        <f t="shared" si="16"/>
        <v>29.61730449251248</v>
      </c>
      <c r="AN50" s="49">
        <f>'ごみ処理量内訳'!AC50</f>
        <v>97</v>
      </c>
      <c r="AO50" s="49">
        <f>'ごみ処理量内訳'!AD50</f>
        <v>73</v>
      </c>
      <c r="AP50" s="49">
        <f>'ごみ処理量内訳'!AE50</f>
        <v>24</v>
      </c>
      <c r="AQ50" s="49">
        <f t="shared" si="17"/>
        <v>194</v>
      </c>
    </row>
    <row r="51" spans="1:43" ht="13.5" customHeight="1">
      <c r="A51" s="24" t="s">
        <v>181</v>
      </c>
      <c r="B51" s="47" t="s">
        <v>266</v>
      </c>
      <c r="C51" s="48" t="s">
        <v>267</v>
      </c>
      <c r="D51" s="49">
        <v>23934</v>
      </c>
      <c r="E51" s="49">
        <v>23934</v>
      </c>
      <c r="F51" s="49">
        <f>'ごみ搬入量内訳'!H51</f>
        <v>5599</v>
      </c>
      <c r="G51" s="49">
        <f>'ごみ搬入量内訳'!AG51</f>
        <v>1022</v>
      </c>
      <c r="H51" s="49">
        <f>'ごみ搬入量内訳'!AH51</f>
        <v>0</v>
      </c>
      <c r="I51" s="49">
        <f t="shared" si="9"/>
        <v>6621</v>
      </c>
      <c r="J51" s="49">
        <f t="shared" si="10"/>
        <v>757.906159747525</v>
      </c>
      <c r="K51" s="49">
        <f>('ごみ搬入量内訳'!E51+'ごみ搬入量内訳'!AH51)/'ごみ処理概要'!D51/365*1000000</f>
        <v>629.012890471628</v>
      </c>
      <c r="L51" s="49">
        <f>'ごみ搬入量内訳'!F51/'ごみ処理概要'!D51/365*1000000</f>
        <v>128.89326927589684</v>
      </c>
      <c r="M51" s="49">
        <f>'資源化量内訳'!BP51</f>
        <v>0</v>
      </c>
      <c r="N51" s="49">
        <f>'ごみ処理量内訳'!E51</f>
        <v>5070</v>
      </c>
      <c r="O51" s="49">
        <f>'ごみ処理量内訳'!L51</f>
        <v>0</v>
      </c>
      <c r="P51" s="49">
        <f t="shared" si="11"/>
        <v>432</v>
      </c>
      <c r="Q51" s="49">
        <f>'ごみ処理量内訳'!G51</f>
        <v>407</v>
      </c>
      <c r="R51" s="49">
        <f>'ごみ処理量内訳'!H51</f>
        <v>25</v>
      </c>
      <c r="S51" s="49">
        <f>'ごみ処理量内訳'!I51</f>
        <v>0</v>
      </c>
      <c r="T51" s="49">
        <f>'ごみ処理量内訳'!J51</f>
        <v>0</v>
      </c>
      <c r="U51" s="49">
        <f>'ごみ処理量内訳'!K51</f>
        <v>0</v>
      </c>
      <c r="V51" s="49">
        <f t="shared" si="12"/>
        <v>681</v>
      </c>
      <c r="W51" s="49">
        <f>'資源化量内訳'!M51</f>
        <v>600</v>
      </c>
      <c r="X51" s="49">
        <f>'資源化量内訳'!N51</f>
        <v>0</v>
      </c>
      <c r="Y51" s="49">
        <f>'資源化量内訳'!O51</f>
        <v>81</v>
      </c>
      <c r="Z51" s="49">
        <f>'資源化量内訳'!P51</f>
        <v>0</v>
      </c>
      <c r="AA51" s="49">
        <f>'資源化量内訳'!Q51</f>
        <v>0</v>
      </c>
      <c r="AB51" s="49">
        <f>'資源化量内訳'!R51</f>
        <v>0</v>
      </c>
      <c r="AC51" s="49">
        <f>'資源化量内訳'!S51</f>
        <v>0</v>
      </c>
      <c r="AD51" s="49">
        <f t="shared" si="13"/>
        <v>6183</v>
      </c>
      <c r="AE51" s="50">
        <f t="shared" si="14"/>
        <v>100</v>
      </c>
      <c r="AF51" s="49">
        <f>'資源化量内訳'!AB51</f>
        <v>0</v>
      </c>
      <c r="AG51" s="49">
        <f>'資源化量内訳'!AJ51</f>
        <v>191</v>
      </c>
      <c r="AH51" s="49">
        <f>'資源化量内訳'!AR51</f>
        <v>25</v>
      </c>
      <c r="AI51" s="49">
        <f>'資源化量内訳'!AZ51</f>
        <v>0</v>
      </c>
      <c r="AJ51" s="49">
        <f>'資源化量内訳'!BH51</f>
        <v>0</v>
      </c>
      <c r="AK51" s="49" t="s">
        <v>11</v>
      </c>
      <c r="AL51" s="49">
        <f t="shared" si="15"/>
        <v>216</v>
      </c>
      <c r="AM51" s="50">
        <f t="shared" si="16"/>
        <v>14.50752062105774</v>
      </c>
      <c r="AN51" s="49">
        <f>'ごみ処理量内訳'!AC51</f>
        <v>0</v>
      </c>
      <c r="AO51" s="49">
        <f>'ごみ処理量内訳'!AD51</f>
        <v>651</v>
      </c>
      <c r="AP51" s="49">
        <f>'ごみ処理量内訳'!AE51</f>
        <v>216</v>
      </c>
      <c r="AQ51" s="49">
        <f t="shared" si="17"/>
        <v>867</v>
      </c>
    </row>
    <row r="52" spans="1:43" ht="13.5" customHeight="1">
      <c r="A52" s="24" t="s">
        <v>181</v>
      </c>
      <c r="B52" s="47" t="s">
        <v>268</v>
      </c>
      <c r="C52" s="48" t="s">
        <v>269</v>
      </c>
      <c r="D52" s="49">
        <v>13858</v>
      </c>
      <c r="E52" s="49">
        <v>13858</v>
      </c>
      <c r="F52" s="49">
        <f>'ごみ搬入量内訳'!H52</f>
        <v>4546</v>
      </c>
      <c r="G52" s="49">
        <f>'ごみ搬入量内訳'!AG52</f>
        <v>1273</v>
      </c>
      <c r="H52" s="49">
        <f>'ごみ搬入量内訳'!AH52</f>
        <v>56</v>
      </c>
      <c r="I52" s="49">
        <f t="shared" si="9"/>
        <v>5875</v>
      </c>
      <c r="J52" s="49">
        <f t="shared" si="10"/>
        <v>1161.4872572491633</v>
      </c>
      <c r="K52" s="49">
        <f>('ごみ搬入量内訳'!E52+'ごみ搬入量内訳'!AH52)/'ごみ処理概要'!D52/365*1000000</f>
        <v>1016.5731875362038</v>
      </c>
      <c r="L52" s="49">
        <f>'ごみ搬入量内訳'!F52/'ごみ処理概要'!D52/365*1000000</f>
        <v>144.91406971295945</v>
      </c>
      <c r="M52" s="49">
        <f>'資源化量内訳'!BP52</f>
        <v>0</v>
      </c>
      <c r="N52" s="49">
        <f>'ごみ処理量内訳'!E52</f>
        <v>3458</v>
      </c>
      <c r="O52" s="49">
        <f>'ごみ処理量内訳'!L52</f>
        <v>983</v>
      </c>
      <c r="P52" s="49">
        <f t="shared" si="11"/>
        <v>1572</v>
      </c>
      <c r="Q52" s="49">
        <f>'ごみ処理量内訳'!G52</f>
        <v>276</v>
      </c>
      <c r="R52" s="49">
        <f>'ごみ処理量内訳'!H52</f>
        <v>1296</v>
      </c>
      <c r="S52" s="49">
        <f>'ごみ処理量内訳'!I52</f>
        <v>0</v>
      </c>
      <c r="T52" s="49">
        <f>'ごみ処理量内訳'!J52</f>
        <v>0</v>
      </c>
      <c r="U52" s="49">
        <f>'ごみ処理量内訳'!K52</f>
        <v>0</v>
      </c>
      <c r="V52" s="49">
        <f t="shared" si="12"/>
        <v>0</v>
      </c>
      <c r="W52" s="49">
        <f>'資源化量内訳'!M52</f>
        <v>0</v>
      </c>
      <c r="X52" s="49">
        <f>'資源化量内訳'!N52</f>
        <v>0</v>
      </c>
      <c r="Y52" s="49">
        <f>'資源化量内訳'!O52</f>
        <v>0</v>
      </c>
      <c r="Z52" s="49">
        <f>'資源化量内訳'!P52</f>
        <v>0</v>
      </c>
      <c r="AA52" s="49">
        <f>'資源化量内訳'!Q52</f>
        <v>0</v>
      </c>
      <c r="AB52" s="49">
        <f>'資源化量内訳'!R52</f>
        <v>0</v>
      </c>
      <c r="AC52" s="49">
        <f>'資源化量内訳'!S52</f>
        <v>0</v>
      </c>
      <c r="AD52" s="49">
        <f t="shared" si="13"/>
        <v>6013</v>
      </c>
      <c r="AE52" s="50">
        <f t="shared" si="14"/>
        <v>83.65208714452021</v>
      </c>
      <c r="AF52" s="49">
        <f>'資源化量内訳'!AB52</f>
        <v>0</v>
      </c>
      <c r="AG52" s="49">
        <f>'資源化量内訳'!AJ52</f>
        <v>0</v>
      </c>
      <c r="AH52" s="49">
        <f>'資源化量内訳'!AR52</f>
        <v>894</v>
      </c>
      <c r="AI52" s="49">
        <f>'資源化量内訳'!AZ52</f>
        <v>0</v>
      </c>
      <c r="AJ52" s="49">
        <f>'資源化量内訳'!BH52</f>
        <v>0</v>
      </c>
      <c r="AK52" s="49" t="s">
        <v>11</v>
      </c>
      <c r="AL52" s="49">
        <f t="shared" si="15"/>
        <v>894</v>
      </c>
      <c r="AM52" s="50">
        <f t="shared" si="16"/>
        <v>14.86778646266423</v>
      </c>
      <c r="AN52" s="49">
        <f>'ごみ処理量内訳'!AC52</f>
        <v>983</v>
      </c>
      <c r="AO52" s="49">
        <f>'ごみ処理量内訳'!AD52</f>
        <v>580</v>
      </c>
      <c r="AP52" s="49">
        <f>'ごみ処理量内訳'!AE52</f>
        <v>249</v>
      </c>
      <c r="AQ52" s="49">
        <f t="shared" si="17"/>
        <v>1812</v>
      </c>
    </row>
    <row r="53" spans="1:43" ht="13.5" customHeight="1">
      <c r="A53" s="24" t="s">
        <v>181</v>
      </c>
      <c r="B53" s="47" t="s">
        <v>270</v>
      </c>
      <c r="C53" s="48" t="s">
        <v>271</v>
      </c>
      <c r="D53" s="49">
        <v>11923</v>
      </c>
      <c r="E53" s="49">
        <v>11923</v>
      </c>
      <c r="F53" s="49">
        <f>'ごみ搬入量内訳'!H53</f>
        <v>2306</v>
      </c>
      <c r="G53" s="49">
        <f>'ごみ搬入量内訳'!AG53</f>
        <v>58</v>
      </c>
      <c r="H53" s="49">
        <f>'ごみ搬入量内訳'!AH53</f>
        <v>0</v>
      </c>
      <c r="I53" s="49">
        <f t="shared" si="9"/>
        <v>2364</v>
      </c>
      <c r="J53" s="49">
        <f t="shared" si="10"/>
        <v>543.2116353910194</v>
      </c>
      <c r="K53" s="49">
        <f>('ごみ搬入量内訳'!E53+'ごみ搬入量内訳'!AH53)/'ごみ処理概要'!D53/365*1000000</f>
        <v>514.4885159223741</v>
      </c>
      <c r="L53" s="49">
        <f>'ごみ搬入量内訳'!F53/'ごみ処理概要'!D53/365*1000000</f>
        <v>28.72311946864527</v>
      </c>
      <c r="M53" s="49">
        <f>'資源化量内訳'!BP53</f>
        <v>0</v>
      </c>
      <c r="N53" s="49">
        <f>'ごみ処理量内訳'!E53</f>
        <v>2138</v>
      </c>
      <c r="O53" s="49">
        <f>'ごみ処理量内訳'!L53</f>
        <v>0</v>
      </c>
      <c r="P53" s="49">
        <f t="shared" si="11"/>
        <v>244</v>
      </c>
      <c r="Q53" s="49">
        <f>'ごみ処理量内訳'!G53</f>
        <v>244</v>
      </c>
      <c r="R53" s="49">
        <f>'ごみ処理量内訳'!H53</f>
        <v>0</v>
      </c>
      <c r="S53" s="49">
        <f>'ごみ処理量内訳'!I53</f>
        <v>0</v>
      </c>
      <c r="T53" s="49">
        <f>'ごみ処理量内訳'!J53</f>
        <v>0</v>
      </c>
      <c r="U53" s="49">
        <f>'ごみ処理量内訳'!K53</f>
        <v>0</v>
      </c>
      <c r="V53" s="49">
        <f t="shared" si="12"/>
        <v>0</v>
      </c>
      <c r="W53" s="49">
        <f>'資源化量内訳'!M53</f>
        <v>0</v>
      </c>
      <c r="X53" s="49">
        <f>'資源化量内訳'!N53</f>
        <v>0</v>
      </c>
      <c r="Y53" s="49">
        <f>'資源化量内訳'!O53</f>
        <v>0</v>
      </c>
      <c r="Z53" s="49">
        <f>'資源化量内訳'!P53</f>
        <v>0</v>
      </c>
      <c r="AA53" s="49">
        <f>'資源化量内訳'!Q53</f>
        <v>0</v>
      </c>
      <c r="AB53" s="49">
        <f>'資源化量内訳'!R53</f>
        <v>0</v>
      </c>
      <c r="AC53" s="49">
        <f>'資源化量内訳'!S53</f>
        <v>0</v>
      </c>
      <c r="AD53" s="49">
        <f t="shared" si="13"/>
        <v>2382</v>
      </c>
      <c r="AE53" s="50">
        <f t="shared" si="14"/>
        <v>100</v>
      </c>
      <c r="AF53" s="49">
        <f>'資源化量内訳'!AB53</f>
        <v>0</v>
      </c>
      <c r="AG53" s="49">
        <f>'資源化量内訳'!AJ53</f>
        <v>86</v>
      </c>
      <c r="AH53" s="49">
        <f>'資源化量内訳'!AR53</f>
        <v>0</v>
      </c>
      <c r="AI53" s="49">
        <f>'資源化量内訳'!AZ53</f>
        <v>0</v>
      </c>
      <c r="AJ53" s="49">
        <f>'資源化量内訳'!BH53</f>
        <v>0</v>
      </c>
      <c r="AK53" s="49" t="s">
        <v>11</v>
      </c>
      <c r="AL53" s="49">
        <f t="shared" si="15"/>
        <v>86</v>
      </c>
      <c r="AM53" s="50">
        <f t="shared" si="16"/>
        <v>3.6104114189756507</v>
      </c>
      <c r="AN53" s="49">
        <f>'ごみ処理量内訳'!AC53</f>
        <v>0</v>
      </c>
      <c r="AO53" s="49">
        <f>'ごみ処理量内訳'!AD53</f>
        <v>316</v>
      </c>
      <c r="AP53" s="49">
        <f>'ごみ処理量内訳'!AE53</f>
        <v>118</v>
      </c>
      <c r="AQ53" s="49">
        <f t="shared" si="17"/>
        <v>434</v>
      </c>
    </row>
    <row r="54" spans="1:43" ht="13.5" customHeight="1">
      <c r="A54" s="24" t="s">
        <v>181</v>
      </c>
      <c r="B54" s="47" t="s">
        <v>272</v>
      </c>
      <c r="C54" s="48" t="s">
        <v>273</v>
      </c>
      <c r="D54" s="49">
        <v>29272</v>
      </c>
      <c r="E54" s="49">
        <v>29272</v>
      </c>
      <c r="F54" s="49">
        <f>'ごみ搬入量内訳'!H54</f>
        <v>6295</v>
      </c>
      <c r="G54" s="49">
        <f>'ごみ搬入量内訳'!AG54</f>
        <v>1678</v>
      </c>
      <c r="H54" s="49">
        <f>'ごみ搬入量内訳'!AH54</f>
        <v>0</v>
      </c>
      <c r="I54" s="49">
        <f t="shared" si="9"/>
        <v>7973</v>
      </c>
      <c r="J54" s="49">
        <f t="shared" si="10"/>
        <v>746.2365269348987</v>
      </c>
      <c r="K54" s="49">
        <f>('ごみ搬入量内訳'!E54+'ごみ搬入量内訳'!AH54)/'ごみ処理概要'!D54/365*1000000</f>
        <v>571.4002253778449</v>
      </c>
      <c r="L54" s="49">
        <f>'ごみ搬入量内訳'!F54/'ごみ処理概要'!D54/365*1000000</f>
        <v>174.83630155705393</v>
      </c>
      <c r="M54" s="49">
        <f>'資源化量内訳'!BP54</f>
        <v>0</v>
      </c>
      <c r="N54" s="49">
        <f>'ごみ処理量内訳'!E54</f>
        <v>6095</v>
      </c>
      <c r="O54" s="49">
        <f>'ごみ処理量内訳'!L54</f>
        <v>0</v>
      </c>
      <c r="P54" s="49">
        <f t="shared" si="11"/>
        <v>1400</v>
      </c>
      <c r="Q54" s="49">
        <f>'ごみ処理量内訳'!G54</f>
        <v>0</v>
      </c>
      <c r="R54" s="49">
        <f>'ごみ処理量内訳'!H54</f>
        <v>473</v>
      </c>
      <c r="S54" s="49">
        <f>'ごみ処理量内訳'!I54</f>
        <v>0</v>
      </c>
      <c r="T54" s="49">
        <f>'ごみ処理量内訳'!J54</f>
        <v>0</v>
      </c>
      <c r="U54" s="49">
        <f>'ごみ処理量内訳'!K54</f>
        <v>927</v>
      </c>
      <c r="V54" s="49">
        <f t="shared" si="12"/>
        <v>478</v>
      </c>
      <c r="W54" s="49">
        <f>'資源化量内訳'!M54</f>
        <v>392</v>
      </c>
      <c r="X54" s="49">
        <f>'資源化量内訳'!N54</f>
        <v>0</v>
      </c>
      <c r="Y54" s="49">
        <f>'資源化量内訳'!O54</f>
        <v>86</v>
      </c>
      <c r="Z54" s="49">
        <f>'資源化量内訳'!P54</f>
        <v>0</v>
      </c>
      <c r="AA54" s="49">
        <f>'資源化量内訳'!Q54</f>
        <v>0</v>
      </c>
      <c r="AB54" s="49">
        <f>'資源化量内訳'!R54</f>
        <v>0</v>
      </c>
      <c r="AC54" s="49">
        <f>'資源化量内訳'!S54</f>
        <v>0</v>
      </c>
      <c r="AD54" s="49">
        <f t="shared" si="13"/>
        <v>7973</v>
      </c>
      <c r="AE54" s="50">
        <f t="shared" si="14"/>
        <v>100</v>
      </c>
      <c r="AF54" s="49">
        <f>'資源化量内訳'!AB54</f>
        <v>1083</v>
      </c>
      <c r="AG54" s="49">
        <f>'資源化量内訳'!AJ54</f>
        <v>0</v>
      </c>
      <c r="AH54" s="49">
        <f>'資源化量内訳'!AR54</f>
        <v>473</v>
      </c>
      <c r="AI54" s="49">
        <f>'資源化量内訳'!AZ54</f>
        <v>0</v>
      </c>
      <c r="AJ54" s="49">
        <f>'資源化量内訳'!BH54</f>
        <v>0</v>
      </c>
      <c r="AK54" s="49" t="s">
        <v>11</v>
      </c>
      <c r="AL54" s="49">
        <f t="shared" si="15"/>
        <v>1556</v>
      </c>
      <c r="AM54" s="50">
        <f t="shared" si="16"/>
        <v>25.511099962373006</v>
      </c>
      <c r="AN54" s="49">
        <f>'ごみ処理量内訳'!AC54</f>
        <v>0</v>
      </c>
      <c r="AO54" s="49">
        <f>'ごみ処理量内訳'!AD54</f>
        <v>0</v>
      </c>
      <c r="AP54" s="49">
        <f>'ごみ処理量内訳'!AE54</f>
        <v>927</v>
      </c>
      <c r="AQ54" s="49">
        <f t="shared" si="17"/>
        <v>927</v>
      </c>
    </row>
    <row r="55" spans="1:43" ht="13.5" customHeight="1">
      <c r="A55" s="24" t="s">
        <v>181</v>
      </c>
      <c r="B55" s="47" t="s">
        <v>274</v>
      </c>
      <c r="C55" s="48" t="s">
        <v>275</v>
      </c>
      <c r="D55" s="49">
        <v>12004</v>
      </c>
      <c r="E55" s="49">
        <v>12004</v>
      </c>
      <c r="F55" s="49">
        <f>'ごみ搬入量内訳'!H55</f>
        <v>2282</v>
      </c>
      <c r="G55" s="49">
        <f>'ごみ搬入量内訳'!AG55</f>
        <v>249</v>
      </c>
      <c r="H55" s="49">
        <f>'ごみ搬入量内訳'!AH55</f>
        <v>0</v>
      </c>
      <c r="I55" s="49">
        <f t="shared" si="9"/>
        <v>2531</v>
      </c>
      <c r="J55" s="49">
        <f t="shared" si="10"/>
        <v>577.6613275027046</v>
      </c>
      <c r="K55" s="49">
        <f>('ごみ搬入量内訳'!E55+'ごみ搬入量内訳'!AH55)/'ごみ処理概要'!D55/365*1000000</f>
        <v>541.1438196400287</v>
      </c>
      <c r="L55" s="49">
        <f>'ごみ搬入量内訳'!F55/'ごみ処理概要'!D55/365*1000000</f>
        <v>36.51750786267591</v>
      </c>
      <c r="M55" s="49">
        <f>'資源化量内訳'!BP55</f>
        <v>44</v>
      </c>
      <c r="N55" s="49">
        <f>'ごみ処理量内訳'!E55</f>
        <v>2127</v>
      </c>
      <c r="O55" s="49">
        <f>'ごみ処理量内訳'!L55</f>
        <v>0</v>
      </c>
      <c r="P55" s="49">
        <f t="shared" si="11"/>
        <v>289</v>
      </c>
      <c r="Q55" s="49">
        <f>'ごみ処理量内訳'!G55</f>
        <v>0</v>
      </c>
      <c r="R55" s="49">
        <f>'ごみ処理量内訳'!H55</f>
        <v>133</v>
      </c>
      <c r="S55" s="49">
        <f>'ごみ処理量内訳'!I55</f>
        <v>0</v>
      </c>
      <c r="T55" s="49">
        <f>'ごみ処理量内訳'!J55</f>
        <v>0</v>
      </c>
      <c r="U55" s="49">
        <f>'ごみ処理量内訳'!K55</f>
        <v>156</v>
      </c>
      <c r="V55" s="49">
        <f t="shared" si="12"/>
        <v>156</v>
      </c>
      <c r="W55" s="49">
        <f>'資源化量内訳'!M55</f>
        <v>0</v>
      </c>
      <c r="X55" s="49">
        <f>'資源化量内訳'!N55</f>
        <v>97</v>
      </c>
      <c r="Y55" s="49">
        <f>'資源化量内訳'!O55</f>
        <v>46</v>
      </c>
      <c r="Z55" s="49">
        <f>'資源化量内訳'!P55</f>
        <v>13</v>
      </c>
      <c r="AA55" s="49">
        <f>'資源化量内訳'!Q55</f>
        <v>0</v>
      </c>
      <c r="AB55" s="49">
        <f>'資源化量内訳'!R55</f>
        <v>0</v>
      </c>
      <c r="AC55" s="49">
        <f>'資源化量内訳'!S55</f>
        <v>0</v>
      </c>
      <c r="AD55" s="49">
        <f t="shared" si="13"/>
        <v>2572</v>
      </c>
      <c r="AE55" s="50">
        <f t="shared" si="14"/>
        <v>100</v>
      </c>
      <c r="AF55" s="49">
        <f>'資源化量内訳'!AB55</f>
        <v>0</v>
      </c>
      <c r="AG55" s="49">
        <f>'資源化量内訳'!AJ55</f>
        <v>0</v>
      </c>
      <c r="AH55" s="49">
        <f>'資源化量内訳'!AR55</f>
        <v>133</v>
      </c>
      <c r="AI55" s="49">
        <f>'資源化量内訳'!AZ55</f>
        <v>0</v>
      </c>
      <c r="AJ55" s="49">
        <f>'資源化量内訳'!BH55</f>
        <v>0</v>
      </c>
      <c r="AK55" s="49" t="s">
        <v>11</v>
      </c>
      <c r="AL55" s="49">
        <f t="shared" si="15"/>
        <v>133</v>
      </c>
      <c r="AM55" s="50">
        <f t="shared" si="16"/>
        <v>12.729357798165136</v>
      </c>
      <c r="AN55" s="49">
        <f>'ごみ処理量内訳'!AC55</f>
        <v>0</v>
      </c>
      <c r="AO55" s="49">
        <f>'ごみ処理量内訳'!AD55</f>
        <v>253</v>
      </c>
      <c r="AP55" s="49">
        <f>'ごみ処理量内訳'!AE55</f>
        <v>156</v>
      </c>
      <c r="AQ55" s="49">
        <f t="shared" si="17"/>
        <v>409</v>
      </c>
    </row>
    <row r="56" spans="1:43" ht="13.5" customHeight="1">
      <c r="A56" s="24" t="s">
        <v>181</v>
      </c>
      <c r="B56" s="47" t="s">
        <v>276</v>
      </c>
      <c r="C56" s="48" t="s">
        <v>277</v>
      </c>
      <c r="D56" s="49">
        <v>48718</v>
      </c>
      <c r="E56" s="49">
        <v>48718</v>
      </c>
      <c r="F56" s="49">
        <f>'ごみ搬入量内訳'!H56</f>
        <v>17184</v>
      </c>
      <c r="G56" s="49">
        <f>'ごみ搬入量内訳'!AG56</f>
        <v>2448</v>
      </c>
      <c r="H56" s="49">
        <f>'ごみ搬入量内訳'!AH56</f>
        <v>0</v>
      </c>
      <c r="I56" s="49">
        <f t="shared" si="9"/>
        <v>19632</v>
      </c>
      <c r="J56" s="49">
        <f t="shared" si="10"/>
        <v>1104.0334449251409</v>
      </c>
      <c r="K56" s="49">
        <f>('ごみ搬入量内訳'!E56+'ごみ搬入量内訳'!AH56)/'ごみ処理概要'!D56/365*1000000</f>
        <v>681.9228582499113</v>
      </c>
      <c r="L56" s="49">
        <f>'ごみ搬入量内訳'!F56/'ごみ処理概要'!D56/365*1000000</f>
        <v>422.1105866752296</v>
      </c>
      <c r="M56" s="49">
        <f>'資源化量内訳'!BP56</f>
        <v>81</v>
      </c>
      <c r="N56" s="49">
        <f>'ごみ処理量内訳'!E56</f>
        <v>914</v>
      </c>
      <c r="O56" s="49">
        <f>'ごみ処理量内訳'!L56</f>
        <v>0</v>
      </c>
      <c r="P56" s="49">
        <f t="shared" si="11"/>
        <v>17766</v>
      </c>
      <c r="Q56" s="49">
        <f>'ごみ処理量内訳'!G56</f>
        <v>3704</v>
      </c>
      <c r="R56" s="49">
        <f>'ごみ処理量内訳'!H56</f>
        <v>0</v>
      </c>
      <c r="S56" s="49">
        <f>'ごみ処理量内訳'!I56</f>
        <v>0</v>
      </c>
      <c r="T56" s="49">
        <f>'ごみ処理量内訳'!J56</f>
        <v>14062</v>
      </c>
      <c r="U56" s="49">
        <f>'ごみ処理量内訳'!K56</f>
        <v>0</v>
      </c>
      <c r="V56" s="49">
        <f t="shared" si="12"/>
        <v>951</v>
      </c>
      <c r="W56" s="49">
        <f>'資源化量内訳'!M56</f>
        <v>0</v>
      </c>
      <c r="X56" s="49">
        <f>'資源化量内訳'!N56</f>
        <v>0</v>
      </c>
      <c r="Y56" s="49">
        <f>'資源化量内訳'!O56</f>
        <v>0</v>
      </c>
      <c r="Z56" s="49">
        <f>'資源化量内訳'!P56</f>
        <v>0</v>
      </c>
      <c r="AA56" s="49">
        <f>'資源化量内訳'!Q56</f>
        <v>0</v>
      </c>
      <c r="AB56" s="49">
        <f>'資源化量内訳'!R56</f>
        <v>0</v>
      </c>
      <c r="AC56" s="49">
        <f>'資源化量内訳'!S56</f>
        <v>951</v>
      </c>
      <c r="AD56" s="49">
        <f t="shared" si="13"/>
        <v>19631</v>
      </c>
      <c r="AE56" s="50">
        <f t="shared" si="14"/>
        <v>100</v>
      </c>
      <c r="AF56" s="49">
        <f>'資源化量内訳'!AB56</f>
        <v>914</v>
      </c>
      <c r="AG56" s="49">
        <f>'資源化量内訳'!AJ56</f>
        <v>1679</v>
      </c>
      <c r="AH56" s="49">
        <f>'資源化量内訳'!AR56</f>
        <v>0</v>
      </c>
      <c r="AI56" s="49">
        <f>'資源化量内訳'!AZ56</f>
        <v>0</v>
      </c>
      <c r="AJ56" s="49">
        <f>'資源化量内訳'!BH56</f>
        <v>14062</v>
      </c>
      <c r="AK56" s="49" t="s">
        <v>11</v>
      </c>
      <c r="AL56" s="49">
        <f t="shared" si="15"/>
        <v>16655</v>
      </c>
      <c r="AM56" s="50">
        <f t="shared" si="16"/>
        <v>89.7270698051948</v>
      </c>
      <c r="AN56" s="49">
        <f>'ごみ処理量内訳'!AC56</f>
        <v>0</v>
      </c>
      <c r="AO56" s="49">
        <f>'ごみ処理量内訳'!AD56</f>
        <v>0</v>
      </c>
      <c r="AP56" s="49">
        <f>'ごみ処理量内訳'!AE56</f>
        <v>2025</v>
      </c>
      <c r="AQ56" s="49">
        <f t="shared" si="17"/>
        <v>2025</v>
      </c>
    </row>
    <row r="57" spans="1:43" ht="13.5" customHeight="1">
      <c r="A57" s="24" t="s">
        <v>181</v>
      </c>
      <c r="B57" s="47" t="s">
        <v>278</v>
      </c>
      <c r="C57" s="48" t="s">
        <v>279</v>
      </c>
      <c r="D57" s="49">
        <v>39250</v>
      </c>
      <c r="E57" s="49">
        <v>39250</v>
      </c>
      <c r="F57" s="49">
        <f>'ごみ搬入量内訳'!H57</f>
        <v>12907</v>
      </c>
      <c r="G57" s="49">
        <f>'ごみ搬入量内訳'!AG57</f>
        <v>1463</v>
      </c>
      <c r="H57" s="49">
        <f>'ごみ搬入量内訳'!AH57</f>
        <v>894</v>
      </c>
      <c r="I57" s="49">
        <f t="shared" si="9"/>
        <v>15264</v>
      </c>
      <c r="J57" s="49">
        <f t="shared" si="10"/>
        <v>1065.4567664252684</v>
      </c>
      <c r="K57" s="49">
        <f>('ごみ搬入量内訳'!E57+'ごみ搬入量内訳'!AH57)/'ごみ処理概要'!D57/365*1000000</f>
        <v>863.5895646104179</v>
      </c>
      <c r="L57" s="49">
        <f>'ごみ搬入量内訳'!F57/'ごみ処理概要'!D57/365*1000000</f>
        <v>201.86720181485038</v>
      </c>
      <c r="M57" s="49">
        <f>'資源化量内訳'!BP57</f>
        <v>0</v>
      </c>
      <c r="N57" s="49">
        <f>'ごみ処理量内訳'!E57</f>
        <v>911</v>
      </c>
      <c r="O57" s="49">
        <f>'ごみ処理量内訳'!L57</f>
        <v>30</v>
      </c>
      <c r="P57" s="49">
        <f t="shared" si="11"/>
        <v>11552</v>
      </c>
      <c r="Q57" s="49">
        <f>'ごみ処理量内訳'!G57</f>
        <v>2760</v>
      </c>
      <c r="R57" s="49">
        <f>'ごみ処理量内訳'!H57</f>
        <v>838</v>
      </c>
      <c r="S57" s="49">
        <f>'ごみ処理量内訳'!I57</f>
        <v>0</v>
      </c>
      <c r="T57" s="49">
        <f>'ごみ処理量内訳'!J57</f>
        <v>7954</v>
      </c>
      <c r="U57" s="49">
        <f>'ごみ処理量内訳'!K57</f>
        <v>0</v>
      </c>
      <c r="V57" s="49">
        <f t="shared" si="12"/>
        <v>1877</v>
      </c>
      <c r="W57" s="49">
        <f>'資源化量内訳'!M57</f>
        <v>1839</v>
      </c>
      <c r="X57" s="49">
        <f>'資源化量内訳'!N57</f>
        <v>0</v>
      </c>
      <c r="Y57" s="49">
        <f>'資源化量内訳'!O57</f>
        <v>0</v>
      </c>
      <c r="Z57" s="49">
        <f>'資源化量内訳'!P57</f>
        <v>0</v>
      </c>
      <c r="AA57" s="49">
        <f>'資源化量内訳'!Q57</f>
        <v>0</v>
      </c>
      <c r="AB57" s="49">
        <f>'資源化量内訳'!R57</f>
        <v>38</v>
      </c>
      <c r="AC57" s="49">
        <f>'資源化量内訳'!S57</f>
        <v>0</v>
      </c>
      <c r="AD57" s="49">
        <f t="shared" si="13"/>
        <v>14370</v>
      </c>
      <c r="AE57" s="50">
        <f t="shared" si="14"/>
        <v>99.79123173277662</v>
      </c>
      <c r="AF57" s="49">
        <f>'資源化量内訳'!AB57</f>
        <v>0</v>
      </c>
      <c r="AG57" s="49">
        <f>'資源化量内訳'!AJ57</f>
        <v>390</v>
      </c>
      <c r="AH57" s="49">
        <f>'資源化量内訳'!AR57</f>
        <v>665</v>
      </c>
      <c r="AI57" s="49">
        <f>'資源化量内訳'!AZ57</f>
        <v>0</v>
      </c>
      <c r="AJ57" s="49">
        <f>'資源化量内訳'!BH57</f>
        <v>0</v>
      </c>
      <c r="AK57" s="49" t="s">
        <v>11</v>
      </c>
      <c r="AL57" s="49">
        <f t="shared" si="15"/>
        <v>1055</v>
      </c>
      <c r="AM57" s="50">
        <f t="shared" si="16"/>
        <v>20.403618649965203</v>
      </c>
      <c r="AN57" s="49">
        <f>'ごみ処理量内訳'!AC57</f>
        <v>30</v>
      </c>
      <c r="AO57" s="49">
        <f>'ごみ処理量内訳'!AD57</f>
        <v>46</v>
      </c>
      <c r="AP57" s="49">
        <f>'ごみ処理量内訳'!AE57</f>
        <v>724</v>
      </c>
      <c r="AQ57" s="49">
        <f t="shared" si="17"/>
        <v>800</v>
      </c>
    </row>
    <row r="58" spans="1:43" ht="13.5" customHeight="1">
      <c r="A58" s="24" t="s">
        <v>181</v>
      </c>
      <c r="B58" s="47" t="s">
        <v>280</v>
      </c>
      <c r="C58" s="48" t="s">
        <v>281</v>
      </c>
      <c r="D58" s="49">
        <v>16754</v>
      </c>
      <c r="E58" s="49">
        <v>16754</v>
      </c>
      <c r="F58" s="49">
        <f>'ごみ搬入量内訳'!H58</f>
        <v>3622</v>
      </c>
      <c r="G58" s="49">
        <f>'ごみ搬入量内訳'!AG58</f>
        <v>1037</v>
      </c>
      <c r="H58" s="49">
        <f>'ごみ搬入量内訳'!AH58</f>
        <v>459</v>
      </c>
      <c r="I58" s="49">
        <f t="shared" si="9"/>
        <v>5118</v>
      </c>
      <c r="J58" s="49">
        <f t="shared" si="10"/>
        <v>836.9295576112677</v>
      </c>
      <c r="K58" s="49">
        <f>('ごみ搬入量内訳'!E58+'ごみ搬入量内訳'!AH58)/'ごみ処理概要'!D58/365*1000000</f>
        <v>746.826355922364</v>
      </c>
      <c r="L58" s="49">
        <f>'ごみ搬入量内訳'!F58/'ごみ処理概要'!D58/365*1000000</f>
        <v>90.10320168890358</v>
      </c>
      <c r="M58" s="49">
        <f>'資源化量内訳'!BP58</f>
        <v>56</v>
      </c>
      <c r="N58" s="49">
        <f>'ごみ処理量内訳'!E58</f>
        <v>3889</v>
      </c>
      <c r="O58" s="49">
        <f>'ごみ処理量内訳'!L58</f>
        <v>0</v>
      </c>
      <c r="P58" s="49">
        <f t="shared" si="11"/>
        <v>770</v>
      </c>
      <c r="Q58" s="49">
        <f>'ごみ処理量内訳'!G58</f>
        <v>770</v>
      </c>
      <c r="R58" s="49">
        <f>'ごみ処理量内訳'!H58</f>
        <v>0</v>
      </c>
      <c r="S58" s="49">
        <f>'ごみ処理量内訳'!I58</f>
        <v>0</v>
      </c>
      <c r="T58" s="49">
        <f>'ごみ処理量内訳'!J58</f>
        <v>0</v>
      </c>
      <c r="U58" s="49">
        <f>'ごみ処理量内訳'!K58</f>
        <v>0</v>
      </c>
      <c r="V58" s="49">
        <f t="shared" si="12"/>
        <v>182</v>
      </c>
      <c r="W58" s="49">
        <f>'資源化量内訳'!M58</f>
        <v>181</v>
      </c>
      <c r="X58" s="49">
        <f>'資源化量内訳'!N58</f>
        <v>0</v>
      </c>
      <c r="Y58" s="49">
        <f>'資源化量内訳'!O58</f>
        <v>0</v>
      </c>
      <c r="Z58" s="49">
        <f>'資源化量内訳'!P58</f>
        <v>0</v>
      </c>
      <c r="AA58" s="49">
        <f>'資源化量内訳'!Q58</f>
        <v>0</v>
      </c>
      <c r="AB58" s="49">
        <f>'資源化量内訳'!R58</f>
        <v>0</v>
      </c>
      <c r="AC58" s="49">
        <f>'資源化量内訳'!S58</f>
        <v>1</v>
      </c>
      <c r="AD58" s="49">
        <f t="shared" si="13"/>
        <v>4841</v>
      </c>
      <c r="AE58" s="50">
        <f t="shared" si="14"/>
        <v>100</v>
      </c>
      <c r="AF58" s="49">
        <f>'資源化量内訳'!AB58</f>
        <v>0</v>
      </c>
      <c r="AG58" s="49">
        <f>'資源化量内訳'!AJ58</f>
        <v>468</v>
      </c>
      <c r="AH58" s="49">
        <f>'資源化量内訳'!AR58</f>
        <v>0</v>
      </c>
      <c r="AI58" s="49">
        <f>'資源化量内訳'!AZ58</f>
        <v>0</v>
      </c>
      <c r="AJ58" s="49">
        <f>'資源化量内訳'!BH58</f>
        <v>0</v>
      </c>
      <c r="AK58" s="49" t="s">
        <v>11</v>
      </c>
      <c r="AL58" s="49">
        <f t="shared" si="15"/>
        <v>468</v>
      </c>
      <c r="AM58" s="50">
        <f t="shared" si="16"/>
        <v>14.4169899938738</v>
      </c>
      <c r="AN58" s="49">
        <f>'ごみ処理量内訳'!AC58</f>
        <v>0</v>
      </c>
      <c r="AO58" s="49">
        <f>'ごみ処理量内訳'!AD58</f>
        <v>558</v>
      </c>
      <c r="AP58" s="49">
        <f>'ごみ処理量内訳'!AE58</f>
        <v>170</v>
      </c>
      <c r="AQ58" s="49">
        <f t="shared" si="17"/>
        <v>728</v>
      </c>
    </row>
    <row r="59" spans="1:43" ht="13.5" customHeight="1">
      <c r="A59" s="24" t="s">
        <v>181</v>
      </c>
      <c r="B59" s="47" t="s">
        <v>282</v>
      </c>
      <c r="C59" s="48" t="s">
        <v>283</v>
      </c>
      <c r="D59" s="49">
        <v>10823</v>
      </c>
      <c r="E59" s="49">
        <v>10823</v>
      </c>
      <c r="F59" s="49">
        <f>'ごみ搬入量内訳'!H59</f>
        <v>1767</v>
      </c>
      <c r="G59" s="49">
        <f>'ごみ搬入量内訳'!AG59</f>
        <v>326</v>
      </c>
      <c r="H59" s="49">
        <f>'ごみ搬入量内訳'!AH59</f>
        <v>1168</v>
      </c>
      <c r="I59" s="49">
        <f t="shared" si="9"/>
        <v>3261</v>
      </c>
      <c r="J59" s="49">
        <f t="shared" si="10"/>
        <v>825.4870715460099</v>
      </c>
      <c r="K59" s="49">
        <f>('ごみ搬入量内訳'!E59+'ごみ搬入量内訳'!AH59)/'ごみ処理概要'!D59/365*1000000</f>
        <v>740.6854251283733</v>
      </c>
      <c r="L59" s="49">
        <f>'ごみ搬入量内訳'!F59/'ごみ処理概要'!D59/365*1000000</f>
        <v>84.80164641763672</v>
      </c>
      <c r="M59" s="49">
        <f>'資源化量内訳'!BP59</f>
        <v>0</v>
      </c>
      <c r="N59" s="49">
        <f>'ごみ処理量内訳'!E59</f>
        <v>1634</v>
      </c>
      <c r="O59" s="49">
        <f>'ごみ処理量内訳'!L59</f>
        <v>0</v>
      </c>
      <c r="P59" s="49">
        <f t="shared" si="11"/>
        <v>459</v>
      </c>
      <c r="Q59" s="49">
        <f>'ごみ処理量内訳'!G59</f>
        <v>459</v>
      </c>
      <c r="R59" s="49">
        <f>'ごみ処理量内訳'!H59</f>
        <v>0</v>
      </c>
      <c r="S59" s="49">
        <f>'ごみ処理量内訳'!I59</f>
        <v>0</v>
      </c>
      <c r="T59" s="49">
        <f>'ごみ処理量内訳'!J59</f>
        <v>0</v>
      </c>
      <c r="U59" s="49">
        <f>'ごみ処理量内訳'!K59</f>
        <v>0</v>
      </c>
      <c r="V59" s="49">
        <f t="shared" si="12"/>
        <v>140</v>
      </c>
      <c r="W59" s="49">
        <f>'資源化量内訳'!M59</f>
        <v>140</v>
      </c>
      <c r="X59" s="49">
        <f>'資源化量内訳'!N59</f>
        <v>0</v>
      </c>
      <c r="Y59" s="49">
        <f>'資源化量内訳'!O59</f>
        <v>0</v>
      </c>
      <c r="Z59" s="49">
        <f>'資源化量内訳'!P59</f>
        <v>0</v>
      </c>
      <c r="AA59" s="49">
        <f>'資源化量内訳'!Q59</f>
        <v>0</v>
      </c>
      <c r="AB59" s="49">
        <f>'資源化量内訳'!R59</f>
        <v>0</v>
      </c>
      <c r="AC59" s="49">
        <f>'資源化量内訳'!S59</f>
        <v>0</v>
      </c>
      <c r="AD59" s="49">
        <f t="shared" si="13"/>
        <v>2233</v>
      </c>
      <c r="AE59" s="50">
        <f t="shared" si="14"/>
        <v>100</v>
      </c>
      <c r="AF59" s="49">
        <f>'資源化量内訳'!AB59</f>
        <v>0</v>
      </c>
      <c r="AG59" s="49">
        <f>'資源化量内訳'!AJ59</f>
        <v>279</v>
      </c>
      <c r="AH59" s="49">
        <f>'資源化量内訳'!AR59</f>
        <v>0</v>
      </c>
      <c r="AI59" s="49">
        <f>'資源化量内訳'!AZ59</f>
        <v>0</v>
      </c>
      <c r="AJ59" s="49">
        <f>'資源化量内訳'!BH59</f>
        <v>0</v>
      </c>
      <c r="AK59" s="49" t="s">
        <v>11</v>
      </c>
      <c r="AL59" s="49">
        <f t="shared" si="15"/>
        <v>279</v>
      </c>
      <c r="AM59" s="50">
        <f t="shared" si="16"/>
        <v>18.76399462606359</v>
      </c>
      <c r="AN59" s="49">
        <f>'ごみ処理量内訳'!AC59</f>
        <v>0</v>
      </c>
      <c r="AO59" s="49">
        <f>'ごみ処理量内訳'!AD59</f>
        <v>234</v>
      </c>
      <c r="AP59" s="49">
        <f>'ごみ処理量内訳'!AE59</f>
        <v>102</v>
      </c>
      <c r="AQ59" s="49">
        <f t="shared" si="17"/>
        <v>336</v>
      </c>
    </row>
    <row r="60" spans="1:43" ht="13.5" customHeight="1">
      <c r="A60" s="24" t="s">
        <v>181</v>
      </c>
      <c r="B60" s="47" t="s">
        <v>284</v>
      </c>
      <c r="C60" s="48" t="s">
        <v>285</v>
      </c>
      <c r="D60" s="49">
        <v>14005</v>
      </c>
      <c r="E60" s="49">
        <v>14005</v>
      </c>
      <c r="F60" s="49">
        <f>'ごみ搬入量内訳'!H60</f>
        <v>3646</v>
      </c>
      <c r="G60" s="49">
        <f>'ごみ搬入量内訳'!AG60</f>
        <v>493</v>
      </c>
      <c r="H60" s="49">
        <f>'ごみ搬入量内訳'!AH60</f>
        <v>315</v>
      </c>
      <c r="I60" s="49">
        <f t="shared" si="9"/>
        <v>4454</v>
      </c>
      <c r="J60" s="49">
        <f t="shared" si="10"/>
        <v>871.3130829009209</v>
      </c>
      <c r="K60" s="49">
        <f>('ごみ搬入量内訳'!E60+'ごみ搬入量内訳'!AH60)/'ごみ処理概要'!D60/365*1000000</f>
        <v>747.8738024091201</v>
      </c>
      <c r="L60" s="49">
        <f>'ごみ搬入量内訳'!F60/'ごみ処理概要'!D60/365*1000000</f>
        <v>123.43928049180089</v>
      </c>
      <c r="M60" s="49">
        <f>'資源化量内訳'!BP60</f>
        <v>0</v>
      </c>
      <c r="N60" s="49">
        <f>'ごみ処理量内訳'!E60</f>
        <v>3356</v>
      </c>
      <c r="O60" s="49">
        <f>'ごみ処理量内訳'!L60</f>
        <v>0</v>
      </c>
      <c r="P60" s="49">
        <f t="shared" si="11"/>
        <v>600</v>
      </c>
      <c r="Q60" s="49">
        <f>'ごみ処理量内訳'!G60</f>
        <v>560</v>
      </c>
      <c r="R60" s="49">
        <f>'ごみ処理量内訳'!H60</f>
        <v>0</v>
      </c>
      <c r="S60" s="49">
        <f>'ごみ処理量内訳'!I60</f>
        <v>0</v>
      </c>
      <c r="T60" s="49">
        <f>'ごみ処理量内訳'!J60</f>
        <v>0</v>
      </c>
      <c r="U60" s="49">
        <f>'ごみ処理量内訳'!K60</f>
        <v>40</v>
      </c>
      <c r="V60" s="49">
        <f t="shared" si="12"/>
        <v>183</v>
      </c>
      <c r="W60" s="49">
        <f>'資源化量内訳'!M60</f>
        <v>183</v>
      </c>
      <c r="X60" s="49">
        <f>'資源化量内訳'!N60</f>
        <v>0</v>
      </c>
      <c r="Y60" s="49">
        <f>'資源化量内訳'!O60</f>
        <v>0</v>
      </c>
      <c r="Z60" s="49">
        <f>'資源化量内訳'!P60</f>
        <v>0</v>
      </c>
      <c r="AA60" s="49">
        <f>'資源化量内訳'!Q60</f>
        <v>0</v>
      </c>
      <c r="AB60" s="49">
        <f>'資源化量内訳'!R60</f>
        <v>0</v>
      </c>
      <c r="AC60" s="49">
        <f>'資源化量内訳'!S60</f>
        <v>0</v>
      </c>
      <c r="AD60" s="49">
        <f t="shared" si="13"/>
        <v>4139</v>
      </c>
      <c r="AE60" s="50">
        <f t="shared" si="14"/>
        <v>100</v>
      </c>
      <c r="AF60" s="49">
        <f>'資源化量内訳'!AB60</f>
        <v>0</v>
      </c>
      <c r="AG60" s="49">
        <f>'資源化量内訳'!AJ60</f>
        <v>340</v>
      </c>
      <c r="AH60" s="49">
        <f>'資源化量内訳'!AR60</f>
        <v>0</v>
      </c>
      <c r="AI60" s="49">
        <f>'資源化量内訳'!AZ60</f>
        <v>0</v>
      </c>
      <c r="AJ60" s="49">
        <f>'資源化量内訳'!BH60</f>
        <v>0</v>
      </c>
      <c r="AK60" s="49" t="s">
        <v>11</v>
      </c>
      <c r="AL60" s="49">
        <f t="shared" si="15"/>
        <v>340</v>
      </c>
      <c r="AM60" s="50">
        <f t="shared" si="16"/>
        <v>12.635902391882098</v>
      </c>
      <c r="AN60" s="49">
        <f>'ごみ処理量内訳'!AC60</f>
        <v>0</v>
      </c>
      <c r="AO60" s="49">
        <f>'ごみ処理量内訳'!AD60</f>
        <v>481</v>
      </c>
      <c r="AP60" s="49">
        <f>'ごみ処理量内訳'!AE60</f>
        <v>164</v>
      </c>
      <c r="AQ60" s="49">
        <f t="shared" si="17"/>
        <v>645</v>
      </c>
    </row>
    <row r="61" spans="1:43" ht="13.5" customHeight="1">
      <c r="A61" s="24" t="s">
        <v>181</v>
      </c>
      <c r="B61" s="47" t="s">
        <v>286</v>
      </c>
      <c r="C61" s="48" t="s">
        <v>287</v>
      </c>
      <c r="D61" s="49">
        <v>20192</v>
      </c>
      <c r="E61" s="49">
        <v>20192</v>
      </c>
      <c r="F61" s="49">
        <f>'ごみ搬入量内訳'!H61</f>
        <v>5510</v>
      </c>
      <c r="G61" s="49">
        <f>'ごみ搬入量内訳'!AG61</f>
        <v>480</v>
      </c>
      <c r="H61" s="49">
        <f>'ごみ搬入量内訳'!AH61</f>
        <v>0</v>
      </c>
      <c r="I61" s="49">
        <f t="shared" si="9"/>
        <v>5990</v>
      </c>
      <c r="J61" s="49">
        <f t="shared" si="10"/>
        <v>812.7455875648568</v>
      </c>
      <c r="K61" s="49">
        <f>('ごみ搬入量内訳'!E61+'ごみ搬入量内訳'!AH61)/'ごみ処理概要'!D61/365*1000000</f>
        <v>665.6644161257408</v>
      </c>
      <c r="L61" s="49">
        <f>'ごみ搬入量内訳'!F61/'ごみ処理概要'!D61/365*1000000</f>
        <v>147.081171439116</v>
      </c>
      <c r="M61" s="49">
        <f>'資源化量内訳'!BP61</f>
        <v>113</v>
      </c>
      <c r="N61" s="49">
        <f>'ごみ処理量内訳'!E61</f>
        <v>5471</v>
      </c>
      <c r="O61" s="49">
        <f>'ごみ処理量内訳'!L61</f>
        <v>0</v>
      </c>
      <c r="P61" s="49">
        <f t="shared" si="11"/>
        <v>649</v>
      </c>
      <c r="Q61" s="49">
        <f>'ごみ処理量内訳'!G61</f>
        <v>184</v>
      </c>
      <c r="R61" s="49">
        <f>'ごみ処理量内訳'!H61</f>
        <v>465</v>
      </c>
      <c r="S61" s="49">
        <f>'ごみ処理量内訳'!I61</f>
        <v>0</v>
      </c>
      <c r="T61" s="49">
        <f>'ごみ処理量内訳'!J61</f>
        <v>0</v>
      </c>
      <c r="U61" s="49">
        <f>'ごみ処理量内訳'!K61</f>
        <v>0</v>
      </c>
      <c r="V61" s="49">
        <f t="shared" si="12"/>
        <v>173</v>
      </c>
      <c r="W61" s="49">
        <f>'資源化量内訳'!M61</f>
        <v>0</v>
      </c>
      <c r="X61" s="49">
        <f>'資源化量内訳'!N61</f>
        <v>163</v>
      </c>
      <c r="Y61" s="49">
        <f>'資源化量内訳'!O61</f>
        <v>0</v>
      </c>
      <c r="Z61" s="49">
        <f>'資源化量内訳'!P61</f>
        <v>10</v>
      </c>
      <c r="AA61" s="49">
        <f>'資源化量内訳'!Q61</f>
        <v>0</v>
      </c>
      <c r="AB61" s="49">
        <f>'資源化量内訳'!R61</f>
        <v>0</v>
      </c>
      <c r="AC61" s="49">
        <f>'資源化量内訳'!S61</f>
        <v>0</v>
      </c>
      <c r="AD61" s="49">
        <f t="shared" si="13"/>
        <v>6293</v>
      </c>
      <c r="AE61" s="50">
        <f t="shared" si="14"/>
        <v>100</v>
      </c>
      <c r="AF61" s="49">
        <f>'資源化量内訳'!AB61</f>
        <v>0</v>
      </c>
      <c r="AG61" s="49">
        <f>'資源化量内訳'!AJ61</f>
        <v>0</v>
      </c>
      <c r="AH61" s="49">
        <f>'資源化量内訳'!AR61</f>
        <v>327</v>
      </c>
      <c r="AI61" s="49">
        <f>'資源化量内訳'!AZ61</f>
        <v>0</v>
      </c>
      <c r="AJ61" s="49">
        <f>'資源化量内訳'!BH61</f>
        <v>0</v>
      </c>
      <c r="AK61" s="49" t="s">
        <v>11</v>
      </c>
      <c r="AL61" s="49">
        <f t="shared" si="15"/>
        <v>327</v>
      </c>
      <c r="AM61" s="50">
        <f t="shared" si="16"/>
        <v>9.569153918201687</v>
      </c>
      <c r="AN61" s="49">
        <f>'ごみ処理量内訳'!AC61</f>
        <v>0</v>
      </c>
      <c r="AO61" s="49">
        <f>'ごみ処理量内訳'!AD61</f>
        <v>458</v>
      </c>
      <c r="AP61" s="49">
        <f>'ごみ処理量内訳'!AE61</f>
        <v>110</v>
      </c>
      <c r="AQ61" s="49">
        <f t="shared" si="17"/>
        <v>568</v>
      </c>
    </row>
    <row r="62" spans="1:43" ht="13.5" customHeight="1">
      <c r="A62" s="24" t="s">
        <v>181</v>
      </c>
      <c r="B62" s="47" t="s">
        <v>288</v>
      </c>
      <c r="C62" s="48" t="s">
        <v>289</v>
      </c>
      <c r="D62" s="49">
        <v>18525</v>
      </c>
      <c r="E62" s="49">
        <v>18525</v>
      </c>
      <c r="F62" s="49">
        <f>'ごみ搬入量内訳'!H62</f>
        <v>6634</v>
      </c>
      <c r="G62" s="49">
        <f>'ごみ搬入量内訳'!AG62</f>
        <v>329</v>
      </c>
      <c r="H62" s="49">
        <f>'ごみ搬入量内訳'!AH62</f>
        <v>0</v>
      </c>
      <c r="I62" s="49">
        <f t="shared" si="9"/>
        <v>6963</v>
      </c>
      <c r="J62" s="49">
        <f t="shared" si="10"/>
        <v>1029.782042038711</v>
      </c>
      <c r="K62" s="49">
        <f>('ごみ搬入量内訳'!E62+'ごみ搬入量内訳'!AH62)/'ごみ処理概要'!D62/365*1000000</f>
        <v>772.2995581683397</v>
      </c>
      <c r="L62" s="49">
        <f>'ごみ搬入量内訳'!F62/'ごみ処理概要'!D62/365*1000000</f>
        <v>257.4824838703714</v>
      </c>
      <c r="M62" s="49">
        <f>'資源化量内訳'!BP62</f>
        <v>151</v>
      </c>
      <c r="N62" s="49">
        <f>'ごみ処理量内訳'!E62</f>
        <v>5753</v>
      </c>
      <c r="O62" s="49">
        <f>'ごみ処理量内訳'!L62</f>
        <v>0</v>
      </c>
      <c r="P62" s="49">
        <f t="shared" si="11"/>
        <v>767</v>
      </c>
      <c r="Q62" s="49">
        <f>'ごみ処理量内訳'!G62</f>
        <v>288</v>
      </c>
      <c r="R62" s="49">
        <f>'ごみ処理量内訳'!H62</f>
        <v>479</v>
      </c>
      <c r="S62" s="49">
        <f>'ごみ処理量内訳'!I62</f>
        <v>0</v>
      </c>
      <c r="T62" s="49">
        <f>'ごみ処理量内訳'!J62</f>
        <v>0</v>
      </c>
      <c r="U62" s="49">
        <f>'ごみ処理量内訳'!K62</f>
        <v>0</v>
      </c>
      <c r="V62" s="49">
        <f t="shared" si="12"/>
        <v>274</v>
      </c>
      <c r="W62" s="49">
        <f>'資源化量内訳'!M62</f>
        <v>0</v>
      </c>
      <c r="X62" s="49">
        <f>'資源化量内訳'!N62</f>
        <v>256</v>
      </c>
      <c r="Y62" s="49">
        <f>'資源化量内訳'!O62</f>
        <v>0</v>
      </c>
      <c r="Z62" s="49">
        <f>'資源化量内訳'!P62</f>
        <v>18</v>
      </c>
      <c r="AA62" s="49">
        <f>'資源化量内訳'!Q62</f>
        <v>0</v>
      </c>
      <c r="AB62" s="49">
        <f>'資源化量内訳'!R62</f>
        <v>0</v>
      </c>
      <c r="AC62" s="49">
        <f>'資源化量内訳'!S62</f>
        <v>0</v>
      </c>
      <c r="AD62" s="49">
        <f t="shared" si="13"/>
        <v>6794</v>
      </c>
      <c r="AE62" s="50">
        <f t="shared" si="14"/>
        <v>100</v>
      </c>
      <c r="AF62" s="49">
        <f>'資源化量内訳'!AB62</f>
        <v>0</v>
      </c>
      <c r="AG62" s="49">
        <f>'資源化量内訳'!AJ62</f>
        <v>0</v>
      </c>
      <c r="AH62" s="49">
        <f>'資源化量内訳'!AR62</f>
        <v>336</v>
      </c>
      <c r="AI62" s="49">
        <f>'資源化量内訳'!AZ62</f>
        <v>0</v>
      </c>
      <c r="AJ62" s="49">
        <f>'資源化量内訳'!BH62</f>
        <v>0</v>
      </c>
      <c r="AK62" s="49" t="s">
        <v>11</v>
      </c>
      <c r="AL62" s="49">
        <f t="shared" si="15"/>
        <v>336</v>
      </c>
      <c r="AM62" s="50">
        <f t="shared" si="16"/>
        <v>10.95752339812815</v>
      </c>
      <c r="AN62" s="49">
        <f>'ごみ処理量内訳'!AC62</f>
        <v>0</v>
      </c>
      <c r="AO62" s="49">
        <f>'ごみ処理量内訳'!AD62</f>
        <v>482</v>
      </c>
      <c r="AP62" s="49">
        <f>'ごみ処理量内訳'!AE62</f>
        <v>113</v>
      </c>
      <c r="AQ62" s="49">
        <f t="shared" si="17"/>
        <v>595</v>
      </c>
    </row>
    <row r="63" spans="1:43" ht="13.5" customHeight="1">
      <c r="A63" s="24" t="s">
        <v>181</v>
      </c>
      <c r="B63" s="47" t="s">
        <v>290</v>
      </c>
      <c r="C63" s="48" t="s">
        <v>291</v>
      </c>
      <c r="D63" s="49">
        <v>46771</v>
      </c>
      <c r="E63" s="49">
        <v>46771</v>
      </c>
      <c r="F63" s="49">
        <f>'ごみ搬入量内訳'!H63</f>
        <v>17428</v>
      </c>
      <c r="G63" s="49">
        <f>'ごみ搬入量内訳'!AG63</f>
        <v>1279</v>
      </c>
      <c r="H63" s="49">
        <f>'ごみ搬入量内訳'!AH63</f>
        <v>0</v>
      </c>
      <c r="I63" s="49">
        <f t="shared" si="9"/>
        <v>18707</v>
      </c>
      <c r="J63" s="49">
        <f t="shared" si="10"/>
        <v>1095.8084025255084</v>
      </c>
      <c r="K63" s="49">
        <f>('ごみ搬入量内訳'!E63+'ごみ搬入量内訳'!AH63)/'ごみ処理概要'!D63/365*1000000</f>
        <v>803.5069149218152</v>
      </c>
      <c r="L63" s="49">
        <f>'ごみ搬入量内訳'!F63/'ごみ処理概要'!D63/365*1000000</f>
        <v>292.3014876036931</v>
      </c>
      <c r="M63" s="49">
        <f>'資源化量内訳'!BP63</f>
        <v>1083</v>
      </c>
      <c r="N63" s="49">
        <f>'ごみ処理量内訳'!E63</f>
        <v>15780</v>
      </c>
      <c r="O63" s="49">
        <f>'ごみ処理量内訳'!L63</f>
        <v>0</v>
      </c>
      <c r="P63" s="49">
        <f t="shared" si="11"/>
        <v>1625</v>
      </c>
      <c r="Q63" s="49">
        <f>'ごみ処理量内訳'!G63</f>
        <v>1533</v>
      </c>
      <c r="R63" s="49">
        <f>'ごみ処理量内訳'!H63</f>
        <v>92</v>
      </c>
      <c r="S63" s="49">
        <f>'ごみ処理量内訳'!I63</f>
        <v>0</v>
      </c>
      <c r="T63" s="49">
        <f>'ごみ処理量内訳'!J63</f>
        <v>0</v>
      </c>
      <c r="U63" s="49">
        <f>'ごみ処理量内訳'!K63</f>
        <v>0</v>
      </c>
      <c r="V63" s="49">
        <f t="shared" si="12"/>
        <v>1288</v>
      </c>
      <c r="W63" s="49">
        <f>'資源化量内訳'!M63</f>
        <v>1224</v>
      </c>
      <c r="X63" s="49">
        <f>'資源化量内訳'!N63</f>
        <v>0</v>
      </c>
      <c r="Y63" s="49">
        <f>'資源化量内訳'!O63</f>
        <v>0</v>
      </c>
      <c r="Z63" s="49">
        <f>'資源化量内訳'!P63</f>
        <v>0</v>
      </c>
      <c r="AA63" s="49">
        <f>'資源化量内訳'!Q63</f>
        <v>0</v>
      </c>
      <c r="AB63" s="49">
        <f>'資源化量内訳'!R63</f>
        <v>64</v>
      </c>
      <c r="AC63" s="49">
        <f>'資源化量内訳'!S63</f>
        <v>0</v>
      </c>
      <c r="AD63" s="49">
        <f t="shared" si="13"/>
        <v>18693</v>
      </c>
      <c r="AE63" s="50">
        <f t="shared" si="14"/>
        <v>100</v>
      </c>
      <c r="AF63" s="49">
        <f>'資源化量内訳'!AB63</f>
        <v>0</v>
      </c>
      <c r="AG63" s="49">
        <f>'資源化量内訳'!AJ63</f>
        <v>1060</v>
      </c>
      <c r="AH63" s="49">
        <f>'資源化量内訳'!AR63</f>
        <v>92</v>
      </c>
      <c r="AI63" s="49">
        <f>'資源化量内訳'!AZ63</f>
        <v>0</v>
      </c>
      <c r="AJ63" s="49">
        <f>'資源化量内訳'!BH63</f>
        <v>0</v>
      </c>
      <c r="AK63" s="49" t="s">
        <v>11</v>
      </c>
      <c r="AL63" s="49">
        <f t="shared" si="15"/>
        <v>1152</v>
      </c>
      <c r="AM63" s="50">
        <f t="shared" si="16"/>
        <v>17.81452265372168</v>
      </c>
      <c r="AN63" s="49">
        <f>'ごみ処理量内訳'!AC63</f>
        <v>0</v>
      </c>
      <c r="AO63" s="49">
        <f>'ごみ処理量内訳'!AD63</f>
        <v>1893</v>
      </c>
      <c r="AP63" s="49">
        <f>'ごみ処理量内訳'!AE63</f>
        <v>398</v>
      </c>
      <c r="AQ63" s="49">
        <f t="shared" si="17"/>
        <v>2291</v>
      </c>
    </row>
    <row r="64" spans="1:43" ht="13.5" customHeight="1">
      <c r="A64" s="24" t="s">
        <v>181</v>
      </c>
      <c r="B64" s="47" t="s">
        <v>292</v>
      </c>
      <c r="C64" s="48" t="s">
        <v>14</v>
      </c>
      <c r="D64" s="49">
        <v>25656</v>
      </c>
      <c r="E64" s="49">
        <v>25656</v>
      </c>
      <c r="F64" s="49">
        <f>'ごみ搬入量内訳'!H64</f>
        <v>8153</v>
      </c>
      <c r="G64" s="49">
        <f>'ごみ搬入量内訳'!AG64</f>
        <v>24</v>
      </c>
      <c r="H64" s="49">
        <f>'ごみ搬入量内訳'!AH64</f>
        <v>0</v>
      </c>
      <c r="I64" s="49">
        <f t="shared" si="9"/>
        <v>8177</v>
      </c>
      <c r="J64" s="49">
        <f t="shared" si="10"/>
        <v>873.1969023241112</v>
      </c>
      <c r="K64" s="49">
        <f>('ごみ搬入量内訳'!E64+'ごみ搬入量内訳'!AH64)/'ごみ処理概要'!D64/365*1000000</f>
        <v>755.7312556864052</v>
      </c>
      <c r="L64" s="49">
        <f>'ごみ搬入量内訳'!F64/'ごみ処理概要'!D64/365*1000000</f>
        <v>117.46564663770604</v>
      </c>
      <c r="M64" s="49">
        <f>'資源化量内訳'!BP64</f>
        <v>601</v>
      </c>
      <c r="N64" s="49">
        <f>'ごみ処理量内訳'!E64</f>
        <v>6295</v>
      </c>
      <c r="O64" s="49">
        <f>'ごみ処理量内訳'!L64</f>
        <v>0</v>
      </c>
      <c r="P64" s="49">
        <f t="shared" si="11"/>
        <v>1470</v>
      </c>
      <c r="Q64" s="49">
        <f>'ごみ処理量内訳'!G64</f>
        <v>1056</v>
      </c>
      <c r="R64" s="49">
        <f>'ごみ処理量内訳'!H64</f>
        <v>414</v>
      </c>
      <c r="S64" s="49">
        <f>'ごみ処理量内訳'!I64</f>
        <v>0</v>
      </c>
      <c r="T64" s="49">
        <f>'ごみ処理量内訳'!J64</f>
        <v>0</v>
      </c>
      <c r="U64" s="49">
        <f>'ごみ処理量内訳'!K64</f>
        <v>0</v>
      </c>
      <c r="V64" s="49">
        <f t="shared" si="12"/>
        <v>582</v>
      </c>
      <c r="W64" s="49">
        <f>'資源化量内訳'!M64</f>
        <v>492</v>
      </c>
      <c r="X64" s="49">
        <f>'資源化量内訳'!N64</f>
        <v>0</v>
      </c>
      <c r="Y64" s="49">
        <f>'資源化量内訳'!O64</f>
        <v>35</v>
      </c>
      <c r="Z64" s="49">
        <f>'資源化量内訳'!P64</f>
        <v>0</v>
      </c>
      <c r="AA64" s="49">
        <f>'資源化量内訳'!Q64</f>
        <v>0</v>
      </c>
      <c r="AB64" s="49">
        <f>'資源化量内訳'!R64</f>
        <v>52</v>
      </c>
      <c r="AC64" s="49">
        <f>'資源化量内訳'!S64</f>
        <v>3</v>
      </c>
      <c r="AD64" s="49">
        <f t="shared" si="13"/>
        <v>8347</v>
      </c>
      <c r="AE64" s="50">
        <f t="shared" si="14"/>
        <v>100</v>
      </c>
      <c r="AF64" s="49">
        <f>'資源化量内訳'!AB64</f>
        <v>0</v>
      </c>
      <c r="AG64" s="49">
        <f>'資源化量内訳'!AJ64</f>
        <v>179</v>
      </c>
      <c r="AH64" s="49">
        <f>'資源化量内訳'!AR64</f>
        <v>340</v>
      </c>
      <c r="AI64" s="49">
        <f>'資源化量内訳'!AZ64</f>
        <v>0</v>
      </c>
      <c r="AJ64" s="49">
        <f>'資源化量内訳'!BH64</f>
        <v>0</v>
      </c>
      <c r="AK64" s="49" t="s">
        <v>11</v>
      </c>
      <c r="AL64" s="49">
        <f t="shared" si="15"/>
        <v>519</v>
      </c>
      <c r="AM64" s="50">
        <f t="shared" si="16"/>
        <v>19.02101028162718</v>
      </c>
      <c r="AN64" s="49">
        <f>'ごみ処理量内訳'!AC64</f>
        <v>0</v>
      </c>
      <c r="AO64" s="49">
        <f>'ごみ処理量内訳'!AD64</f>
        <v>1082</v>
      </c>
      <c r="AP64" s="49">
        <f>'ごみ処理量内訳'!AE64</f>
        <v>209</v>
      </c>
      <c r="AQ64" s="49">
        <f t="shared" si="17"/>
        <v>1291</v>
      </c>
    </row>
    <row r="65" spans="1:43" ht="13.5" customHeight="1">
      <c r="A65" s="24" t="s">
        <v>181</v>
      </c>
      <c r="B65" s="47" t="s">
        <v>15</v>
      </c>
      <c r="C65" s="48" t="s">
        <v>16</v>
      </c>
      <c r="D65" s="49">
        <v>10110</v>
      </c>
      <c r="E65" s="49">
        <v>10110</v>
      </c>
      <c r="F65" s="49">
        <f>'ごみ搬入量内訳'!H65</f>
        <v>2767</v>
      </c>
      <c r="G65" s="49">
        <f>'ごみ搬入量内訳'!AG65</f>
        <v>194</v>
      </c>
      <c r="H65" s="49">
        <f>'ごみ搬入量内訳'!AH65</f>
        <v>0</v>
      </c>
      <c r="I65" s="49">
        <f t="shared" si="9"/>
        <v>2961</v>
      </c>
      <c r="J65" s="49">
        <f t="shared" si="10"/>
        <v>802.4064062436486</v>
      </c>
      <c r="K65" s="49">
        <f>('ごみ搬入量内訳'!E65+'ごみ搬入量内訳'!AH65)/'ごみ処理概要'!D65/365*1000000</f>
        <v>647.1281655217268</v>
      </c>
      <c r="L65" s="49">
        <f>'ごみ搬入量内訳'!F65/'ごみ処理概要'!D65/365*1000000</f>
        <v>155.27824072192186</v>
      </c>
      <c r="M65" s="49">
        <f>'資源化量内訳'!BP65</f>
        <v>49</v>
      </c>
      <c r="N65" s="49">
        <f>'ごみ処理量内訳'!E65</f>
        <v>2595</v>
      </c>
      <c r="O65" s="49">
        <f>'ごみ処理量内訳'!L65</f>
        <v>0</v>
      </c>
      <c r="P65" s="49">
        <f t="shared" si="11"/>
        <v>353</v>
      </c>
      <c r="Q65" s="49">
        <f>'ごみ処理量内訳'!G65</f>
        <v>99</v>
      </c>
      <c r="R65" s="49">
        <f>'ごみ処理量内訳'!H65</f>
        <v>254</v>
      </c>
      <c r="S65" s="49">
        <f>'ごみ処理量内訳'!I65</f>
        <v>0</v>
      </c>
      <c r="T65" s="49">
        <f>'ごみ処理量内訳'!J65</f>
        <v>0</v>
      </c>
      <c r="U65" s="49">
        <f>'ごみ処理量内訳'!K65</f>
        <v>0</v>
      </c>
      <c r="V65" s="49">
        <f t="shared" si="12"/>
        <v>94</v>
      </c>
      <c r="W65" s="49">
        <f>'資源化量内訳'!M65</f>
        <v>0</v>
      </c>
      <c r="X65" s="49">
        <f>'資源化量内訳'!N65</f>
        <v>88</v>
      </c>
      <c r="Y65" s="49">
        <f>'資源化量内訳'!O65</f>
        <v>0</v>
      </c>
      <c r="Z65" s="49">
        <f>'資源化量内訳'!P65</f>
        <v>6</v>
      </c>
      <c r="AA65" s="49">
        <f>'資源化量内訳'!Q65</f>
        <v>0</v>
      </c>
      <c r="AB65" s="49">
        <f>'資源化量内訳'!R65</f>
        <v>0</v>
      </c>
      <c r="AC65" s="49">
        <f>'資源化量内訳'!S65</f>
        <v>0</v>
      </c>
      <c r="AD65" s="49">
        <f t="shared" si="13"/>
        <v>3042</v>
      </c>
      <c r="AE65" s="50">
        <f t="shared" si="14"/>
        <v>100</v>
      </c>
      <c r="AF65" s="49">
        <f>'資源化量内訳'!AB65</f>
        <v>0</v>
      </c>
      <c r="AG65" s="49">
        <f>'資源化量内訳'!AJ65</f>
        <v>0</v>
      </c>
      <c r="AH65" s="49">
        <f>'資源化量内訳'!AR65</f>
        <v>178</v>
      </c>
      <c r="AI65" s="49">
        <f>'資源化量内訳'!AZ65</f>
        <v>0</v>
      </c>
      <c r="AJ65" s="49">
        <f>'資源化量内訳'!BH65</f>
        <v>0</v>
      </c>
      <c r="AK65" s="49" t="s">
        <v>11</v>
      </c>
      <c r="AL65" s="49">
        <f t="shared" si="15"/>
        <v>178</v>
      </c>
      <c r="AM65" s="50">
        <f t="shared" si="16"/>
        <v>10.384988676803623</v>
      </c>
      <c r="AN65" s="49">
        <f>'ごみ処理量内訳'!AC65</f>
        <v>0</v>
      </c>
      <c r="AO65" s="49">
        <f>'ごみ処理量内訳'!AD65</f>
        <v>217</v>
      </c>
      <c r="AP65" s="49">
        <f>'ごみ処理量内訳'!AE65</f>
        <v>60</v>
      </c>
      <c r="AQ65" s="49">
        <f t="shared" si="17"/>
        <v>277</v>
      </c>
    </row>
    <row r="66" spans="1:43" ht="13.5" customHeight="1">
      <c r="A66" s="24" t="s">
        <v>181</v>
      </c>
      <c r="B66" s="47" t="s">
        <v>17</v>
      </c>
      <c r="C66" s="48" t="s">
        <v>18</v>
      </c>
      <c r="D66" s="49">
        <v>11602</v>
      </c>
      <c r="E66" s="49">
        <v>11602</v>
      </c>
      <c r="F66" s="49">
        <f>'ごみ搬入量内訳'!H66</f>
        <v>2384</v>
      </c>
      <c r="G66" s="49">
        <f>'ごみ搬入量内訳'!AG66</f>
        <v>11</v>
      </c>
      <c r="H66" s="49">
        <f>'ごみ搬入量内訳'!AH66</f>
        <v>0</v>
      </c>
      <c r="I66" s="49">
        <f t="shared" si="9"/>
        <v>2395</v>
      </c>
      <c r="J66" s="49">
        <f t="shared" si="10"/>
        <v>565.5614407530113</v>
      </c>
      <c r="K66" s="49">
        <f>('ごみ搬入量内訳'!E66+'ごみ搬入量内訳'!AH66)/'ごみ処理概要'!D66/365*1000000</f>
        <v>510.7763659076257</v>
      </c>
      <c r="L66" s="49">
        <f>'ごみ搬入量内訳'!F66/'ごみ処理概要'!D66/365*1000000</f>
        <v>54.78507484538566</v>
      </c>
      <c r="M66" s="49">
        <f>'資源化量内訳'!BP66</f>
        <v>0</v>
      </c>
      <c r="N66" s="49">
        <f>'ごみ処理量内訳'!E66</f>
        <v>1644</v>
      </c>
      <c r="O66" s="49">
        <f>'ごみ処理量内訳'!L66</f>
        <v>0</v>
      </c>
      <c r="P66" s="49">
        <f t="shared" si="11"/>
        <v>290</v>
      </c>
      <c r="Q66" s="49">
        <f>'ごみ処理量内訳'!G66</f>
        <v>25</v>
      </c>
      <c r="R66" s="49">
        <f>'ごみ処理量内訳'!H66</f>
        <v>265</v>
      </c>
      <c r="S66" s="49">
        <f>'ごみ処理量内訳'!I66</f>
        <v>0</v>
      </c>
      <c r="T66" s="49">
        <f>'ごみ処理量内訳'!J66</f>
        <v>0</v>
      </c>
      <c r="U66" s="49">
        <f>'ごみ処理量内訳'!K66</f>
        <v>0</v>
      </c>
      <c r="V66" s="49">
        <f t="shared" si="12"/>
        <v>442</v>
      </c>
      <c r="W66" s="49">
        <f>'資源化量内訳'!M66</f>
        <v>340</v>
      </c>
      <c r="X66" s="49">
        <f>'資源化量内訳'!N66</f>
        <v>0</v>
      </c>
      <c r="Y66" s="49">
        <f>'資源化量内訳'!O66</f>
        <v>100</v>
      </c>
      <c r="Z66" s="49">
        <f>'資源化量内訳'!P66</f>
        <v>0</v>
      </c>
      <c r="AA66" s="49">
        <f>'資源化量内訳'!Q66</f>
        <v>0</v>
      </c>
      <c r="AB66" s="49">
        <f>'資源化量内訳'!R66</f>
        <v>0</v>
      </c>
      <c r="AC66" s="49">
        <f>'資源化量内訳'!S66</f>
        <v>2</v>
      </c>
      <c r="AD66" s="49">
        <f t="shared" si="13"/>
        <v>2376</v>
      </c>
      <c r="AE66" s="50">
        <f t="shared" si="14"/>
        <v>100</v>
      </c>
      <c r="AF66" s="49">
        <f>'資源化量内訳'!AB66</f>
        <v>136</v>
      </c>
      <c r="AG66" s="49">
        <f>'資源化量内訳'!AJ66</f>
        <v>15</v>
      </c>
      <c r="AH66" s="49">
        <f>'資源化量内訳'!AR66</f>
        <v>174</v>
      </c>
      <c r="AI66" s="49">
        <f>'資源化量内訳'!AZ66</f>
        <v>0</v>
      </c>
      <c r="AJ66" s="49">
        <f>'資源化量内訳'!BH66</f>
        <v>0</v>
      </c>
      <c r="AK66" s="49" t="s">
        <v>11</v>
      </c>
      <c r="AL66" s="49">
        <f t="shared" si="15"/>
        <v>325</v>
      </c>
      <c r="AM66" s="50">
        <f t="shared" si="16"/>
        <v>32.28114478114478</v>
      </c>
      <c r="AN66" s="49">
        <f>'ごみ処理量内訳'!AC66</f>
        <v>0</v>
      </c>
      <c r="AO66" s="49">
        <f>'ごみ処理量内訳'!AD66</f>
        <v>186</v>
      </c>
      <c r="AP66" s="49">
        <f>'ごみ処理量内訳'!AE66</f>
        <v>73</v>
      </c>
      <c r="AQ66" s="49">
        <f t="shared" si="17"/>
        <v>259</v>
      </c>
    </row>
    <row r="67" spans="1:43" ht="13.5" customHeight="1">
      <c r="A67" s="24" t="s">
        <v>181</v>
      </c>
      <c r="B67" s="47" t="s">
        <v>19</v>
      </c>
      <c r="C67" s="48" t="s">
        <v>20</v>
      </c>
      <c r="D67" s="49">
        <v>7403</v>
      </c>
      <c r="E67" s="49">
        <v>7403</v>
      </c>
      <c r="F67" s="49">
        <f>'ごみ搬入量内訳'!H67</f>
        <v>2168</v>
      </c>
      <c r="G67" s="49">
        <f>'ごみ搬入量内訳'!AG67</f>
        <v>213</v>
      </c>
      <c r="H67" s="49">
        <f>'ごみ搬入量内訳'!AH67</f>
        <v>0</v>
      </c>
      <c r="I67" s="49">
        <f t="shared" si="9"/>
        <v>2381</v>
      </c>
      <c r="J67" s="49">
        <f t="shared" si="10"/>
        <v>881.1681306541777</v>
      </c>
      <c r="K67" s="49">
        <f>('ごみ搬入量内訳'!E67+'ごみ搬入量内訳'!AH67)/'ごみ処理概要'!D67/365*1000000</f>
        <v>661.7087852203568</v>
      </c>
      <c r="L67" s="49">
        <f>'ごみ搬入量内訳'!F67/'ごみ処理概要'!D67/365*1000000</f>
        <v>219.4593454338208</v>
      </c>
      <c r="M67" s="49">
        <f>'資源化量内訳'!BP67</f>
        <v>66</v>
      </c>
      <c r="N67" s="49">
        <f>'ごみ処理量内訳'!E67</f>
        <v>1899</v>
      </c>
      <c r="O67" s="49">
        <f>'ごみ処理量内訳'!L67</f>
        <v>0</v>
      </c>
      <c r="P67" s="49">
        <f t="shared" si="11"/>
        <v>298</v>
      </c>
      <c r="Q67" s="49">
        <f>'ごみ処理量内訳'!G67</f>
        <v>102</v>
      </c>
      <c r="R67" s="49">
        <f>'ごみ処理量内訳'!H67</f>
        <v>196</v>
      </c>
      <c r="S67" s="49">
        <f>'ごみ処理量内訳'!I67</f>
        <v>0</v>
      </c>
      <c r="T67" s="49">
        <f>'ごみ処理量内訳'!J67</f>
        <v>0</v>
      </c>
      <c r="U67" s="49">
        <f>'ごみ処理量内訳'!K67</f>
        <v>0</v>
      </c>
      <c r="V67" s="49">
        <f t="shared" si="12"/>
        <v>95</v>
      </c>
      <c r="W67" s="49">
        <f>'資源化量内訳'!M67</f>
        <v>0</v>
      </c>
      <c r="X67" s="49">
        <f>'資源化量内訳'!N67</f>
        <v>91</v>
      </c>
      <c r="Y67" s="49">
        <f>'資源化量内訳'!O67</f>
        <v>0</v>
      </c>
      <c r="Z67" s="49">
        <f>'資源化量内訳'!P67</f>
        <v>4</v>
      </c>
      <c r="AA67" s="49">
        <f>'資源化量内訳'!Q67</f>
        <v>0</v>
      </c>
      <c r="AB67" s="49">
        <f>'資源化量内訳'!R67</f>
        <v>0</v>
      </c>
      <c r="AC67" s="49">
        <f>'資源化量内訳'!S67</f>
        <v>0</v>
      </c>
      <c r="AD67" s="49">
        <f t="shared" si="13"/>
        <v>2292</v>
      </c>
      <c r="AE67" s="50">
        <f t="shared" si="14"/>
        <v>100</v>
      </c>
      <c r="AF67" s="49">
        <f>'資源化量内訳'!AB67</f>
        <v>0</v>
      </c>
      <c r="AG67" s="49">
        <f>'資源化量内訳'!AJ67</f>
        <v>0</v>
      </c>
      <c r="AH67" s="49">
        <f>'資源化量内訳'!AR67</f>
        <v>138</v>
      </c>
      <c r="AI67" s="49">
        <f>'資源化量内訳'!AZ67</f>
        <v>0</v>
      </c>
      <c r="AJ67" s="49">
        <f>'資源化量内訳'!BH67</f>
        <v>0</v>
      </c>
      <c r="AK67" s="49" t="s">
        <v>11</v>
      </c>
      <c r="AL67" s="49">
        <f t="shared" si="15"/>
        <v>138</v>
      </c>
      <c r="AM67" s="50">
        <f t="shared" si="16"/>
        <v>12.680237489397793</v>
      </c>
      <c r="AN67" s="49">
        <f>'ごみ処理量内訳'!AC67</f>
        <v>0</v>
      </c>
      <c r="AO67" s="49">
        <f>'ごみ処理量内訳'!AD67</f>
        <v>159</v>
      </c>
      <c r="AP67" s="49">
        <f>'ごみ処理量内訳'!AE67</f>
        <v>46</v>
      </c>
      <c r="AQ67" s="49">
        <f t="shared" si="17"/>
        <v>205</v>
      </c>
    </row>
    <row r="68" spans="1:43" ht="13.5" customHeight="1">
      <c r="A68" s="24" t="s">
        <v>181</v>
      </c>
      <c r="B68" s="47" t="s">
        <v>21</v>
      </c>
      <c r="C68" s="48" t="s">
        <v>22</v>
      </c>
      <c r="D68" s="49">
        <v>12781</v>
      </c>
      <c r="E68" s="49">
        <v>12781</v>
      </c>
      <c r="F68" s="49">
        <f>'ごみ搬入量内訳'!H68</f>
        <v>3597</v>
      </c>
      <c r="G68" s="49">
        <f>'ごみ搬入量内訳'!AG68</f>
        <v>341</v>
      </c>
      <c r="H68" s="49">
        <f>'ごみ搬入量内訳'!AH68</f>
        <v>0</v>
      </c>
      <c r="I68" s="49">
        <f t="shared" si="9"/>
        <v>3938</v>
      </c>
      <c r="J68" s="49">
        <f t="shared" si="10"/>
        <v>844.1468661208364</v>
      </c>
      <c r="K68" s="49">
        <f>('ごみ搬入量内訳'!E68+'ごみ搬入量内訳'!AH68)/'ごみ処理概要'!D68/365*1000000</f>
        <v>636.2183592297213</v>
      </c>
      <c r="L68" s="49">
        <f>'ごみ搬入量内訳'!F68/'ごみ処理概要'!D68/365*1000000</f>
        <v>207.92850689111512</v>
      </c>
      <c r="M68" s="49">
        <f>'資源化量内訳'!BP68</f>
        <v>39</v>
      </c>
      <c r="N68" s="49">
        <f>'ごみ処理量内訳'!E68</f>
        <v>3083</v>
      </c>
      <c r="O68" s="49">
        <f>'ごみ処理量内訳'!L68</f>
        <v>0</v>
      </c>
      <c r="P68" s="49">
        <f t="shared" si="11"/>
        <v>528</v>
      </c>
      <c r="Q68" s="49">
        <f>'ごみ処理量内訳'!G68</f>
        <v>169</v>
      </c>
      <c r="R68" s="49">
        <f>'ごみ処理量内訳'!H68</f>
        <v>359</v>
      </c>
      <c r="S68" s="49">
        <f>'ごみ処理量内訳'!I68</f>
        <v>0</v>
      </c>
      <c r="T68" s="49">
        <f>'ごみ処理量内訳'!J68</f>
        <v>0</v>
      </c>
      <c r="U68" s="49">
        <f>'ごみ処理量内訳'!K68</f>
        <v>0</v>
      </c>
      <c r="V68" s="49">
        <f t="shared" si="12"/>
        <v>156</v>
      </c>
      <c r="W68" s="49">
        <f>'資源化量内訳'!M68</f>
        <v>0</v>
      </c>
      <c r="X68" s="49">
        <f>'資源化量内訳'!N68</f>
        <v>150</v>
      </c>
      <c r="Y68" s="49">
        <f>'資源化量内訳'!O68</f>
        <v>0</v>
      </c>
      <c r="Z68" s="49">
        <f>'資源化量内訳'!P68</f>
        <v>6</v>
      </c>
      <c r="AA68" s="49">
        <f>'資源化量内訳'!Q68</f>
        <v>0</v>
      </c>
      <c r="AB68" s="49">
        <f>'資源化量内訳'!R68</f>
        <v>0</v>
      </c>
      <c r="AC68" s="49">
        <f>'資源化量内訳'!S68</f>
        <v>0</v>
      </c>
      <c r="AD68" s="49">
        <f t="shared" si="13"/>
        <v>3767</v>
      </c>
      <c r="AE68" s="50">
        <f t="shared" si="14"/>
        <v>100</v>
      </c>
      <c r="AF68" s="49">
        <f>'資源化量内訳'!AB68</f>
        <v>0</v>
      </c>
      <c r="AG68" s="49">
        <f>'資源化量内訳'!AJ68</f>
        <v>0</v>
      </c>
      <c r="AH68" s="49">
        <f>'資源化量内訳'!AR68</f>
        <v>252</v>
      </c>
      <c r="AI68" s="49">
        <f>'資源化量内訳'!AZ68</f>
        <v>0</v>
      </c>
      <c r="AJ68" s="49">
        <f>'資源化量内訳'!BH68</f>
        <v>0</v>
      </c>
      <c r="AK68" s="49" t="s">
        <v>11</v>
      </c>
      <c r="AL68" s="49">
        <f t="shared" si="15"/>
        <v>252</v>
      </c>
      <c r="AM68" s="50">
        <f t="shared" si="16"/>
        <v>11.744613767735155</v>
      </c>
      <c r="AN68" s="49">
        <f>'ごみ処理量内訳'!AC68</f>
        <v>0</v>
      </c>
      <c r="AO68" s="49">
        <f>'ごみ処理量内訳'!AD68</f>
        <v>258</v>
      </c>
      <c r="AP68" s="49">
        <f>'ごみ処理量内訳'!AE68</f>
        <v>85</v>
      </c>
      <c r="AQ68" s="49">
        <f t="shared" si="17"/>
        <v>343</v>
      </c>
    </row>
    <row r="69" spans="1:43" ht="13.5" customHeight="1">
      <c r="A69" s="24" t="s">
        <v>181</v>
      </c>
      <c r="B69" s="47" t="s">
        <v>23</v>
      </c>
      <c r="C69" s="48" t="s">
        <v>24</v>
      </c>
      <c r="D69" s="49">
        <v>18828</v>
      </c>
      <c r="E69" s="49">
        <v>18828</v>
      </c>
      <c r="F69" s="49">
        <f>'ごみ搬入量内訳'!H69</f>
        <v>3930</v>
      </c>
      <c r="G69" s="49">
        <f>'ごみ搬入量内訳'!AG69</f>
        <v>1829</v>
      </c>
      <c r="H69" s="49">
        <f>'ごみ搬入量内訳'!AH69</f>
        <v>0</v>
      </c>
      <c r="I69" s="49">
        <f t="shared" si="9"/>
        <v>5759</v>
      </c>
      <c r="J69" s="49">
        <f t="shared" si="10"/>
        <v>838.0115886860433</v>
      </c>
      <c r="K69" s="49">
        <f>('ごみ搬入量内訳'!E69+'ごみ搬入量内訳'!AH69)/'ごみ処理概要'!D69/365*1000000</f>
        <v>696.4270643256474</v>
      </c>
      <c r="L69" s="49">
        <f>'ごみ搬入量内訳'!F69/'ごみ処理概要'!D69/365*1000000</f>
        <v>141.5845243603959</v>
      </c>
      <c r="M69" s="49">
        <f>'資源化量内訳'!BP69</f>
        <v>0</v>
      </c>
      <c r="N69" s="49">
        <f>'ごみ処理量内訳'!E69</f>
        <v>4756</v>
      </c>
      <c r="O69" s="49">
        <f>'ごみ処理量内訳'!L69</f>
        <v>0</v>
      </c>
      <c r="P69" s="49">
        <f t="shared" si="11"/>
        <v>899</v>
      </c>
      <c r="Q69" s="49">
        <f>'ごみ処理量内訳'!G69</f>
        <v>611</v>
      </c>
      <c r="R69" s="49">
        <f>'ごみ処理量内訳'!H69</f>
        <v>288</v>
      </c>
      <c r="S69" s="49">
        <f>'ごみ処理量内訳'!I69</f>
        <v>0</v>
      </c>
      <c r="T69" s="49">
        <f>'ごみ処理量内訳'!J69</f>
        <v>0</v>
      </c>
      <c r="U69" s="49">
        <f>'ごみ処理量内訳'!K69</f>
        <v>0</v>
      </c>
      <c r="V69" s="49">
        <f t="shared" si="12"/>
        <v>152</v>
      </c>
      <c r="W69" s="49">
        <f>'資源化量内訳'!M69</f>
        <v>152</v>
      </c>
      <c r="X69" s="49">
        <f>'資源化量内訳'!N69</f>
        <v>0</v>
      </c>
      <c r="Y69" s="49">
        <f>'資源化量内訳'!O69</f>
        <v>0</v>
      </c>
      <c r="Z69" s="49">
        <f>'資源化量内訳'!P69</f>
        <v>0</v>
      </c>
      <c r="AA69" s="49">
        <f>'資源化量内訳'!Q69</f>
        <v>0</v>
      </c>
      <c r="AB69" s="49">
        <f>'資源化量内訳'!R69</f>
        <v>0</v>
      </c>
      <c r="AC69" s="49">
        <f>'資源化量内訳'!S69</f>
        <v>0</v>
      </c>
      <c r="AD69" s="49">
        <f t="shared" si="13"/>
        <v>5807</v>
      </c>
      <c r="AE69" s="50">
        <f t="shared" si="14"/>
        <v>100</v>
      </c>
      <c r="AF69" s="49">
        <f>'資源化量内訳'!AB69</f>
        <v>0</v>
      </c>
      <c r="AG69" s="49">
        <f>'資源化量内訳'!AJ69</f>
        <v>344</v>
      </c>
      <c r="AH69" s="49">
        <f>'資源化量内訳'!AR69</f>
        <v>227</v>
      </c>
      <c r="AI69" s="49">
        <f>'資源化量内訳'!AZ69</f>
        <v>0</v>
      </c>
      <c r="AJ69" s="49">
        <f>'資源化量内訳'!BH69</f>
        <v>0</v>
      </c>
      <c r="AK69" s="49" t="s">
        <v>11</v>
      </c>
      <c r="AL69" s="49">
        <f t="shared" si="15"/>
        <v>571</v>
      </c>
      <c r="AM69" s="50">
        <f t="shared" si="16"/>
        <v>12.450490786981229</v>
      </c>
      <c r="AN69" s="49">
        <f>'ごみ処理量内訳'!AC69</f>
        <v>0</v>
      </c>
      <c r="AO69" s="49">
        <f>'ごみ処理量内訳'!AD69</f>
        <v>621</v>
      </c>
      <c r="AP69" s="49">
        <f>'ごみ処理量内訳'!AE69</f>
        <v>105</v>
      </c>
      <c r="AQ69" s="49">
        <f t="shared" si="17"/>
        <v>726</v>
      </c>
    </row>
    <row r="70" spans="1:43" ht="13.5" customHeight="1">
      <c r="A70" s="24" t="s">
        <v>181</v>
      </c>
      <c r="B70" s="47" t="s">
        <v>25</v>
      </c>
      <c r="C70" s="48" t="s">
        <v>26</v>
      </c>
      <c r="D70" s="49">
        <v>8624</v>
      </c>
      <c r="E70" s="49">
        <v>8624</v>
      </c>
      <c r="F70" s="49">
        <f>'ごみ搬入量内訳'!H70</f>
        <v>2942</v>
      </c>
      <c r="G70" s="49">
        <f>'ごみ搬入量内訳'!AG70</f>
        <v>1481</v>
      </c>
      <c r="H70" s="49">
        <f>'ごみ搬入量内訳'!AH70</f>
        <v>0</v>
      </c>
      <c r="I70" s="49">
        <f t="shared" si="9"/>
        <v>4423</v>
      </c>
      <c r="J70" s="49">
        <f t="shared" si="10"/>
        <v>1405.1261849696293</v>
      </c>
      <c r="K70" s="49">
        <f>('ごみ搬入量内訳'!E70+'ごみ搬入量内訳'!AH70)/'ごみ処理概要'!D70/365*1000000</f>
        <v>666.5057056446489</v>
      </c>
      <c r="L70" s="49">
        <f>'ごみ搬入量内訳'!F70/'ごみ処理概要'!D70/365*1000000</f>
        <v>738.6204793249804</v>
      </c>
      <c r="M70" s="49">
        <f>'資源化量内訳'!BP70</f>
        <v>0</v>
      </c>
      <c r="N70" s="49">
        <f>'ごみ処理量内訳'!E70</f>
        <v>4003</v>
      </c>
      <c r="O70" s="49">
        <f>'ごみ処理量内訳'!L70</f>
        <v>0</v>
      </c>
      <c r="P70" s="49">
        <f t="shared" si="11"/>
        <v>421</v>
      </c>
      <c r="Q70" s="49">
        <f>'ごみ処理量内訳'!G70</f>
        <v>300</v>
      </c>
      <c r="R70" s="49">
        <f>'ごみ処理量内訳'!H70</f>
        <v>121</v>
      </c>
      <c r="S70" s="49">
        <f>'ごみ処理量内訳'!I70</f>
        <v>0</v>
      </c>
      <c r="T70" s="49">
        <f>'ごみ処理量内訳'!J70</f>
        <v>0</v>
      </c>
      <c r="U70" s="49">
        <f>'ごみ処理量内訳'!K70</f>
        <v>0</v>
      </c>
      <c r="V70" s="49">
        <f t="shared" si="12"/>
        <v>0</v>
      </c>
      <c r="W70" s="49">
        <f>'資源化量内訳'!M70</f>
        <v>0</v>
      </c>
      <c r="X70" s="49">
        <f>'資源化量内訳'!N70</f>
        <v>0</v>
      </c>
      <c r="Y70" s="49">
        <f>'資源化量内訳'!O70</f>
        <v>0</v>
      </c>
      <c r="Z70" s="49">
        <f>'資源化量内訳'!P70</f>
        <v>0</v>
      </c>
      <c r="AA70" s="49">
        <f>'資源化量内訳'!Q70</f>
        <v>0</v>
      </c>
      <c r="AB70" s="49">
        <f>'資源化量内訳'!R70</f>
        <v>0</v>
      </c>
      <c r="AC70" s="49">
        <f>'資源化量内訳'!S70</f>
        <v>0</v>
      </c>
      <c r="AD70" s="49">
        <f t="shared" si="13"/>
        <v>4424</v>
      </c>
      <c r="AE70" s="50">
        <f t="shared" si="14"/>
        <v>100</v>
      </c>
      <c r="AF70" s="49">
        <f>'資源化量内訳'!AB70</f>
        <v>0</v>
      </c>
      <c r="AG70" s="49">
        <f>'資源化量内訳'!AJ70</f>
        <v>286</v>
      </c>
      <c r="AH70" s="49">
        <f>'資源化量内訳'!AR70</f>
        <v>121</v>
      </c>
      <c r="AI70" s="49">
        <f>'資源化量内訳'!AZ70</f>
        <v>0</v>
      </c>
      <c r="AJ70" s="49">
        <f>'資源化量内訳'!BH70</f>
        <v>0</v>
      </c>
      <c r="AK70" s="49" t="s">
        <v>11</v>
      </c>
      <c r="AL70" s="49">
        <f t="shared" si="15"/>
        <v>407</v>
      </c>
      <c r="AM70" s="50">
        <f t="shared" si="16"/>
        <v>9.199819168173597</v>
      </c>
      <c r="AN70" s="49">
        <f>'ごみ処理量内訳'!AC70</f>
        <v>0</v>
      </c>
      <c r="AO70" s="49">
        <f>'ごみ処理量内訳'!AD70</f>
        <v>491</v>
      </c>
      <c r="AP70" s="49">
        <f>'ごみ処理量内訳'!AE70</f>
        <v>14</v>
      </c>
      <c r="AQ70" s="49">
        <f t="shared" si="17"/>
        <v>505</v>
      </c>
    </row>
    <row r="71" spans="1:43" ht="13.5" customHeight="1">
      <c r="A71" s="24" t="s">
        <v>181</v>
      </c>
      <c r="B71" s="47" t="s">
        <v>27</v>
      </c>
      <c r="C71" s="48" t="s">
        <v>28</v>
      </c>
      <c r="D71" s="49">
        <v>30627</v>
      </c>
      <c r="E71" s="49">
        <v>30627</v>
      </c>
      <c r="F71" s="49">
        <f>'ごみ搬入量内訳'!H71</f>
        <v>6241</v>
      </c>
      <c r="G71" s="49">
        <f>'ごみ搬入量内訳'!AG71</f>
        <v>2228</v>
      </c>
      <c r="H71" s="49">
        <f>'ごみ搬入量内訳'!AH71</f>
        <v>0</v>
      </c>
      <c r="I71" s="49">
        <f t="shared" si="9"/>
        <v>8469</v>
      </c>
      <c r="J71" s="49">
        <f t="shared" si="10"/>
        <v>757.5910055189016</v>
      </c>
      <c r="K71" s="49">
        <f>('ごみ搬入量内訳'!E71+'ごみ搬入量内訳'!AH71)/'ごみ処理概要'!D71/365*1000000</f>
        <v>640.6738436092069</v>
      </c>
      <c r="L71" s="49">
        <f>'ごみ搬入量内訳'!F71/'ごみ処理概要'!D71/365*1000000</f>
        <v>116.9171619096947</v>
      </c>
      <c r="M71" s="49">
        <f>'資源化量内訳'!BP71</f>
        <v>0</v>
      </c>
      <c r="N71" s="49">
        <f>'ごみ処理量内訳'!E71</f>
        <v>6845</v>
      </c>
      <c r="O71" s="49">
        <f>'ごみ処理量内訳'!L71</f>
        <v>0</v>
      </c>
      <c r="P71" s="49">
        <f t="shared" si="11"/>
        <v>1349</v>
      </c>
      <c r="Q71" s="49">
        <f>'ごみ処理量内訳'!G71</f>
        <v>933</v>
      </c>
      <c r="R71" s="49">
        <f>'ごみ処理量内訳'!H71</f>
        <v>416</v>
      </c>
      <c r="S71" s="49">
        <f>'ごみ処理量内訳'!I71</f>
        <v>0</v>
      </c>
      <c r="T71" s="49">
        <f>'ごみ処理量内訳'!J71</f>
        <v>0</v>
      </c>
      <c r="U71" s="49">
        <f>'ごみ処理量内訳'!K71</f>
        <v>0</v>
      </c>
      <c r="V71" s="49">
        <f t="shared" si="12"/>
        <v>341</v>
      </c>
      <c r="W71" s="49">
        <f>'資源化量内訳'!M71</f>
        <v>321</v>
      </c>
      <c r="X71" s="49">
        <f>'資源化量内訳'!N71</f>
        <v>0</v>
      </c>
      <c r="Y71" s="49">
        <f>'資源化量内訳'!O71</f>
        <v>0</v>
      </c>
      <c r="Z71" s="49">
        <f>'資源化量内訳'!P71</f>
        <v>0</v>
      </c>
      <c r="AA71" s="49">
        <f>'資源化量内訳'!Q71</f>
        <v>0</v>
      </c>
      <c r="AB71" s="49">
        <f>'資源化量内訳'!R71</f>
        <v>0</v>
      </c>
      <c r="AC71" s="49">
        <f>'資源化量内訳'!S71</f>
        <v>20</v>
      </c>
      <c r="AD71" s="49">
        <f t="shared" si="13"/>
        <v>8535</v>
      </c>
      <c r="AE71" s="50">
        <f t="shared" si="14"/>
        <v>100</v>
      </c>
      <c r="AF71" s="49">
        <f>'資源化量内訳'!AB71</f>
        <v>0</v>
      </c>
      <c r="AG71" s="49">
        <f>'資源化量内訳'!AJ71</f>
        <v>526</v>
      </c>
      <c r="AH71" s="49">
        <f>'資源化量内訳'!AR71</f>
        <v>329</v>
      </c>
      <c r="AI71" s="49">
        <f>'資源化量内訳'!AZ71</f>
        <v>0</v>
      </c>
      <c r="AJ71" s="49">
        <f>'資源化量内訳'!BH71</f>
        <v>0</v>
      </c>
      <c r="AK71" s="49" t="s">
        <v>11</v>
      </c>
      <c r="AL71" s="49">
        <f t="shared" si="15"/>
        <v>855</v>
      </c>
      <c r="AM71" s="50">
        <f t="shared" si="16"/>
        <v>14.012888107791447</v>
      </c>
      <c r="AN71" s="49">
        <f>'ごみ処理量内訳'!AC71</f>
        <v>0</v>
      </c>
      <c r="AO71" s="49">
        <f>'ごみ処理量内訳'!AD71</f>
        <v>894</v>
      </c>
      <c r="AP71" s="49">
        <f>'ごみ処理量内訳'!AE71</f>
        <v>159</v>
      </c>
      <c r="AQ71" s="49">
        <f t="shared" si="17"/>
        <v>1053</v>
      </c>
    </row>
    <row r="72" spans="1:43" ht="13.5" customHeight="1">
      <c r="A72" s="24" t="s">
        <v>181</v>
      </c>
      <c r="B72" s="47" t="s">
        <v>29</v>
      </c>
      <c r="C72" s="48" t="s">
        <v>30</v>
      </c>
      <c r="D72" s="49">
        <v>26832</v>
      </c>
      <c r="E72" s="49">
        <v>26832</v>
      </c>
      <c r="F72" s="49">
        <f>'ごみ搬入量内訳'!H72</f>
        <v>7075</v>
      </c>
      <c r="G72" s="49">
        <f>'ごみ搬入量内訳'!AG72</f>
        <v>3332</v>
      </c>
      <c r="H72" s="49">
        <f>'ごみ搬入量内訳'!AH72</f>
        <v>0</v>
      </c>
      <c r="I72" s="49">
        <f t="shared" si="9"/>
        <v>10407</v>
      </c>
      <c r="J72" s="49">
        <f t="shared" si="10"/>
        <v>1062.624059597618</v>
      </c>
      <c r="K72" s="49">
        <f>('ごみ搬入量内訳'!E72+'ごみ搬入量内訳'!AH72)/'ごみ処理概要'!D72/365*1000000</f>
        <v>864.0265967440226</v>
      </c>
      <c r="L72" s="49">
        <f>'ごみ搬入量内訳'!F72/'ごみ処理概要'!D72/365*1000000</f>
        <v>198.59746285359537</v>
      </c>
      <c r="M72" s="49">
        <f>'資源化量内訳'!BP72</f>
        <v>0</v>
      </c>
      <c r="N72" s="49">
        <f>'ごみ処理量内訳'!E72</f>
        <v>8910</v>
      </c>
      <c r="O72" s="49">
        <f>'ごみ処理量内訳'!L72</f>
        <v>0</v>
      </c>
      <c r="P72" s="49">
        <f t="shared" si="11"/>
        <v>1335</v>
      </c>
      <c r="Q72" s="49">
        <f>'ごみ処理量内訳'!G72</f>
        <v>950</v>
      </c>
      <c r="R72" s="49">
        <f>'ごみ処理量内訳'!H72</f>
        <v>385</v>
      </c>
      <c r="S72" s="49">
        <f>'ごみ処理量内訳'!I72</f>
        <v>0</v>
      </c>
      <c r="T72" s="49">
        <f>'ごみ処理量内訳'!J72</f>
        <v>0</v>
      </c>
      <c r="U72" s="49">
        <f>'ごみ処理量内訳'!K72</f>
        <v>0</v>
      </c>
      <c r="V72" s="49">
        <f t="shared" si="12"/>
        <v>222</v>
      </c>
      <c r="W72" s="49">
        <f>'資源化量内訳'!M72</f>
        <v>204</v>
      </c>
      <c r="X72" s="49">
        <f>'資源化量内訳'!N72</f>
        <v>0</v>
      </c>
      <c r="Y72" s="49">
        <f>'資源化量内訳'!O72</f>
        <v>0</v>
      </c>
      <c r="Z72" s="49">
        <f>'資源化量内訳'!P72</f>
        <v>0</v>
      </c>
      <c r="AA72" s="49">
        <f>'資源化量内訳'!Q72</f>
        <v>0</v>
      </c>
      <c r="AB72" s="49">
        <f>'資源化量内訳'!R72</f>
        <v>18</v>
      </c>
      <c r="AC72" s="49">
        <f>'資源化量内訳'!S72</f>
        <v>0</v>
      </c>
      <c r="AD72" s="49">
        <f t="shared" si="13"/>
        <v>10467</v>
      </c>
      <c r="AE72" s="50">
        <f t="shared" si="14"/>
        <v>100</v>
      </c>
      <c r="AF72" s="49">
        <f>'資源化量内訳'!AB72</f>
        <v>0</v>
      </c>
      <c r="AG72" s="49">
        <f>'資源化量内訳'!AJ72</f>
        <v>535</v>
      </c>
      <c r="AH72" s="49">
        <f>'資源化量内訳'!AR72</f>
        <v>304</v>
      </c>
      <c r="AI72" s="49">
        <f>'資源化量内訳'!AZ72</f>
        <v>0</v>
      </c>
      <c r="AJ72" s="49">
        <f>'資源化量内訳'!BH72</f>
        <v>0</v>
      </c>
      <c r="AK72" s="49" t="s">
        <v>11</v>
      </c>
      <c r="AL72" s="49">
        <f t="shared" si="15"/>
        <v>839</v>
      </c>
      <c r="AM72" s="50">
        <f t="shared" si="16"/>
        <v>10.136619852870927</v>
      </c>
      <c r="AN72" s="49">
        <f>'ごみ処理量内訳'!AC72</f>
        <v>0</v>
      </c>
      <c r="AO72" s="49">
        <f>'ごみ処理量内訳'!AD72</f>
        <v>1164</v>
      </c>
      <c r="AP72" s="49">
        <f>'ごみ処理量内訳'!AE72</f>
        <v>160</v>
      </c>
      <c r="AQ72" s="49">
        <f t="shared" si="17"/>
        <v>1324</v>
      </c>
    </row>
    <row r="73" spans="1:43" ht="13.5" customHeight="1">
      <c r="A73" s="24" t="s">
        <v>181</v>
      </c>
      <c r="B73" s="47" t="s">
        <v>31</v>
      </c>
      <c r="C73" s="48" t="s">
        <v>32</v>
      </c>
      <c r="D73" s="49">
        <v>9556</v>
      </c>
      <c r="E73" s="49">
        <v>9556</v>
      </c>
      <c r="F73" s="49">
        <f>'ごみ搬入量内訳'!H73</f>
        <v>2109</v>
      </c>
      <c r="G73" s="49">
        <f>'ごみ搬入量内訳'!AG73</f>
        <v>1088</v>
      </c>
      <c r="H73" s="49">
        <f>'ごみ搬入量内訳'!AH73</f>
        <v>0</v>
      </c>
      <c r="I73" s="49">
        <f t="shared" si="9"/>
        <v>3197</v>
      </c>
      <c r="J73" s="49">
        <f t="shared" si="10"/>
        <v>916.5868678933698</v>
      </c>
      <c r="K73" s="49">
        <f>('ごみ搬入量内訳'!E73+'ごみ搬入量内訳'!AH73)/'ごみ処理概要'!D73/365*1000000</f>
        <v>705.8607659535428</v>
      </c>
      <c r="L73" s="49">
        <f>'ごみ搬入量内訳'!F73/'ごみ処理概要'!D73/365*1000000</f>
        <v>210.72610193982695</v>
      </c>
      <c r="M73" s="49">
        <f>'資源化量内訳'!BP73</f>
        <v>0</v>
      </c>
      <c r="N73" s="49">
        <f>'ごみ処理量内訳'!E73</f>
        <v>2563</v>
      </c>
      <c r="O73" s="49">
        <f>'ごみ処理量内訳'!L73</f>
        <v>0</v>
      </c>
      <c r="P73" s="49">
        <f t="shared" si="11"/>
        <v>559</v>
      </c>
      <c r="Q73" s="49">
        <f>'ごみ処理量内訳'!G73</f>
        <v>425</v>
      </c>
      <c r="R73" s="49">
        <f>'ごみ処理量内訳'!H73</f>
        <v>134</v>
      </c>
      <c r="S73" s="49">
        <f>'ごみ処理量内訳'!I73</f>
        <v>0</v>
      </c>
      <c r="T73" s="49">
        <f>'ごみ処理量内訳'!J73</f>
        <v>0</v>
      </c>
      <c r="U73" s="49">
        <f>'ごみ処理量内訳'!K73</f>
        <v>0</v>
      </c>
      <c r="V73" s="49">
        <f t="shared" si="12"/>
        <v>87</v>
      </c>
      <c r="W73" s="49">
        <f>'資源化量内訳'!M73</f>
        <v>87</v>
      </c>
      <c r="X73" s="49">
        <f>'資源化量内訳'!N73</f>
        <v>0</v>
      </c>
      <c r="Y73" s="49">
        <f>'資源化量内訳'!O73</f>
        <v>0</v>
      </c>
      <c r="Z73" s="49">
        <f>'資源化量内訳'!P73</f>
        <v>0</v>
      </c>
      <c r="AA73" s="49">
        <f>'資源化量内訳'!Q73</f>
        <v>0</v>
      </c>
      <c r="AB73" s="49">
        <f>'資源化量内訳'!R73</f>
        <v>0</v>
      </c>
      <c r="AC73" s="49">
        <f>'資源化量内訳'!S73</f>
        <v>0</v>
      </c>
      <c r="AD73" s="49">
        <f t="shared" si="13"/>
        <v>3209</v>
      </c>
      <c r="AE73" s="50">
        <f t="shared" si="14"/>
        <v>100</v>
      </c>
      <c r="AF73" s="49">
        <f>'資源化量内訳'!AB73</f>
        <v>0</v>
      </c>
      <c r="AG73" s="49">
        <f>'資源化量内訳'!AJ73</f>
        <v>240</v>
      </c>
      <c r="AH73" s="49">
        <f>'資源化量内訳'!AR73</f>
        <v>110</v>
      </c>
      <c r="AI73" s="49">
        <f>'資源化量内訳'!AZ73</f>
        <v>0</v>
      </c>
      <c r="AJ73" s="49">
        <f>'資源化量内訳'!BH73</f>
        <v>0</v>
      </c>
      <c r="AK73" s="49" t="s">
        <v>11</v>
      </c>
      <c r="AL73" s="49">
        <f t="shared" si="15"/>
        <v>350</v>
      </c>
      <c r="AM73" s="50">
        <f t="shared" si="16"/>
        <v>13.617949516983485</v>
      </c>
      <c r="AN73" s="49">
        <f>'ごみ処理量内訳'!AC73</f>
        <v>0</v>
      </c>
      <c r="AO73" s="49">
        <f>'ごみ処理量内訳'!AD73</f>
        <v>335</v>
      </c>
      <c r="AP73" s="49">
        <f>'ごみ処理量内訳'!AE73</f>
        <v>70</v>
      </c>
      <c r="AQ73" s="49">
        <f t="shared" si="17"/>
        <v>405</v>
      </c>
    </row>
    <row r="74" spans="1:43" ht="13.5" customHeight="1">
      <c r="A74" s="24" t="s">
        <v>181</v>
      </c>
      <c r="B74" s="47" t="s">
        <v>33</v>
      </c>
      <c r="C74" s="48" t="s">
        <v>34</v>
      </c>
      <c r="D74" s="49">
        <v>25860</v>
      </c>
      <c r="E74" s="49">
        <v>25860</v>
      </c>
      <c r="F74" s="49">
        <f>'ごみ搬入量内訳'!H74</f>
        <v>6708</v>
      </c>
      <c r="G74" s="49">
        <f>'ごみ搬入量内訳'!AG74</f>
        <v>19</v>
      </c>
      <c r="H74" s="49">
        <f>'ごみ搬入量内訳'!AH74</f>
        <v>0</v>
      </c>
      <c r="I74" s="49">
        <f t="shared" si="9"/>
        <v>6727</v>
      </c>
      <c r="J74" s="49">
        <f t="shared" si="10"/>
        <v>712.6889785886068</v>
      </c>
      <c r="K74" s="49">
        <f>('ごみ搬入量内訳'!E74+'ごみ搬入量内訳'!AH74)/'ごみ処理概要'!D74/365*1000000</f>
        <v>639.7991291358103</v>
      </c>
      <c r="L74" s="49">
        <f>'ごみ搬入量内訳'!F74/'ごみ処理概要'!D74/365*1000000</f>
        <v>72.88984945279641</v>
      </c>
      <c r="M74" s="49">
        <f>'資源化量内訳'!BP74</f>
        <v>0</v>
      </c>
      <c r="N74" s="49">
        <f>'ごみ処理量内訳'!E74</f>
        <v>4702</v>
      </c>
      <c r="O74" s="49">
        <f>'ごみ処理量内訳'!L74</f>
        <v>0</v>
      </c>
      <c r="P74" s="49">
        <f t="shared" si="11"/>
        <v>2025</v>
      </c>
      <c r="Q74" s="49">
        <f>'ごみ処理量内訳'!G74</f>
        <v>1079</v>
      </c>
      <c r="R74" s="49">
        <f>'ごみ処理量内訳'!H74</f>
        <v>386</v>
      </c>
      <c r="S74" s="49">
        <f>'ごみ処理量内訳'!I74</f>
        <v>0</v>
      </c>
      <c r="T74" s="49">
        <f>'ごみ処理量内訳'!J74</f>
        <v>560</v>
      </c>
      <c r="U74" s="49">
        <f>'ごみ処理量内訳'!K74</f>
        <v>0</v>
      </c>
      <c r="V74" s="49">
        <f t="shared" si="12"/>
        <v>0</v>
      </c>
      <c r="W74" s="49">
        <f>'資源化量内訳'!M74</f>
        <v>0</v>
      </c>
      <c r="X74" s="49">
        <f>'資源化量内訳'!N74</f>
        <v>0</v>
      </c>
      <c r="Y74" s="49">
        <f>'資源化量内訳'!O74</f>
        <v>0</v>
      </c>
      <c r="Z74" s="49">
        <f>'資源化量内訳'!P74</f>
        <v>0</v>
      </c>
      <c r="AA74" s="49">
        <f>'資源化量内訳'!Q74</f>
        <v>0</v>
      </c>
      <c r="AB74" s="49">
        <f>'資源化量内訳'!R74</f>
        <v>0</v>
      </c>
      <c r="AC74" s="49">
        <f>'資源化量内訳'!S74</f>
        <v>0</v>
      </c>
      <c r="AD74" s="49">
        <f t="shared" si="13"/>
        <v>6727</v>
      </c>
      <c r="AE74" s="50">
        <f t="shared" si="14"/>
        <v>100</v>
      </c>
      <c r="AF74" s="49">
        <f>'資源化量内訳'!AB74</f>
        <v>0</v>
      </c>
      <c r="AG74" s="49">
        <f>'資源化量内訳'!AJ74</f>
        <v>282</v>
      </c>
      <c r="AH74" s="49">
        <f>'資源化量内訳'!AR74</f>
        <v>386</v>
      </c>
      <c r="AI74" s="49">
        <f>'資源化量内訳'!AZ74</f>
        <v>0</v>
      </c>
      <c r="AJ74" s="49">
        <f>'資源化量内訳'!BH74</f>
        <v>560</v>
      </c>
      <c r="AK74" s="49" t="s">
        <v>11</v>
      </c>
      <c r="AL74" s="49">
        <f t="shared" si="15"/>
        <v>1228</v>
      </c>
      <c r="AM74" s="50">
        <f t="shared" si="16"/>
        <v>18.254794113274862</v>
      </c>
      <c r="AN74" s="49">
        <f>'ごみ処理量内訳'!AC74</f>
        <v>0</v>
      </c>
      <c r="AO74" s="49">
        <f>'ごみ処理量内訳'!AD74</f>
        <v>622</v>
      </c>
      <c r="AP74" s="49">
        <f>'ごみ処理量内訳'!AE74</f>
        <v>181</v>
      </c>
      <c r="AQ74" s="49">
        <f t="shared" si="17"/>
        <v>803</v>
      </c>
    </row>
    <row r="75" spans="1:43" ht="13.5" customHeight="1">
      <c r="A75" s="24" t="s">
        <v>181</v>
      </c>
      <c r="B75" s="47" t="s">
        <v>35</v>
      </c>
      <c r="C75" s="48" t="s">
        <v>36</v>
      </c>
      <c r="D75" s="49">
        <v>15495</v>
      </c>
      <c r="E75" s="49">
        <v>15495</v>
      </c>
      <c r="F75" s="49">
        <f>'ごみ搬入量内訳'!H75</f>
        <v>3546</v>
      </c>
      <c r="G75" s="49">
        <f>'ごみ搬入量内訳'!AG75</f>
        <v>19</v>
      </c>
      <c r="H75" s="49">
        <f>'ごみ搬入量内訳'!AH75</f>
        <v>0</v>
      </c>
      <c r="I75" s="49">
        <f t="shared" si="9"/>
        <v>3565</v>
      </c>
      <c r="J75" s="49">
        <f t="shared" si="10"/>
        <v>630.340321889076</v>
      </c>
      <c r="K75" s="49">
        <f>('ごみ搬入量内訳'!E75+'ごみ搬入量内訳'!AH75)/'ごみ処理概要'!D75/365*1000000</f>
        <v>536.9827650987725</v>
      </c>
      <c r="L75" s="49">
        <f>'ごみ搬入量内訳'!F75/'ごみ処理概要'!D75/365*1000000</f>
        <v>93.35755679030355</v>
      </c>
      <c r="M75" s="49">
        <f>'資源化量内訳'!BP75</f>
        <v>0</v>
      </c>
      <c r="N75" s="49">
        <f>'ごみ処理量内訳'!E75</f>
        <v>2396</v>
      </c>
      <c r="O75" s="49">
        <f>'ごみ処理量内訳'!L75</f>
        <v>0</v>
      </c>
      <c r="P75" s="49">
        <f t="shared" si="11"/>
        <v>1169</v>
      </c>
      <c r="Q75" s="49">
        <f>'ごみ処理量内訳'!G75</f>
        <v>579</v>
      </c>
      <c r="R75" s="49">
        <f>'ごみ処理量内訳'!H75</f>
        <v>250</v>
      </c>
      <c r="S75" s="49">
        <f>'ごみ処理量内訳'!I75</f>
        <v>0</v>
      </c>
      <c r="T75" s="49">
        <f>'ごみ処理量内訳'!J75</f>
        <v>340</v>
      </c>
      <c r="U75" s="49">
        <f>'ごみ処理量内訳'!K75</f>
        <v>0</v>
      </c>
      <c r="V75" s="49">
        <f t="shared" si="12"/>
        <v>0</v>
      </c>
      <c r="W75" s="49">
        <f>'資源化量内訳'!M75</f>
        <v>0</v>
      </c>
      <c r="X75" s="49">
        <f>'資源化量内訳'!N75</f>
        <v>0</v>
      </c>
      <c r="Y75" s="49">
        <f>'資源化量内訳'!O75</f>
        <v>0</v>
      </c>
      <c r="Z75" s="49">
        <f>'資源化量内訳'!P75</f>
        <v>0</v>
      </c>
      <c r="AA75" s="49">
        <f>'資源化量内訳'!Q75</f>
        <v>0</v>
      </c>
      <c r="AB75" s="49">
        <f>'資源化量内訳'!R75</f>
        <v>0</v>
      </c>
      <c r="AC75" s="49">
        <f>'資源化量内訳'!S75</f>
        <v>0</v>
      </c>
      <c r="AD75" s="49">
        <f t="shared" si="13"/>
        <v>3565</v>
      </c>
      <c r="AE75" s="50">
        <f t="shared" si="14"/>
        <v>100</v>
      </c>
      <c r="AF75" s="49">
        <f>'資源化量内訳'!AB75</f>
        <v>0</v>
      </c>
      <c r="AG75" s="49">
        <f>'資源化量内訳'!AJ75</f>
        <v>149</v>
      </c>
      <c r="AH75" s="49">
        <f>'資源化量内訳'!AR75</f>
        <v>250</v>
      </c>
      <c r="AI75" s="49">
        <f>'資源化量内訳'!AZ75</f>
        <v>0</v>
      </c>
      <c r="AJ75" s="49">
        <f>'資源化量内訳'!BH75</f>
        <v>340</v>
      </c>
      <c r="AK75" s="49" t="s">
        <v>11</v>
      </c>
      <c r="AL75" s="49">
        <f t="shared" si="15"/>
        <v>739</v>
      </c>
      <c r="AM75" s="50">
        <f t="shared" si="16"/>
        <v>20.72931276297335</v>
      </c>
      <c r="AN75" s="49">
        <f>'ごみ処理量内訳'!AC75</f>
        <v>0</v>
      </c>
      <c r="AO75" s="49">
        <f>'ごみ処理量内訳'!AD75</f>
        <v>317</v>
      </c>
      <c r="AP75" s="49">
        <f>'ごみ処理量内訳'!AE75</f>
        <v>105</v>
      </c>
      <c r="AQ75" s="49">
        <f t="shared" si="17"/>
        <v>422</v>
      </c>
    </row>
    <row r="76" spans="1:43" ht="13.5" customHeight="1">
      <c r="A76" s="24" t="s">
        <v>181</v>
      </c>
      <c r="B76" s="47" t="s">
        <v>37</v>
      </c>
      <c r="C76" s="48" t="s">
        <v>38</v>
      </c>
      <c r="D76" s="49">
        <v>16417</v>
      </c>
      <c r="E76" s="49">
        <v>16417</v>
      </c>
      <c r="F76" s="49">
        <f>'ごみ搬入量内訳'!H76</f>
        <v>3199</v>
      </c>
      <c r="G76" s="49">
        <f>'ごみ搬入量内訳'!AG76</f>
        <v>138</v>
      </c>
      <c r="H76" s="49">
        <f>'ごみ搬入量内訳'!AH76</f>
        <v>0</v>
      </c>
      <c r="I76" s="49">
        <f t="shared" si="9"/>
        <v>3337</v>
      </c>
      <c r="J76" s="49">
        <f t="shared" si="10"/>
        <v>556.8901597992725</v>
      </c>
      <c r="K76" s="49">
        <f>('ごみ搬入量内訳'!E76+'ごみ搬入量内訳'!AH76)/'ごみ処理概要'!D76/365*1000000</f>
        <v>540.7024626160154</v>
      </c>
      <c r="L76" s="49">
        <f>'ごみ搬入量内訳'!F76/'ごみ処理概要'!D76/365*1000000</f>
        <v>16.18769718325725</v>
      </c>
      <c r="M76" s="49">
        <f>'資源化量内訳'!BP76</f>
        <v>0</v>
      </c>
      <c r="N76" s="49">
        <f>'ごみ処理量内訳'!E76</f>
        <v>2257</v>
      </c>
      <c r="O76" s="49">
        <f>'ごみ処理量内訳'!L76</f>
        <v>0</v>
      </c>
      <c r="P76" s="49">
        <f t="shared" si="11"/>
        <v>325</v>
      </c>
      <c r="Q76" s="49">
        <f>'ごみ処理量内訳'!G76</f>
        <v>203</v>
      </c>
      <c r="R76" s="49">
        <f>'ごみ処理量内訳'!H76</f>
        <v>0</v>
      </c>
      <c r="S76" s="49">
        <f>'ごみ処理量内訳'!I76</f>
        <v>0</v>
      </c>
      <c r="T76" s="49">
        <f>'ごみ処理量内訳'!J76</f>
        <v>0</v>
      </c>
      <c r="U76" s="49">
        <f>'ごみ処理量内訳'!K76</f>
        <v>122</v>
      </c>
      <c r="V76" s="49">
        <f t="shared" si="12"/>
        <v>537</v>
      </c>
      <c r="W76" s="49">
        <f>'資源化量内訳'!M76</f>
        <v>363</v>
      </c>
      <c r="X76" s="49">
        <f>'資源化量内訳'!N76</f>
        <v>36</v>
      </c>
      <c r="Y76" s="49">
        <f>'資源化量内訳'!O76</f>
        <v>89</v>
      </c>
      <c r="Z76" s="49">
        <f>'資源化量内訳'!P76</f>
        <v>18</v>
      </c>
      <c r="AA76" s="49">
        <f>'資源化量内訳'!Q76</f>
        <v>0</v>
      </c>
      <c r="AB76" s="49">
        <f>'資源化量内訳'!R76</f>
        <v>9</v>
      </c>
      <c r="AC76" s="49">
        <f>'資源化量内訳'!S76</f>
        <v>22</v>
      </c>
      <c r="AD76" s="49">
        <f t="shared" si="13"/>
        <v>3119</v>
      </c>
      <c r="AE76" s="50">
        <f t="shared" si="14"/>
        <v>100</v>
      </c>
      <c r="AF76" s="49">
        <f>'資源化量内訳'!AB76</f>
        <v>0</v>
      </c>
      <c r="AG76" s="49">
        <f>'資源化量内訳'!AJ76</f>
        <v>126</v>
      </c>
      <c r="AH76" s="49">
        <f>'資源化量内訳'!AR76</f>
        <v>0</v>
      </c>
      <c r="AI76" s="49">
        <f>'資源化量内訳'!AZ76</f>
        <v>0</v>
      </c>
      <c r="AJ76" s="49">
        <f>'資源化量内訳'!BH76</f>
        <v>0</v>
      </c>
      <c r="AK76" s="49" t="s">
        <v>11</v>
      </c>
      <c r="AL76" s="49">
        <f t="shared" si="15"/>
        <v>126</v>
      </c>
      <c r="AM76" s="50">
        <f t="shared" si="16"/>
        <v>21.25681308111574</v>
      </c>
      <c r="AN76" s="49">
        <f>'ごみ処理量内訳'!AC76</f>
        <v>0</v>
      </c>
      <c r="AO76" s="49">
        <f>'ごみ処理量内訳'!AD76</f>
        <v>279</v>
      </c>
      <c r="AP76" s="49">
        <f>'ごみ処理量内訳'!AE76</f>
        <v>199</v>
      </c>
      <c r="AQ76" s="49">
        <f t="shared" si="17"/>
        <v>478</v>
      </c>
    </row>
    <row r="77" spans="1:43" ht="13.5" customHeight="1">
      <c r="A77" s="24" t="s">
        <v>181</v>
      </c>
      <c r="B77" s="47" t="s">
        <v>39</v>
      </c>
      <c r="C77" s="48" t="s">
        <v>40</v>
      </c>
      <c r="D77" s="49">
        <v>17876</v>
      </c>
      <c r="E77" s="49">
        <v>17876</v>
      </c>
      <c r="F77" s="49">
        <f>'ごみ搬入量内訳'!H77</f>
        <v>3335</v>
      </c>
      <c r="G77" s="49">
        <f>'ごみ搬入量内訳'!AG77</f>
        <v>12</v>
      </c>
      <c r="H77" s="49">
        <f>'ごみ搬入量内訳'!AH77</f>
        <v>16</v>
      </c>
      <c r="I77" s="49">
        <f t="shared" si="9"/>
        <v>3363</v>
      </c>
      <c r="J77" s="49">
        <f t="shared" si="10"/>
        <v>515.42283677204</v>
      </c>
      <c r="K77" s="49">
        <f>('ごみ搬入量内訳'!E77+'ごみ搬入量内訳'!AH77)/'ごみ処理概要'!D77/365*1000000</f>
        <v>479.2528131389144</v>
      </c>
      <c r="L77" s="49">
        <f>'ごみ搬入量内訳'!F77/'ごみ処理概要'!D77/365*1000000</f>
        <v>36.17002363312561</v>
      </c>
      <c r="M77" s="49">
        <f>'資源化量内訳'!BP77</f>
        <v>0</v>
      </c>
      <c r="N77" s="49">
        <f>'ごみ処理量内訳'!E77</f>
        <v>2199</v>
      </c>
      <c r="O77" s="49">
        <f>'ごみ処理量内訳'!L77</f>
        <v>0</v>
      </c>
      <c r="P77" s="49">
        <f t="shared" si="11"/>
        <v>316</v>
      </c>
      <c r="Q77" s="49">
        <f>'ごみ処理量内訳'!G77</f>
        <v>294</v>
      </c>
      <c r="R77" s="49">
        <f>'ごみ処理量内訳'!H77</f>
        <v>22</v>
      </c>
      <c r="S77" s="49">
        <f>'ごみ処理量内訳'!I77</f>
        <v>0</v>
      </c>
      <c r="T77" s="49">
        <f>'ごみ処理量内訳'!J77</f>
        <v>0</v>
      </c>
      <c r="U77" s="49">
        <f>'ごみ処理量内訳'!K77</f>
        <v>0</v>
      </c>
      <c r="V77" s="49">
        <f t="shared" si="12"/>
        <v>741</v>
      </c>
      <c r="W77" s="49">
        <f>'資源化量内訳'!M77</f>
        <v>505</v>
      </c>
      <c r="X77" s="49">
        <f>'資源化量内訳'!N77</f>
        <v>82</v>
      </c>
      <c r="Y77" s="49">
        <f>'資源化量内訳'!O77</f>
        <v>142</v>
      </c>
      <c r="Z77" s="49">
        <f>'資源化量内訳'!P77</f>
        <v>0</v>
      </c>
      <c r="AA77" s="49">
        <f>'資源化量内訳'!Q77</f>
        <v>0</v>
      </c>
      <c r="AB77" s="49">
        <f>'資源化量内訳'!R77</f>
        <v>12</v>
      </c>
      <c r="AC77" s="49">
        <f>'資源化量内訳'!S77</f>
        <v>0</v>
      </c>
      <c r="AD77" s="49">
        <f t="shared" si="13"/>
        <v>3256</v>
      </c>
      <c r="AE77" s="50">
        <f t="shared" si="14"/>
        <v>100</v>
      </c>
      <c r="AF77" s="49">
        <f>'資源化量内訳'!AB77</f>
        <v>0</v>
      </c>
      <c r="AG77" s="49">
        <f>'資源化量内訳'!AJ77</f>
        <v>92</v>
      </c>
      <c r="AH77" s="49">
        <f>'資源化量内訳'!AR77</f>
        <v>22</v>
      </c>
      <c r="AI77" s="49">
        <f>'資源化量内訳'!AZ77</f>
        <v>0</v>
      </c>
      <c r="AJ77" s="49">
        <f>'資源化量内訳'!BH77</f>
        <v>0</v>
      </c>
      <c r="AK77" s="49" t="s">
        <v>11</v>
      </c>
      <c r="AL77" s="49">
        <f t="shared" si="15"/>
        <v>114</v>
      </c>
      <c r="AM77" s="50">
        <f t="shared" si="16"/>
        <v>26.259213759213758</v>
      </c>
      <c r="AN77" s="49">
        <f>'ごみ処理量内訳'!AC77</f>
        <v>0</v>
      </c>
      <c r="AO77" s="49">
        <f>'ごみ処理量内訳'!AD77</f>
        <v>347</v>
      </c>
      <c r="AP77" s="49">
        <f>'ごみ処理量内訳'!AE77</f>
        <v>95</v>
      </c>
      <c r="AQ77" s="49">
        <f t="shared" si="17"/>
        <v>442</v>
      </c>
    </row>
    <row r="78" spans="1:43" ht="13.5" customHeight="1">
      <c r="A78" s="24" t="s">
        <v>181</v>
      </c>
      <c r="B78" s="47" t="s">
        <v>41</v>
      </c>
      <c r="C78" s="48" t="s">
        <v>42</v>
      </c>
      <c r="D78" s="49">
        <v>20230</v>
      </c>
      <c r="E78" s="49">
        <v>20230</v>
      </c>
      <c r="F78" s="49">
        <f>'ごみ搬入量内訳'!H78</f>
        <v>4181</v>
      </c>
      <c r="G78" s="49">
        <f>'ごみ搬入量内訳'!AG78</f>
        <v>389</v>
      </c>
      <c r="H78" s="49">
        <f>'ごみ搬入量内訳'!AH78</f>
        <v>0</v>
      </c>
      <c r="I78" s="49">
        <f t="shared" si="9"/>
        <v>4570</v>
      </c>
      <c r="J78" s="49">
        <f t="shared" si="10"/>
        <v>618.909933030424</v>
      </c>
      <c r="K78" s="49">
        <f>('ごみ搬入量内訳'!E78+'ごみ搬入量内訳'!AH78)/'ごみ処理概要'!D78/365*1000000</f>
        <v>566.2281028446833</v>
      </c>
      <c r="L78" s="49">
        <f>'ごみ搬入量内訳'!F78/'ごみ処理概要'!D78/365*1000000</f>
        <v>52.6818301857407</v>
      </c>
      <c r="M78" s="49">
        <f>'資源化量内訳'!BP78</f>
        <v>583</v>
      </c>
      <c r="N78" s="49">
        <f>'ごみ処理量内訳'!E78</f>
        <v>4247</v>
      </c>
      <c r="O78" s="49">
        <f>'ごみ処理量内訳'!L78</f>
        <v>0</v>
      </c>
      <c r="P78" s="49">
        <f t="shared" si="11"/>
        <v>536</v>
      </c>
      <c r="Q78" s="49">
        <f>'ごみ処理量内訳'!G78</f>
        <v>0</v>
      </c>
      <c r="R78" s="49">
        <f>'ごみ処理量内訳'!H78</f>
        <v>536</v>
      </c>
      <c r="S78" s="49">
        <f>'ごみ処理量内訳'!I78</f>
        <v>0</v>
      </c>
      <c r="T78" s="49">
        <f>'ごみ処理量内訳'!J78</f>
        <v>0</v>
      </c>
      <c r="U78" s="49">
        <f>'ごみ処理量内訳'!K78</f>
        <v>0</v>
      </c>
      <c r="V78" s="49">
        <f t="shared" si="12"/>
        <v>33</v>
      </c>
      <c r="W78" s="49">
        <f>'資源化量内訳'!M78</f>
        <v>0</v>
      </c>
      <c r="X78" s="49">
        <f>'資源化量内訳'!N78</f>
        <v>33</v>
      </c>
      <c r="Y78" s="49">
        <f>'資源化量内訳'!O78</f>
        <v>0</v>
      </c>
      <c r="Z78" s="49">
        <f>'資源化量内訳'!P78</f>
        <v>0</v>
      </c>
      <c r="AA78" s="49">
        <f>'資源化量内訳'!Q78</f>
        <v>0</v>
      </c>
      <c r="AB78" s="49">
        <f>'資源化量内訳'!R78</f>
        <v>0</v>
      </c>
      <c r="AC78" s="49">
        <f>'資源化量内訳'!S78</f>
        <v>0</v>
      </c>
      <c r="AD78" s="49">
        <f t="shared" si="13"/>
        <v>4816</v>
      </c>
      <c r="AE78" s="50">
        <f t="shared" si="14"/>
        <v>100</v>
      </c>
      <c r="AF78" s="49">
        <f>'資源化量内訳'!AB78</f>
        <v>0</v>
      </c>
      <c r="AG78" s="49">
        <f>'資源化量内訳'!AJ78</f>
        <v>0</v>
      </c>
      <c r="AH78" s="49">
        <f>'資源化量内訳'!AR78</f>
        <v>167</v>
      </c>
      <c r="AI78" s="49">
        <f>'資源化量内訳'!AZ78</f>
        <v>0</v>
      </c>
      <c r="AJ78" s="49">
        <f>'資源化量内訳'!BH78</f>
        <v>0</v>
      </c>
      <c r="AK78" s="49" t="s">
        <v>11</v>
      </c>
      <c r="AL78" s="49">
        <f t="shared" si="15"/>
        <v>167</v>
      </c>
      <c r="AM78" s="50">
        <f t="shared" si="16"/>
        <v>14.502685682533803</v>
      </c>
      <c r="AN78" s="49">
        <f>'ごみ処理量内訳'!AC78</f>
        <v>0</v>
      </c>
      <c r="AO78" s="49">
        <f>'ごみ処理量内訳'!AD78</f>
        <v>501</v>
      </c>
      <c r="AP78" s="49">
        <f>'ごみ処理量内訳'!AE78</f>
        <v>173</v>
      </c>
      <c r="AQ78" s="49">
        <f t="shared" si="17"/>
        <v>674</v>
      </c>
    </row>
    <row r="79" spans="1:43" ht="13.5" customHeight="1">
      <c r="A79" s="24" t="s">
        <v>181</v>
      </c>
      <c r="B79" s="47" t="s">
        <v>43</v>
      </c>
      <c r="C79" s="48" t="s">
        <v>44</v>
      </c>
      <c r="D79" s="49">
        <v>7700</v>
      </c>
      <c r="E79" s="49">
        <v>7700</v>
      </c>
      <c r="F79" s="49">
        <f>'ごみ搬入量内訳'!H79</f>
        <v>1458</v>
      </c>
      <c r="G79" s="49">
        <f>'ごみ搬入量内訳'!AG79</f>
        <v>19</v>
      </c>
      <c r="H79" s="49">
        <f>'ごみ搬入量内訳'!AH79</f>
        <v>0</v>
      </c>
      <c r="I79" s="49">
        <f t="shared" si="9"/>
        <v>1477</v>
      </c>
      <c r="J79" s="49">
        <f t="shared" si="10"/>
        <v>525.5292652552926</v>
      </c>
      <c r="K79" s="49">
        <f>('ごみ搬入量内訳'!E79+'ごみ搬入量内訳'!AH79)/'ごみ処理概要'!D79/365*1000000</f>
        <v>521.2595623554529</v>
      </c>
      <c r="L79" s="49">
        <f>'ごみ搬入量内訳'!F79/'ごみ処理概要'!D79/365*1000000</f>
        <v>4.269702899839886</v>
      </c>
      <c r="M79" s="49">
        <f>'資源化量内訳'!BP79</f>
        <v>0</v>
      </c>
      <c r="N79" s="49">
        <f>'ごみ処理量内訳'!E79</f>
        <v>1068</v>
      </c>
      <c r="O79" s="49">
        <f>'ごみ処理量内訳'!L79</f>
        <v>0</v>
      </c>
      <c r="P79" s="49">
        <f t="shared" si="11"/>
        <v>158</v>
      </c>
      <c r="Q79" s="49">
        <f>'ごみ処理量内訳'!G79</f>
        <v>122</v>
      </c>
      <c r="R79" s="49">
        <f>'ごみ処理量内訳'!H79</f>
        <v>36</v>
      </c>
      <c r="S79" s="49">
        <f>'ごみ処理量内訳'!I79</f>
        <v>0</v>
      </c>
      <c r="T79" s="49">
        <f>'ごみ処理量内訳'!J79</f>
        <v>0</v>
      </c>
      <c r="U79" s="49">
        <f>'ごみ処理量内訳'!K79</f>
        <v>0</v>
      </c>
      <c r="V79" s="49">
        <f t="shared" si="12"/>
        <v>251</v>
      </c>
      <c r="W79" s="49">
        <f>'資源化量内訳'!M79</f>
        <v>170</v>
      </c>
      <c r="X79" s="49">
        <f>'資源化量内訳'!N79</f>
        <v>25</v>
      </c>
      <c r="Y79" s="49">
        <f>'資源化量内訳'!O79</f>
        <v>46</v>
      </c>
      <c r="Z79" s="49">
        <f>'資源化量内訳'!P79</f>
        <v>8</v>
      </c>
      <c r="AA79" s="49">
        <f>'資源化量内訳'!Q79</f>
        <v>0</v>
      </c>
      <c r="AB79" s="49">
        <f>'資源化量内訳'!R79</f>
        <v>2</v>
      </c>
      <c r="AC79" s="49">
        <f>'資源化量内訳'!S79</f>
        <v>0</v>
      </c>
      <c r="AD79" s="49">
        <f t="shared" si="13"/>
        <v>1477</v>
      </c>
      <c r="AE79" s="50">
        <f t="shared" si="14"/>
        <v>100</v>
      </c>
      <c r="AF79" s="49">
        <f>'資源化量内訳'!AB79</f>
        <v>0</v>
      </c>
      <c r="AG79" s="49">
        <f>'資源化量内訳'!AJ79</f>
        <v>38</v>
      </c>
      <c r="AH79" s="49">
        <f>'資源化量内訳'!AR79</f>
        <v>29</v>
      </c>
      <c r="AI79" s="49">
        <f>'資源化量内訳'!AZ79</f>
        <v>0</v>
      </c>
      <c r="AJ79" s="49">
        <f>'資源化量内訳'!BH79</f>
        <v>0</v>
      </c>
      <c r="AK79" s="49" t="s">
        <v>11</v>
      </c>
      <c r="AL79" s="49">
        <f t="shared" si="15"/>
        <v>67</v>
      </c>
      <c r="AM79" s="50">
        <f t="shared" si="16"/>
        <v>21.530128639133377</v>
      </c>
      <c r="AN79" s="49">
        <f>'ごみ処理量内訳'!AC79</f>
        <v>0</v>
      </c>
      <c r="AO79" s="49">
        <f>'ごみ処理量内訳'!AD79</f>
        <v>132</v>
      </c>
      <c r="AP79" s="49">
        <f>'ごみ処理量内訳'!AE79</f>
        <v>47</v>
      </c>
      <c r="AQ79" s="49">
        <f t="shared" si="17"/>
        <v>179</v>
      </c>
    </row>
    <row r="80" spans="1:43" ht="13.5" customHeight="1">
      <c r="A80" s="24" t="s">
        <v>181</v>
      </c>
      <c r="B80" s="47" t="s">
        <v>383</v>
      </c>
      <c r="C80" s="48" t="s">
        <v>382</v>
      </c>
      <c r="D80" s="49">
        <v>17175</v>
      </c>
      <c r="E80" s="49">
        <v>17175</v>
      </c>
      <c r="F80" s="49">
        <f>'ごみ搬入量内訳'!H80</f>
        <v>3785</v>
      </c>
      <c r="G80" s="49">
        <f>'ごみ搬入量内訳'!AG80</f>
        <v>670</v>
      </c>
      <c r="H80" s="49">
        <f>'ごみ搬入量内訳'!AH80</f>
        <v>0</v>
      </c>
      <c r="I80" s="49">
        <f t="shared" si="9"/>
        <v>4455</v>
      </c>
      <c r="J80" s="49">
        <f t="shared" si="10"/>
        <v>710.6538254471496</v>
      </c>
      <c r="K80" s="49">
        <f>('ごみ搬入量内訳'!E80+'ごみ搬入量内訳'!AH80)/'ごみ処理概要'!D80/365*1000000</f>
        <v>606.3288867619788</v>
      </c>
      <c r="L80" s="49">
        <f>'ごみ搬入量内訳'!F80/'ごみ処理概要'!D80/365*1000000</f>
        <v>104.32493868517079</v>
      </c>
      <c r="M80" s="49">
        <f>'資源化量内訳'!BP80</f>
        <v>557</v>
      </c>
      <c r="N80" s="49">
        <f>'ごみ処理量内訳'!E80</f>
        <v>4158</v>
      </c>
      <c r="O80" s="49">
        <f>'ごみ処理量内訳'!L80</f>
        <v>0</v>
      </c>
      <c r="P80" s="49">
        <f t="shared" si="11"/>
        <v>145</v>
      </c>
      <c r="Q80" s="49">
        <f>'ごみ処理量内訳'!G80</f>
        <v>0</v>
      </c>
      <c r="R80" s="49">
        <f>'ごみ処理量内訳'!H80</f>
        <v>145</v>
      </c>
      <c r="S80" s="49">
        <f>'ごみ処理量内訳'!I80</f>
        <v>0</v>
      </c>
      <c r="T80" s="49">
        <f>'ごみ処理量内訳'!J80</f>
        <v>0</v>
      </c>
      <c r="U80" s="49">
        <f>'ごみ処理量内訳'!K80</f>
        <v>0</v>
      </c>
      <c r="V80" s="49">
        <f t="shared" si="12"/>
        <v>145</v>
      </c>
      <c r="W80" s="49">
        <f>'資源化量内訳'!M80</f>
        <v>0</v>
      </c>
      <c r="X80" s="49">
        <f>'資源化量内訳'!N80</f>
        <v>145</v>
      </c>
      <c r="Y80" s="49">
        <f>'資源化量内訳'!O80</f>
        <v>0</v>
      </c>
      <c r="Z80" s="49">
        <f>'資源化量内訳'!P80</f>
        <v>0</v>
      </c>
      <c r="AA80" s="49">
        <f>'資源化量内訳'!Q80</f>
        <v>0</v>
      </c>
      <c r="AB80" s="49">
        <f>'資源化量内訳'!R80</f>
        <v>0</v>
      </c>
      <c r="AC80" s="49">
        <f>'資源化量内訳'!S80</f>
        <v>0</v>
      </c>
      <c r="AD80" s="49">
        <f t="shared" si="13"/>
        <v>4448</v>
      </c>
      <c r="AE80" s="50">
        <f t="shared" si="14"/>
        <v>100</v>
      </c>
      <c r="AF80" s="49">
        <f>'資源化量内訳'!AB80</f>
        <v>0</v>
      </c>
      <c r="AG80" s="49">
        <f>'資源化量内訳'!AJ80</f>
        <v>0</v>
      </c>
      <c r="AH80" s="49">
        <f>'資源化量内訳'!AR80</f>
        <v>145</v>
      </c>
      <c r="AI80" s="49">
        <f>'資源化量内訳'!AZ80</f>
        <v>0</v>
      </c>
      <c r="AJ80" s="49">
        <f>'資源化量内訳'!BH80</f>
        <v>0</v>
      </c>
      <c r="AK80" s="49" t="s">
        <v>11</v>
      </c>
      <c r="AL80" s="49">
        <f t="shared" si="15"/>
        <v>145</v>
      </c>
      <c r="AM80" s="50">
        <f t="shared" si="16"/>
        <v>16.923076923076923</v>
      </c>
      <c r="AN80" s="49">
        <f>'ごみ処理量内訳'!AC80</f>
        <v>0</v>
      </c>
      <c r="AO80" s="49">
        <f>'ごみ処理量内訳'!AD80</f>
        <v>629</v>
      </c>
      <c r="AP80" s="49">
        <f>'ごみ処理量内訳'!AE80</f>
        <v>0</v>
      </c>
      <c r="AQ80" s="49">
        <f t="shared" si="17"/>
        <v>629</v>
      </c>
    </row>
    <row r="81" spans="1:43" ht="13.5" customHeight="1">
      <c r="A81" s="24" t="s">
        <v>181</v>
      </c>
      <c r="B81" s="47" t="s">
        <v>384</v>
      </c>
      <c r="C81" s="48" t="s">
        <v>385</v>
      </c>
      <c r="D81" s="49">
        <v>24758</v>
      </c>
      <c r="E81" s="49">
        <v>24758</v>
      </c>
      <c r="F81" s="49">
        <f>'ごみ搬入量内訳'!H81</f>
        <v>3647</v>
      </c>
      <c r="G81" s="49">
        <f>'ごみ搬入量内訳'!AG81</f>
        <v>544</v>
      </c>
      <c r="H81" s="49">
        <f>'ごみ搬入量内訳'!AH81</f>
        <v>0</v>
      </c>
      <c r="I81" s="49">
        <f t="shared" si="9"/>
        <v>4191</v>
      </c>
      <c r="J81" s="49">
        <f t="shared" si="10"/>
        <v>463.7770329114596</v>
      </c>
      <c r="K81" s="49">
        <f>('ごみ搬入量内訳'!E81+'ごみ搬入量内訳'!AH81)/'ごみ処理概要'!D81/365*1000000</f>
        <v>271.44954944686486</v>
      </c>
      <c r="L81" s="49">
        <f>'ごみ搬入量内訳'!F81/'ごみ処理概要'!D81/365*1000000</f>
        <v>192.3274834645948</v>
      </c>
      <c r="M81" s="49">
        <f>'資源化量内訳'!BP81</f>
        <v>0</v>
      </c>
      <c r="N81" s="49">
        <f>'ごみ処理量内訳'!E81</f>
        <v>3146</v>
      </c>
      <c r="O81" s="49">
        <f>'ごみ処理量内訳'!L81</f>
        <v>0</v>
      </c>
      <c r="P81" s="49">
        <f t="shared" si="11"/>
        <v>316</v>
      </c>
      <c r="Q81" s="49">
        <f>'ごみ処理量内訳'!G81</f>
        <v>316</v>
      </c>
      <c r="R81" s="49">
        <f>'ごみ処理量内訳'!H81</f>
        <v>0</v>
      </c>
      <c r="S81" s="49">
        <f>'ごみ処理量内訳'!I81</f>
        <v>0</v>
      </c>
      <c r="T81" s="49">
        <f>'ごみ処理量内訳'!J81</f>
        <v>0</v>
      </c>
      <c r="U81" s="49">
        <f>'ごみ処理量内訳'!K81</f>
        <v>0</v>
      </c>
      <c r="V81" s="49">
        <f t="shared" si="12"/>
        <v>721</v>
      </c>
      <c r="W81" s="49">
        <f>'資源化量内訳'!M81</f>
        <v>312</v>
      </c>
      <c r="X81" s="49">
        <f>'資源化量内訳'!N81</f>
        <v>157</v>
      </c>
      <c r="Y81" s="49">
        <f>'資源化量内訳'!O81</f>
        <v>226</v>
      </c>
      <c r="Z81" s="49">
        <f>'資源化量内訳'!P81</f>
        <v>26</v>
      </c>
      <c r="AA81" s="49">
        <f>'資源化量内訳'!Q81</f>
        <v>0</v>
      </c>
      <c r="AB81" s="49">
        <f>'資源化量内訳'!R81</f>
        <v>0</v>
      </c>
      <c r="AC81" s="49">
        <f>'資源化量内訳'!S81</f>
        <v>0</v>
      </c>
      <c r="AD81" s="49">
        <f t="shared" si="13"/>
        <v>4183</v>
      </c>
      <c r="AE81" s="50">
        <f t="shared" si="14"/>
        <v>100</v>
      </c>
      <c r="AF81" s="49">
        <f>'資源化量内訳'!AB81</f>
        <v>0</v>
      </c>
      <c r="AG81" s="49">
        <f>'資源化量内訳'!AJ81</f>
        <v>148</v>
      </c>
      <c r="AH81" s="49">
        <f>'資源化量内訳'!AR81</f>
        <v>0</v>
      </c>
      <c r="AI81" s="49">
        <f>'資源化量内訳'!AZ81</f>
        <v>0</v>
      </c>
      <c r="AJ81" s="49">
        <f>'資源化量内訳'!BH81</f>
        <v>0</v>
      </c>
      <c r="AK81" s="49" t="s">
        <v>11</v>
      </c>
      <c r="AL81" s="49">
        <f t="shared" si="15"/>
        <v>148</v>
      </c>
      <c r="AM81" s="50">
        <f t="shared" si="16"/>
        <v>20.774563710255798</v>
      </c>
      <c r="AN81" s="49">
        <f>'ごみ処理量内訳'!AC81</f>
        <v>0</v>
      </c>
      <c r="AO81" s="49">
        <f>'ごみ処理量内訳'!AD81</f>
        <v>427</v>
      </c>
      <c r="AP81" s="49">
        <f>'ごみ処理量内訳'!AE81</f>
        <v>143</v>
      </c>
      <c r="AQ81" s="49">
        <f t="shared" si="17"/>
        <v>570</v>
      </c>
    </row>
    <row r="82" spans="1:43" ht="13.5" customHeight="1">
      <c r="A82" s="24" t="s">
        <v>181</v>
      </c>
      <c r="B82" s="47" t="s">
        <v>386</v>
      </c>
      <c r="C82" s="48" t="s">
        <v>387</v>
      </c>
      <c r="D82" s="49">
        <v>9539</v>
      </c>
      <c r="E82" s="49">
        <v>9539</v>
      </c>
      <c r="F82" s="49">
        <f>'ごみ搬入量内訳'!H82</f>
        <v>2077</v>
      </c>
      <c r="G82" s="49">
        <f>'ごみ搬入量内訳'!AG82</f>
        <v>380</v>
      </c>
      <c r="H82" s="49">
        <f>'ごみ搬入量内訳'!AH82</f>
        <v>0</v>
      </c>
      <c r="I82" s="49">
        <f t="shared" si="9"/>
        <v>2457</v>
      </c>
      <c r="J82" s="49">
        <f t="shared" si="10"/>
        <v>705.6826553428106</v>
      </c>
      <c r="K82" s="49">
        <f>('ごみ搬入量内訳'!E82+'ごみ搬入量内訳'!AH82)/'ごみ処理概要'!D82/365*1000000</f>
        <v>621.8164219850162</v>
      </c>
      <c r="L82" s="49">
        <f>'ごみ搬入量内訳'!F82/'ごみ処理概要'!D82/365*1000000</f>
        <v>83.86623335779431</v>
      </c>
      <c r="M82" s="49">
        <f>'資源化量内訳'!BP82</f>
        <v>146</v>
      </c>
      <c r="N82" s="49">
        <f>'ごみ処理量内訳'!E82</f>
        <v>1971</v>
      </c>
      <c r="O82" s="49">
        <f>'ごみ処理量内訳'!L82</f>
        <v>0</v>
      </c>
      <c r="P82" s="49">
        <f t="shared" si="11"/>
        <v>193</v>
      </c>
      <c r="Q82" s="49">
        <f>'ごみ処理量内訳'!G82</f>
        <v>193</v>
      </c>
      <c r="R82" s="49">
        <f>'ごみ処理量内訳'!H82</f>
        <v>0</v>
      </c>
      <c r="S82" s="49">
        <f>'ごみ処理量内訳'!I82</f>
        <v>0</v>
      </c>
      <c r="T82" s="49">
        <f>'ごみ処理量内訳'!J82</f>
        <v>0</v>
      </c>
      <c r="U82" s="49">
        <f>'ごみ処理量内訳'!K82</f>
        <v>0</v>
      </c>
      <c r="V82" s="49">
        <f t="shared" si="12"/>
        <v>294</v>
      </c>
      <c r="W82" s="49">
        <f>'資源化量内訳'!M82</f>
        <v>124</v>
      </c>
      <c r="X82" s="49">
        <f>'資源化量内訳'!N82</f>
        <v>46</v>
      </c>
      <c r="Y82" s="49">
        <f>'資源化量内訳'!O82</f>
        <v>101</v>
      </c>
      <c r="Z82" s="49">
        <f>'資源化量内訳'!P82</f>
        <v>22</v>
      </c>
      <c r="AA82" s="49">
        <f>'資源化量内訳'!Q82</f>
        <v>0</v>
      </c>
      <c r="AB82" s="49">
        <f>'資源化量内訳'!R82</f>
        <v>0</v>
      </c>
      <c r="AC82" s="49">
        <f>'資源化量内訳'!S82</f>
        <v>1</v>
      </c>
      <c r="AD82" s="49">
        <f t="shared" si="13"/>
        <v>2458</v>
      </c>
      <c r="AE82" s="50">
        <f t="shared" si="14"/>
        <v>100</v>
      </c>
      <c r="AF82" s="49">
        <f>'資源化量内訳'!AB82</f>
        <v>0</v>
      </c>
      <c r="AG82" s="49">
        <f>'資源化量内訳'!AJ82</f>
        <v>90</v>
      </c>
      <c r="AH82" s="49">
        <f>'資源化量内訳'!AR82</f>
        <v>0</v>
      </c>
      <c r="AI82" s="49">
        <f>'資源化量内訳'!AZ82</f>
        <v>0</v>
      </c>
      <c r="AJ82" s="49">
        <f>'資源化量内訳'!BH82</f>
        <v>0</v>
      </c>
      <c r="AK82" s="49" t="s">
        <v>11</v>
      </c>
      <c r="AL82" s="49">
        <f t="shared" si="15"/>
        <v>90</v>
      </c>
      <c r="AM82" s="50">
        <f t="shared" si="16"/>
        <v>20.353302611367127</v>
      </c>
      <c r="AN82" s="49">
        <f>'ごみ処理量内訳'!AC82</f>
        <v>0</v>
      </c>
      <c r="AO82" s="49">
        <f>'ごみ処理量内訳'!AD82</f>
        <v>267</v>
      </c>
      <c r="AP82" s="49">
        <f>'ごみ処理量内訳'!AE82</f>
        <v>88</v>
      </c>
      <c r="AQ82" s="49">
        <f t="shared" si="17"/>
        <v>355</v>
      </c>
    </row>
    <row r="83" spans="1:43" ht="13.5" customHeight="1">
      <c r="A83" s="24" t="s">
        <v>181</v>
      </c>
      <c r="B83" s="47" t="s">
        <v>388</v>
      </c>
      <c r="C83" s="48" t="s">
        <v>389</v>
      </c>
      <c r="D83" s="49">
        <v>24062</v>
      </c>
      <c r="E83" s="49">
        <v>24062</v>
      </c>
      <c r="F83" s="49">
        <f>'ごみ搬入量内訳'!H83</f>
        <v>5117</v>
      </c>
      <c r="G83" s="49">
        <f>'ごみ搬入量内訳'!AG83</f>
        <v>949</v>
      </c>
      <c r="H83" s="49">
        <f>'ごみ搬入量内訳'!AH83</f>
        <v>0</v>
      </c>
      <c r="I83" s="49">
        <f t="shared" si="9"/>
        <v>6066</v>
      </c>
      <c r="J83" s="49">
        <f t="shared" si="10"/>
        <v>690.681492901329</v>
      </c>
      <c r="K83" s="49">
        <f>('ごみ搬入量内訳'!E83+'ごみ搬入量内訳'!AH83)/'ごみ処理概要'!D83/365*1000000</f>
        <v>535.6026611618616</v>
      </c>
      <c r="L83" s="49">
        <f>'ごみ搬入量内訳'!F83/'ごみ処理概要'!D83/365*1000000</f>
        <v>155.07883173946757</v>
      </c>
      <c r="M83" s="49">
        <f>'資源化量内訳'!BP83</f>
        <v>0</v>
      </c>
      <c r="N83" s="49">
        <f>'ごみ処理量内訳'!E83</f>
        <v>5479</v>
      </c>
      <c r="O83" s="49">
        <f>'ごみ処理量内訳'!L83</f>
        <v>0</v>
      </c>
      <c r="P83" s="49">
        <f t="shared" si="11"/>
        <v>587</v>
      </c>
      <c r="Q83" s="49">
        <f>'ごみ処理量内訳'!G83</f>
        <v>587</v>
      </c>
      <c r="R83" s="49">
        <f>'ごみ処理量内訳'!H83</f>
        <v>0</v>
      </c>
      <c r="S83" s="49">
        <f>'ごみ処理量内訳'!I83</f>
        <v>0</v>
      </c>
      <c r="T83" s="49">
        <f>'ごみ処理量内訳'!J83</f>
        <v>0</v>
      </c>
      <c r="U83" s="49">
        <f>'ごみ処理量内訳'!K83</f>
        <v>0</v>
      </c>
      <c r="V83" s="49">
        <f t="shared" si="12"/>
        <v>0</v>
      </c>
      <c r="W83" s="49">
        <f>'資源化量内訳'!M83</f>
        <v>0</v>
      </c>
      <c r="X83" s="49">
        <f>'資源化量内訳'!N83</f>
        <v>0</v>
      </c>
      <c r="Y83" s="49">
        <f>'資源化量内訳'!O83</f>
        <v>0</v>
      </c>
      <c r="Z83" s="49">
        <f>'資源化量内訳'!P83</f>
        <v>0</v>
      </c>
      <c r="AA83" s="49">
        <f>'資源化量内訳'!Q83</f>
        <v>0</v>
      </c>
      <c r="AB83" s="49">
        <f>'資源化量内訳'!R83</f>
        <v>0</v>
      </c>
      <c r="AC83" s="49">
        <f>'資源化量内訳'!S83</f>
        <v>0</v>
      </c>
      <c r="AD83" s="49">
        <f t="shared" si="13"/>
        <v>6066</v>
      </c>
      <c r="AE83" s="50">
        <f t="shared" si="14"/>
        <v>100</v>
      </c>
      <c r="AF83" s="49">
        <f>'資源化量内訳'!AB83</f>
        <v>0</v>
      </c>
      <c r="AG83" s="49">
        <f>'資源化量内訳'!AJ83</f>
        <v>277</v>
      </c>
      <c r="AH83" s="49">
        <f>'資源化量内訳'!AR83</f>
        <v>0</v>
      </c>
      <c r="AI83" s="49">
        <f>'資源化量内訳'!AZ83</f>
        <v>0</v>
      </c>
      <c r="AJ83" s="49">
        <f>'資源化量内訳'!BH83</f>
        <v>0</v>
      </c>
      <c r="AK83" s="49" t="s">
        <v>11</v>
      </c>
      <c r="AL83" s="49">
        <f t="shared" si="15"/>
        <v>277</v>
      </c>
      <c r="AM83" s="50">
        <f t="shared" si="16"/>
        <v>4.566435872073854</v>
      </c>
      <c r="AN83" s="49">
        <f>'ごみ処理量内訳'!AC83</f>
        <v>0</v>
      </c>
      <c r="AO83" s="49">
        <f>'ごみ処理量内訳'!AD83</f>
        <v>745</v>
      </c>
      <c r="AP83" s="49">
        <f>'ごみ処理量内訳'!AE83</f>
        <v>264</v>
      </c>
      <c r="AQ83" s="49">
        <f t="shared" si="17"/>
        <v>1009</v>
      </c>
    </row>
    <row r="84" spans="1:43" ht="13.5" customHeight="1">
      <c r="A84" s="24" t="s">
        <v>181</v>
      </c>
      <c r="B84" s="47" t="s">
        <v>390</v>
      </c>
      <c r="C84" s="48" t="s">
        <v>391</v>
      </c>
      <c r="D84" s="49">
        <v>48094</v>
      </c>
      <c r="E84" s="49">
        <v>48094</v>
      </c>
      <c r="F84" s="49">
        <f>'ごみ搬入量内訳'!H84</f>
        <v>16808</v>
      </c>
      <c r="G84" s="49">
        <f>'ごみ搬入量内訳'!AG84</f>
        <v>115</v>
      </c>
      <c r="H84" s="49">
        <f>'ごみ搬入量内訳'!AH84</f>
        <v>0</v>
      </c>
      <c r="I84" s="49">
        <f t="shared" si="9"/>
        <v>16923</v>
      </c>
      <c r="J84" s="49">
        <f t="shared" si="10"/>
        <v>964.0367522278004</v>
      </c>
      <c r="K84" s="49">
        <f>('ごみ搬入量内訳'!E84+'ごみ搬入量内訳'!AH84)/'ごみ処理概要'!D84/365*1000000</f>
        <v>728.3681329542432</v>
      </c>
      <c r="L84" s="49">
        <f>'ごみ搬入量内訳'!F84/'ごみ処理概要'!D84/365*1000000</f>
        <v>235.6686192735573</v>
      </c>
      <c r="M84" s="49">
        <f>'資源化量内訳'!BP84</f>
        <v>557</v>
      </c>
      <c r="N84" s="49">
        <f>'ごみ処理量内訳'!E84</f>
        <v>13605</v>
      </c>
      <c r="O84" s="49">
        <f>'ごみ処理量内訳'!L84</f>
        <v>0</v>
      </c>
      <c r="P84" s="49">
        <f t="shared" si="11"/>
        <v>1752</v>
      </c>
      <c r="Q84" s="49">
        <f>'ごみ処理量内訳'!G84</f>
        <v>1752</v>
      </c>
      <c r="R84" s="49">
        <f>'ごみ処理量内訳'!H84</f>
        <v>0</v>
      </c>
      <c r="S84" s="49">
        <f>'ごみ処理量内訳'!I84</f>
        <v>0</v>
      </c>
      <c r="T84" s="49">
        <f>'ごみ処理量内訳'!J84</f>
        <v>0</v>
      </c>
      <c r="U84" s="49">
        <f>'ごみ処理量内訳'!K84</f>
        <v>0</v>
      </c>
      <c r="V84" s="49">
        <f t="shared" si="12"/>
        <v>2455</v>
      </c>
      <c r="W84" s="49">
        <f>'資源化量内訳'!M84</f>
        <v>1664</v>
      </c>
      <c r="X84" s="49">
        <f>'資源化量内訳'!N84</f>
        <v>445</v>
      </c>
      <c r="Y84" s="49">
        <f>'資源化量内訳'!O84</f>
        <v>141</v>
      </c>
      <c r="Z84" s="49">
        <f>'資源化量内訳'!P84</f>
        <v>138</v>
      </c>
      <c r="AA84" s="49">
        <f>'資源化量内訳'!Q84</f>
        <v>0</v>
      </c>
      <c r="AB84" s="49">
        <f>'資源化量内訳'!R84</f>
        <v>0</v>
      </c>
      <c r="AC84" s="49">
        <f>'資源化量内訳'!S84</f>
        <v>67</v>
      </c>
      <c r="AD84" s="49">
        <f t="shared" si="13"/>
        <v>17812</v>
      </c>
      <c r="AE84" s="50">
        <f t="shared" si="14"/>
        <v>100</v>
      </c>
      <c r="AF84" s="49">
        <f>'資源化量内訳'!AB84</f>
        <v>0</v>
      </c>
      <c r="AG84" s="49">
        <f>'資源化量内訳'!AJ84</f>
        <v>791</v>
      </c>
      <c r="AH84" s="49">
        <f>'資源化量内訳'!AR84</f>
        <v>0</v>
      </c>
      <c r="AI84" s="49">
        <f>'資源化量内訳'!AZ84</f>
        <v>0</v>
      </c>
      <c r="AJ84" s="49">
        <f>'資源化量内訳'!BH84</f>
        <v>0</v>
      </c>
      <c r="AK84" s="49" t="s">
        <v>11</v>
      </c>
      <c r="AL84" s="49">
        <f t="shared" si="15"/>
        <v>791</v>
      </c>
      <c r="AM84" s="50">
        <f t="shared" si="16"/>
        <v>20.703358919919427</v>
      </c>
      <c r="AN84" s="49">
        <f>'ごみ処理量内訳'!AC84</f>
        <v>0</v>
      </c>
      <c r="AO84" s="49">
        <f>'ごみ処理量内訳'!AD84</f>
        <v>1195</v>
      </c>
      <c r="AP84" s="49">
        <f>'ごみ処理量内訳'!AE84</f>
        <v>841</v>
      </c>
      <c r="AQ84" s="49">
        <f t="shared" si="17"/>
        <v>2036</v>
      </c>
    </row>
    <row r="85" spans="1:43" ht="13.5" customHeight="1">
      <c r="A85" s="24" t="s">
        <v>181</v>
      </c>
      <c r="B85" s="47" t="s">
        <v>392</v>
      </c>
      <c r="C85" s="48" t="s">
        <v>393</v>
      </c>
      <c r="D85" s="49">
        <v>10294</v>
      </c>
      <c r="E85" s="49">
        <v>10294</v>
      </c>
      <c r="F85" s="49">
        <f>'ごみ搬入量内訳'!H85</f>
        <v>3411</v>
      </c>
      <c r="G85" s="49">
        <f>'ごみ搬入量内訳'!AG85</f>
        <v>60</v>
      </c>
      <c r="H85" s="49">
        <f>'ごみ搬入量内訳'!AH85</f>
        <v>0</v>
      </c>
      <c r="I85" s="49">
        <f t="shared" si="9"/>
        <v>3471</v>
      </c>
      <c r="J85" s="49">
        <f t="shared" si="10"/>
        <v>923.7992074116855</v>
      </c>
      <c r="K85" s="49">
        <f>('ごみ搬入量内訳'!E85+'ごみ搬入量内訳'!AH85)/'ごみ処理概要'!D85/365*1000000</f>
        <v>582.5976563019819</v>
      </c>
      <c r="L85" s="49">
        <f>'ごみ搬入量内訳'!F85/'ごみ処理概要'!D85/365*1000000</f>
        <v>341.20155110970353</v>
      </c>
      <c r="M85" s="49">
        <f>'資源化量内訳'!BP85</f>
        <v>18</v>
      </c>
      <c r="N85" s="49">
        <f>'ごみ処理量内訳'!E85</f>
        <v>3079</v>
      </c>
      <c r="O85" s="49">
        <f>'ごみ処理量内訳'!L85</f>
        <v>0</v>
      </c>
      <c r="P85" s="49">
        <f t="shared" si="11"/>
        <v>568</v>
      </c>
      <c r="Q85" s="49">
        <f>'ごみ処理量内訳'!G85</f>
        <v>388</v>
      </c>
      <c r="R85" s="49">
        <f>'ごみ処理量内訳'!H85</f>
        <v>176</v>
      </c>
      <c r="S85" s="49">
        <f>'ごみ処理量内訳'!I85</f>
        <v>0</v>
      </c>
      <c r="T85" s="49">
        <f>'ごみ処理量内訳'!J85</f>
        <v>0</v>
      </c>
      <c r="U85" s="49">
        <f>'ごみ処理量内訳'!K85</f>
        <v>4</v>
      </c>
      <c r="V85" s="49">
        <f t="shared" si="12"/>
        <v>159</v>
      </c>
      <c r="W85" s="49">
        <f>'資源化量内訳'!M85</f>
        <v>159</v>
      </c>
      <c r="X85" s="49">
        <f>'資源化量内訳'!N85</f>
        <v>0</v>
      </c>
      <c r="Y85" s="49">
        <f>'資源化量内訳'!O85</f>
        <v>0</v>
      </c>
      <c r="Z85" s="49">
        <f>'資源化量内訳'!P85</f>
        <v>0</v>
      </c>
      <c r="AA85" s="49">
        <f>'資源化量内訳'!Q85</f>
        <v>0</v>
      </c>
      <c r="AB85" s="49">
        <f>'資源化量内訳'!R85</f>
        <v>0</v>
      </c>
      <c r="AC85" s="49">
        <f>'資源化量内訳'!S85</f>
        <v>0</v>
      </c>
      <c r="AD85" s="49">
        <f t="shared" si="13"/>
        <v>3806</v>
      </c>
      <c r="AE85" s="50">
        <f t="shared" si="14"/>
        <v>100</v>
      </c>
      <c r="AF85" s="49">
        <f>'資源化量内訳'!AB85</f>
        <v>0</v>
      </c>
      <c r="AG85" s="49">
        <f>'資源化量内訳'!AJ85</f>
        <v>168</v>
      </c>
      <c r="AH85" s="49">
        <f>'資源化量内訳'!AR85</f>
        <v>165</v>
      </c>
      <c r="AI85" s="49">
        <f>'資源化量内訳'!AZ85</f>
        <v>0</v>
      </c>
      <c r="AJ85" s="49">
        <f>'資源化量内訳'!BH85</f>
        <v>0</v>
      </c>
      <c r="AK85" s="49" t="s">
        <v>11</v>
      </c>
      <c r="AL85" s="49">
        <f t="shared" si="15"/>
        <v>333</v>
      </c>
      <c r="AM85" s="50">
        <f t="shared" si="16"/>
        <v>13.336820083682008</v>
      </c>
      <c r="AN85" s="49">
        <f>'ごみ処理量内訳'!AC85</f>
        <v>0</v>
      </c>
      <c r="AO85" s="49">
        <f>'ごみ処理量内訳'!AD85</f>
        <v>262</v>
      </c>
      <c r="AP85" s="49">
        <f>'ごみ処理量内訳'!AE85</f>
        <v>190</v>
      </c>
      <c r="AQ85" s="49">
        <f t="shared" si="17"/>
        <v>452</v>
      </c>
    </row>
    <row r="86" spans="1:43" ht="13.5" customHeight="1">
      <c r="A86" s="24" t="s">
        <v>181</v>
      </c>
      <c r="B86" s="47" t="s">
        <v>394</v>
      </c>
      <c r="C86" s="48" t="s">
        <v>395</v>
      </c>
      <c r="D86" s="49">
        <v>39787</v>
      </c>
      <c r="E86" s="49">
        <v>36672</v>
      </c>
      <c r="F86" s="49">
        <f>'ごみ搬入量内訳'!H86</f>
        <v>9747</v>
      </c>
      <c r="G86" s="49">
        <f>'ごみ搬入量内訳'!AG86</f>
        <v>439</v>
      </c>
      <c r="H86" s="49">
        <f>'ごみ搬入量内訳'!AH86</f>
        <v>828</v>
      </c>
      <c r="I86" s="49">
        <f t="shared" si="9"/>
        <v>11014</v>
      </c>
      <c r="J86" s="49">
        <f t="shared" si="10"/>
        <v>758.4221596439396</v>
      </c>
      <c r="K86" s="49">
        <f>('ごみ搬入量内訳'!E86+'ごみ搬入量内訳'!AH86)/'ごみ処理概要'!D86/365*1000000</f>
        <v>547.9176615477417</v>
      </c>
      <c r="L86" s="49">
        <f>'ごみ搬入量内訳'!F86/'ごみ処理概要'!D86/365*1000000</f>
        <v>210.50449809619786</v>
      </c>
      <c r="M86" s="49">
        <f>'資源化量内訳'!BP86</f>
        <v>0</v>
      </c>
      <c r="N86" s="49">
        <f>'ごみ処理量内訳'!E86</f>
        <v>8323</v>
      </c>
      <c r="O86" s="49">
        <f>'ごみ処理量内訳'!L86</f>
        <v>0</v>
      </c>
      <c r="P86" s="49">
        <f t="shared" si="11"/>
        <v>1420</v>
      </c>
      <c r="Q86" s="49">
        <f>'ごみ処理量内訳'!G86</f>
        <v>1420</v>
      </c>
      <c r="R86" s="49">
        <f>'ごみ処理量内訳'!H86</f>
        <v>0</v>
      </c>
      <c r="S86" s="49">
        <f>'ごみ処理量内訳'!I86</f>
        <v>0</v>
      </c>
      <c r="T86" s="49">
        <f>'ごみ処理量内訳'!J86</f>
        <v>0</v>
      </c>
      <c r="U86" s="49">
        <f>'ごみ処理量内訳'!K86</f>
        <v>0</v>
      </c>
      <c r="V86" s="49">
        <f t="shared" si="12"/>
        <v>1276</v>
      </c>
      <c r="W86" s="49">
        <f>'資源化量内訳'!M86</f>
        <v>1276</v>
      </c>
      <c r="X86" s="49">
        <f>'資源化量内訳'!N86</f>
        <v>0</v>
      </c>
      <c r="Y86" s="49">
        <f>'資源化量内訳'!O86</f>
        <v>0</v>
      </c>
      <c r="Z86" s="49">
        <f>'資源化量内訳'!P86</f>
        <v>0</v>
      </c>
      <c r="AA86" s="49">
        <f>'資源化量内訳'!Q86</f>
        <v>0</v>
      </c>
      <c r="AB86" s="49">
        <f>'資源化量内訳'!R86</f>
        <v>0</v>
      </c>
      <c r="AC86" s="49">
        <f>'資源化量内訳'!S86</f>
        <v>0</v>
      </c>
      <c r="AD86" s="49">
        <f t="shared" si="13"/>
        <v>11019</v>
      </c>
      <c r="AE86" s="50">
        <f t="shared" si="14"/>
        <v>100</v>
      </c>
      <c r="AF86" s="49">
        <f>'資源化量内訳'!AB86</f>
        <v>0</v>
      </c>
      <c r="AG86" s="49">
        <f>'資源化量内訳'!AJ86</f>
        <v>634</v>
      </c>
      <c r="AH86" s="49">
        <f>'資源化量内訳'!AR86</f>
        <v>0</v>
      </c>
      <c r="AI86" s="49">
        <f>'資源化量内訳'!AZ86</f>
        <v>0</v>
      </c>
      <c r="AJ86" s="49">
        <f>'資源化量内訳'!BH86</f>
        <v>0</v>
      </c>
      <c r="AK86" s="49" t="s">
        <v>11</v>
      </c>
      <c r="AL86" s="49">
        <f t="shared" si="15"/>
        <v>634</v>
      </c>
      <c r="AM86" s="50">
        <f t="shared" si="16"/>
        <v>17.333696342680824</v>
      </c>
      <c r="AN86" s="49">
        <f>'ごみ処理量内訳'!AC86</f>
        <v>0</v>
      </c>
      <c r="AO86" s="49">
        <f>'ごみ処理量内訳'!AD86</f>
        <v>709</v>
      </c>
      <c r="AP86" s="49">
        <f>'ごみ処理量内訳'!AE86</f>
        <v>666</v>
      </c>
      <c r="AQ86" s="49">
        <f t="shared" si="17"/>
        <v>1375</v>
      </c>
    </row>
    <row r="87" spans="1:43" ht="13.5" customHeight="1">
      <c r="A87" s="24" t="s">
        <v>181</v>
      </c>
      <c r="B87" s="47" t="s">
        <v>396</v>
      </c>
      <c r="C87" s="48" t="s">
        <v>397</v>
      </c>
      <c r="D87" s="49">
        <v>15040</v>
      </c>
      <c r="E87" s="49">
        <v>15040</v>
      </c>
      <c r="F87" s="49">
        <f>'ごみ搬入量内訳'!H87</f>
        <v>1736</v>
      </c>
      <c r="G87" s="49">
        <f>'ごみ搬入量内訳'!AG87</f>
        <v>28</v>
      </c>
      <c r="H87" s="49">
        <f>'ごみ搬入量内訳'!AH87</f>
        <v>0</v>
      </c>
      <c r="I87" s="49">
        <f t="shared" si="9"/>
        <v>1764</v>
      </c>
      <c r="J87" s="49">
        <f t="shared" si="10"/>
        <v>321.33488778781697</v>
      </c>
      <c r="K87" s="49">
        <f>('ごみ搬入量内訳'!E87+'ごみ搬入量内訳'!AH87)/'ごみ処理概要'!D87/365*1000000</f>
        <v>282.89857184494315</v>
      </c>
      <c r="L87" s="49">
        <f>'ごみ搬入量内訳'!F87/'ごみ処理概要'!D87/365*1000000</f>
        <v>38.4363159428738</v>
      </c>
      <c r="M87" s="49">
        <f>'資源化量内訳'!BP87</f>
        <v>230</v>
      </c>
      <c r="N87" s="49">
        <f>'ごみ処理量内訳'!E87</f>
        <v>1355</v>
      </c>
      <c r="O87" s="49">
        <f>'ごみ処理量内訳'!L87</f>
        <v>0</v>
      </c>
      <c r="P87" s="49">
        <f t="shared" si="11"/>
        <v>405</v>
      </c>
      <c r="Q87" s="49">
        <f>'ごみ処理量内訳'!G87</f>
        <v>405</v>
      </c>
      <c r="R87" s="49">
        <f>'ごみ処理量内訳'!H87</f>
        <v>0</v>
      </c>
      <c r="S87" s="49">
        <f>'ごみ処理量内訳'!I87</f>
        <v>0</v>
      </c>
      <c r="T87" s="49">
        <f>'ごみ処理量内訳'!J87</f>
        <v>0</v>
      </c>
      <c r="U87" s="49">
        <f>'ごみ処理量内訳'!K87</f>
        <v>0</v>
      </c>
      <c r="V87" s="49">
        <f t="shared" si="12"/>
        <v>4</v>
      </c>
      <c r="W87" s="49">
        <f>'資源化量内訳'!M87</f>
        <v>3</v>
      </c>
      <c r="X87" s="49">
        <f>'資源化量内訳'!N87</f>
        <v>0</v>
      </c>
      <c r="Y87" s="49">
        <f>'資源化量内訳'!O87</f>
        <v>0</v>
      </c>
      <c r="Z87" s="49">
        <f>'資源化量内訳'!P87</f>
        <v>0</v>
      </c>
      <c r="AA87" s="49">
        <f>'資源化量内訳'!Q87</f>
        <v>0</v>
      </c>
      <c r="AB87" s="49">
        <f>'資源化量内訳'!R87</f>
        <v>0</v>
      </c>
      <c r="AC87" s="49">
        <f>'資源化量内訳'!S87</f>
        <v>1</v>
      </c>
      <c r="AD87" s="49">
        <f t="shared" si="13"/>
        <v>1764</v>
      </c>
      <c r="AE87" s="50">
        <f t="shared" si="14"/>
        <v>100</v>
      </c>
      <c r="AF87" s="49">
        <f>'資源化量内訳'!AB87</f>
        <v>0</v>
      </c>
      <c r="AG87" s="49">
        <f>'資源化量内訳'!AJ87</f>
        <v>184</v>
      </c>
      <c r="AH87" s="49">
        <f>'資源化量内訳'!AR87</f>
        <v>0</v>
      </c>
      <c r="AI87" s="49">
        <f>'資源化量内訳'!AZ87</f>
        <v>0</v>
      </c>
      <c r="AJ87" s="49">
        <f>'資源化量内訳'!BH87</f>
        <v>0</v>
      </c>
      <c r="AK87" s="49" t="s">
        <v>11</v>
      </c>
      <c r="AL87" s="49">
        <f t="shared" si="15"/>
        <v>184</v>
      </c>
      <c r="AM87" s="50">
        <f t="shared" si="16"/>
        <v>20.962888665997994</v>
      </c>
      <c r="AN87" s="49">
        <f>'ごみ処理量内訳'!AC87</f>
        <v>0</v>
      </c>
      <c r="AO87" s="49">
        <f>'ごみ処理量内訳'!AD87</f>
        <v>128</v>
      </c>
      <c r="AP87" s="49">
        <f>'ごみ処理量内訳'!AE87</f>
        <v>194</v>
      </c>
      <c r="AQ87" s="49">
        <f t="shared" si="17"/>
        <v>322</v>
      </c>
    </row>
    <row r="88" spans="1:43" ht="13.5" customHeight="1">
      <c r="A88" s="24" t="s">
        <v>181</v>
      </c>
      <c r="B88" s="47" t="s">
        <v>45</v>
      </c>
      <c r="C88" s="48" t="s">
        <v>46</v>
      </c>
      <c r="D88" s="49">
        <v>27359</v>
      </c>
      <c r="E88" s="49">
        <v>27359</v>
      </c>
      <c r="F88" s="49">
        <f>'ごみ搬入量内訳'!H88</f>
        <v>7391</v>
      </c>
      <c r="G88" s="49">
        <f>'ごみ搬入量内訳'!AG88</f>
        <v>461</v>
      </c>
      <c r="H88" s="49">
        <f>'ごみ搬入量内訳'!AH88</f>
        <v>0</v>
      </c>
      <c r="I88" s="49">
        <f t="shared" si="9"/>
        <v>7852</v>
      </c>
      <c r="J88" s="49">
        <f t="shared" si="10"/>
        <v>786.298065248119</v>
      </c>
      <c r="K88" s="49">
        <f>('ごみ搬入量内訳'!E88+'ごみ搬入量内訳'!AH88)/'ごみ処理概要'!D88/365*1000000</f>
        <v>556.2768406079089</v>
      </c>
      <c r="L88" s="49">
        <f>'ごみ搬入量内訳'!F88/'ごみ処理概要'!D88/365*1000000</f>
        <v>230.02122464021005</v>
      </c>
      <c r="M88" s="49">
        <f>'資源化量内訳'!BP88</f>
        <v>253</v>
      </c>
      <c r="N88" s="49">
        <f>'ごみ処理量内訳'!E88</f>
        <v>6825</v>
      </c>
      <c r="O88" s="49">
        <f>'ごみ処理量内訳'!L88</f>
        <v>0</v>
      </c>
      <c r="P88" s="49">
        <f t="shared" si="11"/>
        <v>983</v>
      </c>
      <c r="Q88" s="49">
        <f>'ごみ処理量内訳'!G88</f>
        <v>983</v>
      </c>
      <c r="R88" s="49">
        <f>'ごみ処理量内訳'!H88</f>
        <v>0</v>
      </c>
      <c r="S88" s="49">
        <f>'ごみ処理量内訳'!I88</f>
        <v>0</v>
      </c>
      <c r="T88" s="49">
        <f>'ごみ処理量内訳'!J88</f>
        <v>0</v>
      </c>
      <c r="U88" s="49">
        <f>'ごみ処理量内訳'!K88</f>
        <v>0</v>
      </c>
      <c r="V88" s="49">
        <f t="shared" si="12"/>
        <v>290</v>
      </c>
      <c r="W88" s="49">
        <f>'資源化量内訳'!M88</f>
        <v>290</v>
      </c>
      <c r="X88" s="49">
        <f>'資源化量内訳'!N88</f>
        <v>0</v>
      </c>
      <c r="Y88" s="49">
        <f>'資源化量内訳'!O88</f>
        <v>0</v>
      </c>
      <c r="Z88" s="49">
        <f>'資源化量内訳'!P88</f>
        <v>0</v>
      </c>
      <c r="AA88" s="49">
        <f>'資源化量内訳'!Q88</f>
        <v>0</v>
      </c>
      <c r="AB88" s="49">
        <f>'資源化量内訳'!R88</f>
        <v>0</v>
      </c>
      <c r="AC88" s="49">
        <f>'資源化量内訳'!S88</f>
        <v>0</v>
      </c>
      <c r="AD88" s="49">
        <f t="shared" si="13"/>
        <v>8098</v>
      </c>
      <c r="AE88" s="50">
        <f t="shared" si="14"/>
        <v>100</v>
      </c>
      <c r="AF88" s="49">
        <f>'資源化量内訳'!AB88</f>
        <v>0</v>
      </c>
      <c r="AG88" s="49">
        <f>'資源化量内訳'!AJ88</f>
        <v>419</v>
      </c>
      <c r="AH88" s="49">
        <f>'資源化量内訳'!AR88</f>
        <v>0</v>
      </c>
      <c r="AI88" s="49">
        <f>'資源化量内訳'!AZ88</f>
        <v>0</v>
      </c>
      <c r="AJ88" s="49">
        <f>'資源化量内訳'!BH88</f>
        <v>0</v>
      </c>
      <c r="AK88" s="49" t="s">
        <v>11</v>
      </c>
      <c r="AL88" s="49">
        <f t="shared" si="15"/>
        <v>419</v>
      </c>
      <c r="AM88" s="50">
        <f t="shared" si="16"/>
        <v>11.519578493593581</v>
      </c>
      <c r="AN88" s="49">
        <f>'ごみ処理量内訳'!AC88</f>
        <v>0</v>
      </c>
      <c r="AO88" s="49">
        <f>'ごみ処理量内訳'!AD88</f>
        <v>606</v>
      </c>
      <c r="AP88" s="49">
        <f>'ごみ処理量内訳'!AE88</f>
        <v>472</v>
      </c>
      <c r="AQ88" s="49">
        <f t="shared" si="17"/>
        <v>1078</v>
      </c>
    </row>
    <row r="89" spans="1:43" ht="13.5" customHeight="1">
      <c r="A89" s="24" t="s">
        <v>181</v>
      </c>
      <c r="B89" s="47" t="s">
        <v>47</v>
      </c>
      <c r="C89" s="48" t="s">
        <v>48</v>
      </c>
      <c r="D89" s="49">
        <v>38809</v>
      </c>
      <c r="E89" s="49">
        <v>38809</v>
      </c>
      <c r="F89" s="49">
        <f>'ごみ搬入量内訳'!H89</f>
        <v>9591</v>
      </c>
      <c r="G89" s="49">
        <f>'ごみ搬入量内訳'!AG89</f>
        <v>21</v>
      </c>
      <c r="H89" s="49">
        <f>'ごみ搬入量内訳'!AH89</f>
        <v>0</v>
      </c>
      <c r="I89" s="49">
        <f t="shared" si="9"/>
        <v>9612</v>
      </c>
      <c r="J89" s="49">
        <f t="shared" si="10"/>
        <v>678.560297233695</v>
      </c>
      <c r="K89" s="49">
        <f>('ごみ搬入量内訳'!E89+'ごみ搬入量内訳'!AH89)/'ごみ処理概要'!D89/365*1000000</f>
        <v>654.4167660587132</v>
      </c>
      <c r="L89" s="49">
        <f>'ごみ搬入量内訳'!F89/'ごみ処理概要'!D89/365*1000000</f>
        <v>24.143531174981653</v>
      </c>
      <c r="M89" s="49">
        <f>'資源化量内訳'!BP89</f>
        <v>760</v>
      </c>
      <c r="N89" s="49">
        <f>'ごみ処理量内訳'!E89</f>
        <v>7032</v>
      </c>
      <c r="O89" s="49">
        <f>'ごみ処理量内訳'!L89</f>
        <v>0</v>
      </c>
      <c r="P89" s="49">
        <f t="shared" si="11"/>
        <v>2152</v>
      </c>
      <c r="Q89" s="49">
        <f>'ごみ処理量内訳'!G89</f>
        <v>761</v>
      </c>
      <c r="R89" s="49">
        <f>'ごみ処理量内訳'!H89</f>
        <v>498</v>
      </c>
      <c r="S89" s="49">
        <f>'ごみ処理量内訳'!I89</f>
        <v>0</v>
      </c>
      <c r="T89" s="49">
        <f>'ごみ処理量内訳'!J89</f>
        <v>893</v>
      </c>
      <c r="U89" s="49">
        <f>'ごみ処理量内訳'!K89</f>
        <v>0</v>
      </c>
      <c r="V89" s="49">
        <f t="shared" si="12"/>
        <v>948</v>
      </c>
      <c r="W89" s="49">
        <f>'資源化量内訳'!M89</f>
        <v>892</v>
      </c>
      <c r="X89" s="49">
        <f>'資源化量内訳'!N89</f>
        <v>0</v>
      </c>
      <c r="Y89" s="49">
        <f>'資源化量内訳'!O89</f>
        <v>0</v>
      </c>
      <c r="Z89" s="49">
        <f>'資源化量内訳'!P89</f>
        <v>0</v>
      </c>
      <c r="AA89" s="49">
        <f>'資源化量内訳'!Q89</f>
        <v>0</v>
      </c>
      <c r="AB89" s="49">
        <f>'資源化量内訳'!R89</f>
        <v>56</v>
      </c>
      <c r="AC89" s="49">
        <f>'資源化量内訳'!S89</f>
        <v>0</v>
      </c>
      <c r="AD89" s="49">
        <f t="shared" si="13"/>
        <v>10132</v>
      </c>
      <c r="AE89" s="50">
        <f t="shared" si="14"/>
        <v>100</v>
      </c>
      <c r="AF89" s="49">
        <f>'資源化量内訳'!AB89</f>
        <v>0</v>
      </c>
      <c r="AG89" s="49">
        <f>'資源化量内訳'!AJ89</f>
        <v>298</v>
      </c>
      <c r="AH89" s="49">
        <f>'資源化量内訳'!AR89</f>
        <v>498</v>
      </c>
      <c r="AI89" s="49">
        <f>'資源化量内訳'!AZ89</f>
        <v>0</v>
      </c>
      <c r="AJ89" s="49">
        <f>'資源化量内訳'!BH89</f>
        <v>893</v>
      </c>
      <c r="AK89" s="49" t="s">
        <v>11</v>
      </c>
      <c r="AL89" s="49">
        <f t="shared" si="15"/>
        <v>1689</v>
      </c>
      <c r="AM89" s="50">
        <f t="shared" si="16"/>
        <v>31.18802791039295</v>
      </c>
      <c r="AN89" s="49">
        <f>'ごみ処理量内訳'!AC89</f>
        <v>0</v>
      </c>
      <c r="AO89" s="49">
        <f>'ごみ処理量内訳'!AD89</f>
        <v>1189</v>
      </c>
      <c r="AP89" s="49">
        <f>'ごみ処理量内訳'!AE89</f>
        <v>0</v>
      </c>
      <c r="AQ89" s="49">
        <f t="shared" si="17"/>
        <v>1189</v>
      </c>
    </row>
    <row r="90" spans="1:43" ht="13.5" customHeight="1">
      <c r="A90" s="24" t="s">
        <v>181</v>
      </c>
      <c r="B90" s="47" t="s">
        <v>49</v>
      </c>
      <c r="C90" s="48" t="s">
        <v>50</v>
      </c>
      <c r="D90" s="49">
        <v>19257</v>
      </c>
      <c r="E90" s="49">
        <v>19257</v>
      </c>
      <c r="F90" s="49">
        <f>'ごみ搬入量内訳'!H90</f>
        <v>5572</v>
      </c>
      <c r="G90" s="49">
        <f>'ごみ搬入量内訳'!AG90</f>
        <v>21</v>
      </c>
      <c r="H90" s="49">
        <f>'ごみ搬入量内訳'!AH90</f>
        <v>0</v>
      </c>
      <c r="I90" s="49">
        <f t="shared" si="9"/>
        <v>5593</v>
      </c>
      <c r="J90" s="49">
        <f t="shared" si="10"/>
        <v>795.7255892004401</v>
      </c>
      <c r="K90" s="49">
        <f>('ごみ搬入量内訳'!E90+'ごみ搬入量内訳'!AH90)/'ごみ処理概要'!D90/365*1000000</f>
        <v>752.3327222764041</v>
      </c>
      <c r="L90" s="49">
        <f>'ごみ搬入量内訳'!F90/'ごみ処理概要'!D90/365*1000000</f>
        <v>43.39286692403617</v>
      </c>
      <c r="M90" s="49">
        <f>'資源化量内訳'!BP90</f>
        <v>136</v>
      </c>
      <c r="N90" s="49">
        <f>'ごみ処理量内訳'!E90</f>
        <v>4029</v>
      </c>
      <c r="O90" s="49">
        <f>'ごみ処理量内訳'!L90</f>
        <v>0</v>
      </c>
      <c r="P90" s="49">
        <f t="shared" si="11"/>
        <v>549</v>
      </c>
      <c r="Q90" s="49">
        <f>'ごみ処理量内訳'!G90</f>
        <v>96</v>
      </c>
      <c r="R90" s="49">
        <f>'ごみ処理量内訳'!H90</f>
        <v>453</v>
      </c>
      <c r="S90" s="49">
        <f>'ごみ処理量内訳'!I90</f>
        <v>0</v>
      </c>
      <c r="T90" s="49">
        <f>'ごみ処理量内訳'!J90</f>
        <v>0</v>
      </c>
      <c r="U90" s="49">
        <f>'ごみ処理量内訳'!K90</f>
        <v>0</v>
      </c>
      <c r="V90" s="49">
        <f t="shared" si="12"/>
        <v>984</v>
      </c>
      <c r="W90" s="49">
        <f>'資源化量内訳'!M90</f>
        <v>850</v>
      </c>
      <c r="X90" s="49">
        <f>'資源化量内訳'!N90</f>
        <v>0</v>
      </c>
      <c r="Y90" s="49">
        <f>'資源化量内訳'!O90</f>
        <v>126</v>
      </c>
      <c r="Z90" s="49">
        <f>'資源化量内訳'!P90</f>
        <v>0</v>
      </c>
      <c r="AA90" s="49">
        <f>'資源化量内訳'!Q90</f>
        <v>0</v>
      </c>
      <c r="AB90" s="49">
        <f>'資源化量内訳'!R90</f>
        <v>0</v>
      </c>
      <c r="AC90" s="49">
        <f>'資源化量内訳'!S90</f>
        <v>8</v>
      </c>
      <c r="AD90" s="49">
        <f t="shared" si="13"/>
        <v>5562</v>
      </c>
      <c r="AE90" s="50">
        <f t="shared" si="14"/>
        <v>100</v>
      </c>
      <c r="AF90" s="49">
        <f>'資源化量内訳'!AB90</f>
        <v>342</v>
      </c>
      <c r="AG90" s="49">
        <f>'資源化量内訳'!AJ90</f>
        <v>34</v>
      </c>
      <c r="AH90" s="49">
        <f>'資源化量内訳'!AR90</f>
        <v>209</v>
      </c>
      <c r="AI90" s="49">
        <f>'資源化量内訳'!AZ90</f>
        <v>0</v>
      </c>
      <c r="AJ90" s="49">
        <f>'資源化量内訳'!BH90</f>
        <v>0</v>
      </c>
      <c r="AK90" s="49" t="s">
        <v>11</v>
      </c>
      <c r="AL90" s="49">
        <f t="shared" si="15"/>
        <v>585</v>
      </c>
      <c r="AM90" s="50">
        <f t="shared" si="16"/>
        <v>29.922779922779924</v>
      </c>
      <c r="AN90" s="49">
        <f>'ごみ処理量内訳'!AC90</f>
        <v>0</v>
      </c>
      <c r="AO90" s="49">
        <f>'ごみ処理量内訳'!AD90</f>
        <v>466</v>
      </c>
      <c r="AP90" s="49">
        <f>'ごみ処理量内訳'!AE90</f>
        <v>143</v>
      </c>
      <c r="AQ90" s="49">
        <f t="shared" si="17"/>
        <v>609</v>
      </c>
    </row>
    <row r="91" spans="1:43" ht="13.5">
      <c r="A91" s="194" t="s">
        <v>63</v>
      </c>
      <c r="B91" s="189"/>
      <c r="C91" s="190"/>
      <c r="D91" s="49">
        <f>SUM(D7:D90)</f>
        <v>3008311</v>
      </c>
      <c r="E91" s="49">
        <f>SUM(E7:E90)</f>
        <v>3005196</v>
      </c>
      <c r="F91" s="49">
        <f>'ごみ搬入量内訳'!H91</f>
        <v>969548</v>
      </c>
      <c r="G91" s="49">
        <f>'ごみ搬入量内訳'!AG91</f>
        <v>114638</v>
      </c>
      <c r="H91" s="49">
        <f>'ごみ搬入量内訳'!AH91</f>
        <v>7538</v>
      </c>
      <c r="I91" s="49">
        <f>SUM(F91:H91)</f>
        <v>1091724</v>
      </c>
      <c r="J91" s="49">
        <f>I91/D91/365*1000000</f>
        <v>994.2538047210697</v>
      </c>
      <c r="K91" s="49">
        <f>('ごみ搬入量内訳'!E91+'ごみ搬入量内訳'!AH91)/'ごみ処理概要'!D91/365*1000000</f>
        <v>741.3908490762234</v>
      </c>
      <c r="L91" s="49">
        <f>'ごみ搬入量内訳'!F91/'ごみ処理概要'!D91/365*1000000</f>
        <v>252.86295564484658</v>
      </c>
      <c r="M91" s="49">
        <f>'資源化量内訳'!BP91</f>
        <v>49542</v>
      </c>
      <c r="N91" s="49">
        <f>'ごみ処理量内訳'!E91</f>
        <v>848090</v>
      </c>
      <c r="O91" s="49">
        <f>'ごみ処理量内訳'!L91</f>
        <v>12916</v>
      </c>
      <c r="P91" s="49">
        <f>SUM(Q91:U91)</f>
        <v>168074</v>
      </c>
      <c r="Q91" s="49">
        <f>'ごみ処理量内訳'!G91</f>
        <v>87100</v>
      </c>
      <c r="R91" s="49">
        <f>'ごみ処理量内訳'!H91</f>
        <v>36072</v>
      </c>
      <c r="S91" s="49">
        <f>'ごみ処理量内訳'!I91</f>
        <v>0</v>
      </c>
      <c r="T91" s="49">
        <f>'ごみ処理量内訳'!J91</f>
        <v>43362</v>
      </c>
      <c r="U91" s="49">
        <f>'ごみ処理量内訳'!K91</f>
        <v>1540</v>
      </c>
      <c r="V91" s="49">
        <f>SUM(W91:AC91)</f>
        <v>68924</v>
      </c>
      <c r="W91" s="49">
        <f>'資源化量内訳'!M91</f>
        <v>47529</v>
      </c>
      <c r="X91" s="49">
        <f>'資源化量内訳'!N91</f>
        <v>8243</v>
      </c>
      <c r="Y91" s="49">
        <f>'資源化量内訳'!O91</f>
        <v>8432</v>
      </c>
      <c r="Z91" s="49">
        <f>'資源化量内訳'!P91</f>
        <v>1430</v>
      </c>
      <c r="AA91" s="49">
        <f>'資源化量内訳'!Q91</f>
        <v>5</v>
      </c>
      <c r="AB91" s="49">
        <f>'資源化量内訳'!R91</f>
        <v>1653</v>
      </c>
      <c r="AC91" s="49">
        <f>'資源化量内訳'!S91</f>
        <v>1632</v>
      </c>
      <c r="AD91" s="49">
        <f>N91+O91+P91+V91</f>
        <v>1098004</v>
      </c>
      <c r="AE91" s="50">
        <f t="shared" si="14"/>
        <v>98.82368370242732</v>
      </c>
      <c r="AF91" s="49">
        <f>'資源化量内訳'!AB91</f>
        <v>5194</v>
      </c>
      <c r="AG91" s="49">
        <f>'資源化量内訳'!AJ91</f>
        <v>28995</v>
      </c>
      <c r="AH91" s="49">
        <f>'資源化量内訳'!AR91</f>
        <v>27215</v>
      </c>
      <c r="AI91" s="49">
        <f>'資源化量内訳'!AZ91</f>
        <v>0</v>
      </c>
      <c r="AJ91" s="49">
        <f>'資源化量内訳'!BH91</f>
        <v>31890</v>
      </c>
      <c r="AK91" s="49" t="s">
        <v>11</v>
      </c>
      <c r="AL91" s="49">
        <f>SUM(AF91:AJ91)</f>
        <v>93294</v>
      </c>
      <c r="AM91" s="50">
        <f>(V91+AL91+M91)/(M91+AD91)*100</f>
        <v>18.453290761328958</v>
      </c>
      <c r="AN91" s="49">
        <f>'ごみ処理量内訳'!AC91</f>
        <v>12916</v>
      </c>
      <c r="AO91" s="49">
        <f>'ごみ処理量内訳'!AD91</f>
        <v>109242</v>
      </c>
      <c r="AP91" s="49">
        <f>'ごみ処理量内訳'!AE91</f>
        <v>27086</v>
      </c>
      <c r="AQ91" s="49">
        <f>SUM(AN91:AP91)</f>
        <v>149244</v>
      </c>
    </row>
  </sheetData>
  <mergeCells count="31">
    <mergeCell ref="A91:C91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9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177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7" t="s">
        <v>146</v>
      </c>
      <c r="B2" s="197" t="s">
        <v>308</v>
      </c>
      <c r="C2" s="202" t="s">
        <v>311</v>
      </c>
      <c r="D2" s="205" t="s">
        <v>9</v>
      </c>
      <c r="E2" s="192"/>
      <c r="F2" s="221"/>
      <c r="G2" s="27" t="s">
        <v>307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2" t="s">
        <v>147</v>
      </c>
    </row>
    <row r="3" spans="1:34" s="28" customFormat="1" ht="22.5" customHeight="1">
      <c r="A3" s="198"/>
      <c r="B3" s="198"/>
      <c r="C3" s="219"/>
      <c r="D3" s="36"/>
      <c r="E3" s="45"/>
      <c r="F3" s="46" t="s">
        <v>148</v>
      </c>
      <c r="G3" s="10" t="s">
        <v>161</v>
      </c>
      <c r="H3" s="14" t="s">
        <v>318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319</v>
      </c>
      <c r="AH3" s="219"/>
    </row>
    <row r="4" spans="1:34" s="28" customFormat="1" ht="22.5" customHeight="1">
      <c r="A4" s="198"/>
      <c r="B4" s="198"/>
      <c r="C4" s="219"/>
      <c r="D4" s="10" t="s">
        <v>161</v>
      </c>
      <c r="E4" s="202" t="s">
        <v>320</v>
      </c>
      <c r="F4" s="202" t="s">
        <v>321</v>
      </c>
      <c r="G4" s="13"/>
      <c r="H4" s="10" t="s">
        <v>161</v>
      </c>
      <c r="I4" s="195" t="s">
        <v>322</v>
      </c>
      <c r="J4" s="223"/>
      <c r="K4" s="223"/>
      <c r="L4" s="224"/>
      <c r="M4" s="195" t="s">
        <v>149</v>
      </c>
      <c r="N4" s="223"/>
      <c r="O4" s="223"/>
      <c r="P4" s="224"/>
      <c r="Q4" s="195" t="s">
        <v>150</v>
      </c>
      <c r="R4" s="223"/>
      <c r="S4" s="223"/>
      <c r="T4" s="224"/>
      <c r="U4" s="195" t="s">
        <v>151</v>
      </c>
      <c r="V4" s="223"/>
      <c r="W4" s="223"/>
      <c r="X4" s="224"/>
      <c r="Y4" s="195" t="s">
        <v>152</v>
      </c>
      <c r="Z4" s="223"/>
      <c r="AA4" s="223"/>
      <c r="AB4" s="224"/>
      <c r="AC4" s="195" t="s">
        <v>153</v>
      </c>
      <c r="AD4" s="223"/>
      <c r="AE4" s="223"/>
      <c r="AF4" s="224"/>
      <c r="AG4" s="13"/>
      <c r="AH4" s="207"/>
    </row>
    <row r="5" spans="1:34" s="28" customFormat="1" ht="22.5" customHeight="1">
      <c r="A5" s="198"/>
      <c r="B5" s="198"/>
      <c r="C5" s="219"/>
      <c r="D5" s="16"/>
      <c r="E5" s="222"/>
      <c r="F5" s="207"/>
      <c r="G5" s="13"/>
      <c r="H5" s="16"/>
      <c r="I5" s="10" t="s">
        <v>161</v>
      </c>
      <c r="J5" s="6" t="s">
        <v>323</v>
      </c>
      <c r="K5" s="6" t="s">
        <v>324</v>
      </c>
      <c r="L5" s="6" t="s">
        <v>325</v>
      </c>
      <c r="M5" s="10" t="s">
        <v>161</v>
      </c>
      <c r="N5" s="6" t="s">
        <v>323</v>
      </c>
      <c r="O5" s="6" t="s">
        <v>324</v>
      </c>
      <c r="P5" s="6" t="s">
        <v>325</v>
      </c>
      <c r="Q5" s="10" t="s">
        <v>161</v>
      </c>
      <c r="R5" s="6" t="s">
        <v>323</v>
      </c>
      <c r="S5" s="6" t="s">
        <v>324</v>
      </c>
      <c r="T5" s="6" t="s">
        <v>325</v>
      </c>
      <c r="U5" s="10" t="s">
        <v>161</v>
      </c>
      <c r="V5" s="6" t="s">
        <v>323</v>
      </c>
      <c r="W5" s="6" t="s">
        <v>324</v>
      </c>
      <c r="X5" s="6" t="s">
        <v>325</v>
      </c>
      <c r="Y5" s="10" t="s">
        <v>161</v>
      </c>
      <c r="Z5" s="6" t="s">
        <v>323</v>
      </c>
      <c r="AA5" s="6" t="s">
        <v>324</v>
      </c>
      <c r="AB5" s="6" t="s">
        <v>325</v>
      </c>
      <c r="AC5" s="10" t="s">
        <v>161</v>
      </c>
      <c r="AD5" s="6" t="s">
        <v>323</v>
      </c>
      <c r="AE5" s="6" t="s">
        <v>324</v>
      </c>
      <c r="AF5" s="6" t="s">
        <v>325</v>
      </c>
      <c r="AG5" s="13"/>
      <c r="AH5" s="207"/>
    </row>
    <row r="6" spans="1:34" s="28" customFormat="1" ht="22.5" customHeight="1">
      <c r="A6" s="199"/>
      <c r="B6" s="218"/>
      <c r="C6" s="220"/>
      <c r="D6" s="21" t="s">
        <v>317</v>
      </c>
      <c r="E6" s="22" t="s">
        <v>154</v>
      </c>
      <c r="F6" s="22" t="s">
        <v>154</v>
      </c>
      <c r="G6" s="22" t="s">
        <v>154</v>
      </c>
      <c r="H6" s="21" t="s">
        <v>154</v>
      </c>
      <c r="I6" s="21" t="s">
        <v>154</v>
      </c>
      <c r="J6" s="23" t="s">
        <v>154</v>
      </c>
      <c r="K6" s="23" t="s">
        <v>154</v>
      </c>
      <c r="L6" s="23" t="s">
        <v>154</v>
      </c>
      <c r="M6" s="21" t="s">
        <v>154</v>
      </c>
      <c r="N6" s="23" t="s">
        <v>154</v>
      </c>
      <c r="O6" s="23" t="s">
        <v>154</v>
      </c>
      <c r="P6" s="23" t="s">
        <v>154</v>
      </c>
      <c r="Q6" s="21" t="s">
        <v>154</v>
      </c>
      <c r="R6" s="23" t="s">
        <v>154</v>
      </c>
      <c r="S6" s="23" t="s">
        <v>154</v>
      </c>
      <c r="T6" s="23" t="s">
        <v>154</v>
      </c>
      <c r="U6" s="21" t="s">
        <v>154</v>
      </c>
      <c r="V6" s="23" t="s">
        <v>154</v>
      </c>
      <c r="W6" s="23" t="s">
        <v>154</v>
      </c>
      <c r="X6" s="23" t="s">
        <v>154</v>
      </c>
      <c r="Y6" s="21" t="s">
        <v>154</v>
      </c>
      <c r="Z6" s="23" t="s">
        <v>154</v>
      </c>
      <c r="AA6" s="23" t="s">
        <v>154</v>
      </c>
      <c r="AB6" s="23" t="s">
        <v>154</v>
      </c>
      <c r="AC6" s="21" t="s">
        <v>154</v>
      </c>
      <c r="AD6" s="23" t="s">
        <v>154</v>
      </c>
      <c r="AE6" s="23" t="s">
        <v>154</v>
      </c>
      <c r="AF6" s="23" t="s">
        <v>154</v>
      </c>
      <c r="AG6" s="22" t="s">
        <v>154</v>
      </c>
      <c r="AH6" s="22" t="s">
        <v>154</v>
      </c>
    </row>
    <row r="7" spans="1:34" ht="13.5">
      <c r="A7" s="24" t="s">
        <v>181</v>
      </c>
      <c r="B7" s="47" t="s">
        <v>182</v>
      </c>
      <c r="C7" s="48" t="s">
        <v>183</v>
      </c>
      <c r="D7" s="49">
        <f aca="true" t="shared" si="0" ref="D7:D38">E7+F7</f>
        <v>116265</v>
      </c>
      <c r="E7" s="49">
        <v>78691</v>
      </c>
      <c r="F7" s="49">
        <v>37574</v>
      </c>
      <c r="G7" s="49">
        <f aca="true" t="shared" si="1" ref="G7:G29">H7+AG7</f>
        <v>116265</v>
      </c>
      <c r="H7" s="49">
        <f aca="true" t="shared" si="2" ref="H7:H29">I7+M7+Q7+U7+Y7+AC7</f>
        <v>109522</v>
      </c>
      <c r="I7" s="49">
        <f aca="true" t="shared" si="3" ref="I7:I29">SUM(J7:L7)</f>
        <v>0</v>
      </c>
      <c r="J7" s="49">
        <v>0</v>
      </c>
      <c r="K7" s="49">
        <v>0</v>
      </c>
      <c r="L7" s="49">
        <v>0</v>
      </c>
      <c r="M7" s="49">
        <f aca="true" t="shared" si="4" ref="M7:M29">SUM(N7:P7)</f>
        <v>98760</v>
      </c>
      <c r="N7" s="49">
        <v>68952</v>
      </c>
      <c r="O7" s="49">
        <v>894</v>
      </c>
      <c r="P7" s="49">
        <v>28914</v>
      </c>
      <c r="Q7" s="49">
        <f aca="true" t="shared" si="5" ref="Q7:Q29">SUM(R7:T7)</f>
        <v>6301</v>
      </c>
      <c r="R7" s="49">
        <v>4089</v>
      </c>
      <c r="S7" s="49">
        <v>295</v>
      </c>
      <c r="T7" s="49">
        <v>1917</v>
      </c>
      <c r="U7" s="49">
        <f aca="true" t="shared" si="6" ref="U7:U29">SUM(V7:X7)</f>
        <v>4460</v>
      </c>
      <c r="V7" s="49">
        <v>0</v>
      </c>
      <c r="W7" s="49">
        <v>4460</v>
      </c>
      <c r="X7" s="49">
        <v>0</v>
      </c>
      <c r="Y7" s="49">
        <f aca="true" t="shared" si="7" ref="Y7:Y29">SUM(Z7:AB7)</f>
        <v>0</v>
      </c>
      <c r="Z7" s="49">
        <v>0</v>
      </c>
      <c r="AA7" s="49">
        <v>0</v>
      </c>
      <c r="AB7" s="49">
        <v>0</v>
      </c>
      <c r="AC7" s="49">
        <f aca="true" t="shared" si="8" ref="AC7:AC29">SUM(AD7:AF7)</f>
        <v>1</v>
      </c>
      <c r="AD7" s="49">
        <v>1</v>
      </c>
      <c r="AE7" s="49">
        <v>0</v>
      </c>
      <c r="AF7" s="49">
        <v>0</v>
      </c>
      <c r="AG7" s="49">
        <v>6743</v>
      </c>
      <c r="AH7" s="49">
        <v>0</v>
      </c>
    </row>
    <row r="8" spans="1:34" ht="13.5">
      <c r="A8" s="24" t="s">
        <v>181</v>
      </c>
      <c r="B8" s="47" t="s">
        <v>184</v>
      </c>
      <c r="C8" s="48" t="s">
        <v>185</v>
      </c>
      <c r="D8" s="49">
        <f t="shared" si="0"/>
        <v>83692</v>
      </c>
      <c r="E8" s="49">
        <v>63712</v>
      </c>
      <c r="F8" s="49">
        <v>19980</v>
      </c>
      <c r="G8" s="49">
        <f t="shared" si="1"/>
        <v>83692</v>
      </c>
      <c r="H8" s="49">
        <f t="shared" si="2"/>
        <v>74633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57569</v>
      </c>
      <c r="N8" s="49">
        <v>0</v>
      </c>
      <c r="O8" s="49">
        <v>45935</v>
      </c>
      <c r="P8" s="49">
        <v>11634</v>
      </c>
      <c r="Q8" s="49">
        <f t="shared" si="5"/>
        <v>0</v>
      </c>
      <c r="R8" s="49">
        <v>0</v>
      </c>
      <c r="S8" s="49">
        <v>0</v>
      </c>
      <c r="T8" s="49">
        <v>0</v>
      </c>
      <c r="U8" s="49">
        <f t="shared" si="6"/>
        <v>11578</v>
      </c>
      <c r="V8" s="49">
        <v>0</v>
      </c>
      <c r="W8" s="49">
        <v>11578</v>
      </c>
      <c r="X8" s="49">
        <v>0</v>
      </c>
      <c r="Y8" s="49">
        <f t="shared" si="7"/>
        <v>0</v>
      </c>
      <c r="Z8" s="49">
        <v>0</v>
      </c>
      <c r="AA8" s="49">
        <v>0</v>
      </c>
      <c r="AB8" s="49">
        <v>0</v>
      </c>
      <c r="AC8" s="49">
        <f t="shared" si="8"/>
        <v>5486</v>
      </c>
      <c r="AD8" s="49">
        <v>208</v>
      </c>
      <c r="AE8" s="49">
        <v>5278</v>
      </c>
      <c r="AF8" s="49">
        <v>0</v>
      </c>
      <c r="AG8" s="49">
        <v>9059</v>
      </c>
      <c r="AH8" s="49">
        <v>1429</v>
      </c>
    </row>
    <row r="9" spans="1:34" ht="13.5">
      <c r="A9" s="24" t="s">
        <v>181</v>
      </c>
      <c r="B9" s="47" t="s">
        <v>186</v>
      </c>
      <c r="C9" s="48" t="s">
        <v>187</v>
      </c>
      <c r="D9" s="49">
        <f t="shared" si="0"/>
        <v>62273</v>
      </c>
      <c r="E9" s="49">
        <v>38886</v>
      </c>
      <c r="F9" s="49">
        <v>23387</v>
      </c>
      <c r="G9" s="49">
        <f t="shared" si="1"/>
        <v>62273</v>
      </c>
      <c r="H9" s="49">
        <f t="shared" si="2"/>
        <v>59845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52096</v>
      </c>
      <c r="N9" s="49">
        <v>101</v>
      </c>
      <c r="O9" s="49">
        <v>32998</v>
      </c>
      <c r="P9" s="49">
        <v>18997</v>
      </c>
      <c r="Q9" s="49">
        <f t="shared" si="5"/>
        <v>5105</v>
      </c>
      <c r="R9" s="49">
        <v>123</v>
      </c>
      <c r="S9" s="49">
        <v>3244</v>
      </c>
      <c r="T9" s="49">
        <v>1738</v>
      </c>
      <c r="U9" s="49">
        <f t="shared" si="6"/>
        <v>2399</v>
      </c>
      <c r="V9" s="49">
        <v>0</v>
      </c>
      <c r="W9" s="49">
        <v>2399</v>
      </c>
      <c r="X9" s="49">
        <v>0</v>
      </c>
      <c r="Y9" s="49">
        <f t="shared" si="7"/>
        <v>0</v>
      </c>
      <c r="Z9" s="49">
        <v>0</v>
      </c>
      <c r="AA9" s="49">
        <v>0</v>
      </c>
      <c r="AB9" s="49">
        <v>0</v>
      </c>
      <c r="AC9" s="49">
        <f t="shared" si="8"/>
        <v>245</v>
      </c>
      <c r="AD9" s="49">
        <v>0</v>
      </c>
      <c r="AE9" s="49">
        <v>245</v>
      </c>
      <c r="AF9" s="49">
        <v>0</v>
      </c>
      <c r="AG9" s="49">
        <v>2428</v>
      </c>
      <c r="AH9" s="49">
        <v>0</v>
      </c>
    </row>
    <row r="10" spans="1:34" ht="13.5">
      <c r="A10" s="24" t="s">
        <v>181</v>
      </c>
      <c r="B10" s="47" t="s">
        <v>188</v>
      </c>
      <c r="C10" s="48" t="s">
        <v>189</v>
      </c>
      <c r="D10" s="49">
        <f t="shared" si="0"/>
        <v>23356</v>
      </c>
      <c r="E10" s="49">
        <v>18714</v>
      </c>
      <c r="F10" s="49">
        <v>4642</v>
      </c>
      <c r="G10" s="49">
        <f t="shared" si="1"/>
        <v>23356</v>
      </c>
      <c r="H10" s="49">
        <f t="shared" si="2"/>
        <v>22239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19399</v>
      </c>
      <c r="N10" s="49">
        <v>4108</v>
      </c>
      <c r="O10" s="49">
        <v>11856</v>
      </c>
      <c r="P10" s="49">
        <v>3435</v>
      </c>
      <c r="Q10" s="49">
        <f t="shared" si="5"/>
        <v>736</v>
      </c>
      <c r="R10" s="49">
        <v>154</v>
      </c>
      <c r="S10" s="49">
        <v>573</v>
      </c>
      <c r="T10" s="49">
        <v>9</v>
      </c>
      <c r="U10" s="49">
        <f t="shared" si="6"/>
        <v>2047</v>
      </c>
      <c r="V10" s="49">
        <v>25</v>
      </c>
      <c r="W10" s="49">
        <v>1941</v>
      </c>
      <c r="X10" s="49">
        <v>81</v>
      </c>
      <c r="Y10" s="49">
        <f t="shared" si="7"/>
        <v>0</v>
      </c>
      <c r="Z10" s="49">
        <v>0</v>
      </c>
      <c r="AA10" s="49">
        <v>0</v>
      </c>
      <c r="AB10" s="49">
        <v>0</v>
      </c>
      <c r="AC10" s="49">
        <f t="shared" si="8"/>
        <v>57</v>
      </c>
      <c r="AD10" s="49">
        <v>57</v>
      </c>
      <c r="AE10" s="49">
        <v>0</v>
      </c>
      <c r="AF10" s="49">
        <v>0</v>
      </c>
      <c r="AG10" s="49">
        <v>1117</v>
      </c>
      <c r="AH10" s="49">
        <v>0</v>
      </c>
    </row>
    <row r="11" spans="1:34" ht="13.5">
      <c r="A11" s="24" t="s">
        <v>181</v>
      </c>
      <c r="B11" s="47" t="s">
        <v>190</v>
      </c>
      <c r="C11" s="48" t="s">
        <v>191</v>
      </c>
      <c r="D11" s="49">
        <f t="shared" si="0"/>
        <v>21797</v>
      </c>
      <c r="E11" s="49">
        <v>14733</v>
      </c>
      <c r="F11" s="49">
        <v>7064</v>
      </c>
      <c r="G11" s="49">
        <f t="shared" si="1"/>
        <v>21797</v>
      </c>
      <c r="H11" s="49">
        <f t="shared" si="2"/>
        <v>18001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16207</v>
      </c>
      <c r="N11" s="49">
        <v>93</v>
      </c>
      <c r="O11" s="49">
        <v>12375</v>
      </c>
      <c r="P11" s="49">
        <v>3739</v>
      </c>
      <c r="Q11" s="49">
        <f t="shared" si="5"/>
        <v>1369</v>
      </c>
      <c r="R11" s="49">
        <v>34</v>
      </c>
      <c r="S11" s="49">
        <v>1179</v>
      </c>
      <c r="T11" s="49">
        <v>156</v>
      </c>
      <c r="U11" s="49">
        <f t="shared" si="6"/>
        <v>378</v>
      </c>
      <c r="V11" s="49">
        <v>308</v>
      </c>
      <c r="W11" s="49">
        <v>70</v>
      </c>
      <c r="X11" s="49">
        <v>0</v>
      </c>
      <c r="Y11" s="49">
        <f t="shared" si="7"/>
        <v>0</v>
      </c>
      <c r="Z11" s="49">
        <v>0</v>
      </c>
      <c r="AA11" s="49">
        <v>0</v>
      </c>
      <c r="AB11" s="49">
        <v>0</v>
      </c>
      <c r="AC11" s="49">
        <f t="shared" si="8"/>
        <v>47</v>
      </c>
      <c r="AD11" s="49">
        <v>44</v>
      </c>
      <c r="AE11" s="49">
        <v>0</v>
      </c>
      <c r="AF11" s="49">
        <v>3</v>
      </c>
      <c r="AG11" s="49">
        <v>3796</v>
      </c>
      <c r="AH11" s="49">
        <v>0</v>
      </c>
    </row>
    <row r="12" spans="1:34" ht="13.5">
      <c r="A12" s="24" t="s">
        <v>181</v>
      </c>
      <c r="B12" s="47" t="s">
        <v>192</v>
      </c>
      <c r="C12" s="48" t="s">
        <v>193</v>
      </c>
      <c r="D12" s="49">
        <f t="shared" si="0"/>
        <v>23217</v>
      </c>
      <c r="E12" s="49">
        <v>18634</v>
      </c>
      <c r="F12" s="49">
        <v>4583</v>
      </c>
      <c r="G12" s="49">
        <f t="shared" si="1"/>
        <v>23217</v>
      </c>
      <c r="H12" s="49">
        <f t="shared" si="2"/>
        <v>18508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14514</v>
      </c>
      <c r="N12" s="49">
        <v>112</v>
      </c>
      <c r="O12" s="49">
        <v>14402</v>
      </c>
      <c r="P12" s="49">
        <v>0</v>
      </c>
      <c r="Q12" s="49">
        <f t="shared" si="5"/>
        <v>1728</v>
      </c>
      <c r="R12" s="49">
        <v>103</v>
      </c>
      <c r="S12" s="49">
        <v>1625</v>
      </c>
      <c r="T12" s="49">
        <v>0</v>
      </c>
      <c r="U12" s="49">
        <f t="shared" si="6"/>
        <v>2266</v>
      </c>
      <c r="V12" s="49">
        <v>0</v>
      </c>
      <c r="W12" s="49">
        <v>2266</v>
      </c>
      <c r="X12" s="49">
        <v>0</v>
      </c>
      <c r="Y12" s="49">
        <f t="shared" si="7"/>
        <v>0</v>
      </c>
      <c r="Z12" s="49">
        <v>0</v>
      </c>
      <c r="AA12" s="49">
        <v>0</v>
      </c>
      <c r="AB12" s="49">
        <v>0</v>
      </c>
      <c r="AC12" s="49">
        <f t="shared" si="8"/>
        <v>0</v>
      </c>
      <c r="AD12" s="49">
        <v>0</v>
      </c>
      <c r="AE12" s="49">
        <v>0</v>
      </c>
      <c r="AF12" s="49">
        <v>0</v>
      </c>
      <c r="AG12" s="49">
        <v>4709</v>
      </c>
      <c r="AH12" s="49">
        <v>0</v>
      </c>
    </row>
    <row r="13" spans="1:34" ht="13.5">
      <c r="A13" s="24" t="s">
        <v>181</v>
      </c>
      <c r="B13" s="47" t="s">
        <v>194</v>
      </c>
      <c r="C13" s="48" t="s">
        <v>195</v>
      </c>
      <c r="D13" s="49">
        <f t="shared" si="0"/>
        <v>18663</v>
      </c>
      <c r="E13" s="49">
        <v>13203</v>
      </c>
      <c r="F13" s="49">
        <v>5460</v>
      </c>
      <c r="G13" s="49">
        <f t="shared" si="1"/>
        <v>18663</v>
      </c>
      <c r="H13" s="49">
        <f t="shared" si="2"/>
        <v>12993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10548</v>
      </c>
      <c r="N13" s="49">
        <v>105</v>
      </c>
      <c r="O13" s="49">
        <v>10443</v>
      </c>
      <c r="P13" s="49">
        <v>0</v>
      </c>
      <c r="Q13" s="49">
        <f t="shared" si="5"/>
        <v>1864</v>
      </c>
      <c r="R13" s="49">
        <v>42</v>
      </c>
      <c r="S13" s="49">
        <v>1822</v>
      </c>
      <c r="T13" s="49">
        <v>0</v>
      </c>
      <c r="U13" s="49">
        <f t="shared" si="6"/>
        <v>581</v>
      </c>
      <c r="V13" s="49">
        <v>0</v>
      </c>
      <c r="W13" s="49">
        <v>581</v>
      </c>
      <c r="X13" s="49">
        <v>0</v>
      </c>
      <c r="Y13" s="49">
        <f t="shared" si="7"/>
        <v>0</v>
      </c>
      <c r="Z13" s="49">
        <v>0</v>
      </c>
      <c r="AA13" s="49">
        <v>0</v>
      </c>
      <c r="AB13" s="49">
        <v>0</v>
      </c>
      <c r="AC13" s="49">
        <f t="shared" si="8"/>
        <v>0</v>
      </c>
      <c r="AD13" s="49">
        <v>0</v>
      </c>
      <c r="AE13" s="49">
        <v>0</v>
      </c>
      <c r="AF13" s="49">
        <v>0</v>
      </c>
      <c r="AG13" s="49">
        <v>5670</v>
      </c>
      <c r="AH13" s="49">
        <v>0</v>
      </c>
    </row>
    <row r="14" spans="1:34" ht="13.5">
      <c r="A14" s="24" t="s">
        <v>181</v>
      </c>
      <c r="B14" s="47" t="s">
        <v>196</v>
      </c>
      <c r="C14" s="48" t="s">
        <v>197</v>
      </c>
      <c r="D14" s="49">
        <f t="shared" si="0"/>
        <v>28683</v>
      </c>
      <c r="E14" s="49">
        <v>21992</v>
      </c>
      <c r="F14" s="49">
        <v>6691</v>
      </c>
      <c r="G14" s="49">
        <f t="shared" si="1"/>
        <v>28683</v>
      </c>
      <c r="H14" s="49">
        <f t="shared" si="2"/>
        <v>28260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22548</v>
      </c>
      <c r="N14" s="49">
        <v>80</v>
      </c>
      <c r="O14" s="49">
        <v>16345</v>
      </c>
      <c r="P14" s="49">
        <v>6123</v>
      </c>
      <c r="Q14" s="49">
        <f t="shared" si="5"/>
        <v>1580</v>
      </c>
      <c r="R14" s="49">
        <v>9</v>
      </c>
      <c r="S14" s="49">
        <v>1265</v>
      </c>
      <c r="T14" s="49">
        <v>306</v>
      </c>
      <c r="U14" s="49">
        <f t="shared" si="6"/>
        <v>3908</v>
      </c>
      <c r="V14" s="49">
        <v>6</v>
      </c>
      <c r="W14" s="49">
        <v>3902</v>
      </c>
      <c r="X14" s="49">
        <v>0</v>
      </c>
      <c r="Y14" s="49">
        <f t="shared" si="7"/>
        <v>0</v>
      </c>
      <c r="Z14" s="49">
        <v>0</v>
      </c>
      <c r="AA14" s="49">
        <v>0</v>
      </c>
      <c r="AB14" s="49">
        <v>0</v>
      </c>
      <c r="AC14" s="49">
        <f t="shared" si="8"/>
        <v>224</v>
      </c>
      <c r="AD14" s="49">
        <v>211</v>
      </c>
      <c r="AE14" s="49">
        <v>0</v>
      </c>
      <c r="AF14" s="49">
        <v>13</v>
      </c>
      <c r="AG14" s="49">
        <v>423</v>
      </c>
      <c r="AH14" s="49">
        <v>0</v>
      </c>
    </row>
    <row r="15" spans="1:34" ht="13.5">
      <c r="A15" s="24" t="s">
        <v>181</v>
      </c>
      <c r="B15" s="47" t="s">
        <v>198</v>
      </c>
      <c r="C15" s="48" t="s">
        <v>199</v>
      </c>
      <c r="D15" s="49">
        <f t="shared" si="0"/>
        <v>13280</v>
      </c>
      <c r="E15" s="49">
        <v>9187</v>
      </c>
      <c r="F15" s="49">
        <v>4093</v>
      </c>
      <c r="G15" s="49">
        <f t="shared" si="1"/>
        <v>13280</v>
      </c>
      <c r="H15" s="49">
        <f t="shared" si="2"/>
        <v>10605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8808</v>
      </c>
      <c r="N15" s="49">
        <v>202</v>
      </c>
      <c r="O15" s="49">
        <v>6720</v>
      </c>
      <c r="P15" s="49">
        <v>1886</v>
      </c>
      <c r="Q15" s="49">
        <f t="shared" si="5"/>
        <v>921</v>
      </c>
      <c r="R15" s="49">
        <v>12</v>
      </c>
      <c r="S15" s="49">
        <v>803</v>
      </c>
      <c r="T15" s="49">
        <v>106</v>
      </c>
      <c r="U15" s="49">
        <f t="shared" si="6"/>
        <v>833</v>
      </c>
      <c r="V15" s="49">
        <v>52</v>
      </c>
      <c r="W15" s="49">
        <v>781</v>
      </c>
      <c r="X15" s="49">
        <v>0</v>
      </c>
      <c r="Y15" s="49">
        <f t="shared" si="7"/>
        <v>8</v>
      </c>
      <c r="Z15" s="49">
        <v>8</v>
      </c>
      <c r="AA15" s="49">
        <v>0</v>
      </c>
      <c r="AB15" s="49">
        <v>0</v>
      </c>
      <c r="AC15" s="49">
        <f t="shared" si="8"/>
        <v>35</v>
      </c>
      <c r="AD15" s="49">
        <v>0</v>
      </c>
      <c r="AE15" s="49">
        <v>35</v>
      </c>
      <c r="AF15" s="49">
        <v>0</v>
      </c>
      <c r="AG15" s="49">
        <v>2675</v>
      </c>
      <c r="AH15" s="49">
        <v>0</v>
      </c>
    </row>
    <row r="16" spans="1:34" ht="13.5">
      <c r="A16" s="24" t="s">
        <v>181</v>
      </c>
      <c r="B16" s="47" t="s">
        <v>200</v>
      </c>
      <c r="C16" s="48" t="s">
        <v>201</v>
      </c>
      <c r="D16" s="49">
        <f t="shared" si="0"/>
        <v>11713</v>
      </c>
      <c r="E16" s="49">
        <v>8690</v>
      </c>
      <c r="F16" s="49">
        <v>3023</v>
      </c>
      <c r="G16" s="49">
        <f t="shared" si="1"/>
        <v>11713</v>
      </c>
      <c r="H16" s="49">
        <f t="shared" si="2"/>
        <v>11476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8409</v>
      </c>
      <c r="N16" s="49">
        <v>31</v>
      </c>
      <c r="O16" s="49">
        <v>5608</v>
      </c>
      <c r="P16" s="49">
        <v>2770</v>
      </c>
      <c r="Q16" s="49">
        <f t="shared" si="5"/>
        <v>1679</v>
      </c>
      <c r="R16" s="49">
        <v>12</v>
      </c>
      <c r="S16" s="49">
        <v>1614</v>
      </c>
      <c r="T16" s="49">
        <v>53</v>
      </c>
      <c r="U16" s="49">
        <f t="shared" si="6"/>
        <v>766</v>
      </c>
      <c r="V16" s="49">
        <v>9</v>
      </c>
      <c r="W16" s="49">
        <v>677</v>
      </c>
      <c r="X16" s="49">
        <v>80</v>
      </c>
      <c r="Y16" s="49">
        <f t="shared" si="7"/>
        <v>0</v>
      </c>
      <c r="Z16" s="49">
        <v>0</v>
      </c>
      <c r="AA16" s="49">
        <v>0</v>
      </c>
      <c r="AB16" s="49">
        <v>0</v>
      </c>
      <c r="AC16" s="49">
        <f t="shared" si="8"/>
        <v>622</v>
      </c>
      <c r="AD16" s="49">
        <v>135</v>
      </c>
      <c r="AE16" s="49">
        <v>487</v>
      </c>
      <c r="AF16" s="49">
        <v>0</v>
      </c>
      <c r="AG16" s="49">
        <v>237</v>
      </c>
      <c r="AH16" s="49">
        <v>0</v>
      </c>
    </row>
    <row r="17" spans="1:34" ht="13.5">
      <c r="A17" s="24" t="s">
        <v>181</v>
      </c>
      <c r="B17" s="47" t="s">
        <v>202</v>
      </c>
      <c r="C17" s="48" t="s">
        <v>203</v>
      </c>
      <c r="D17" s="49">
        <f t="shared" si="0"/>
        <v>13267</v>
      </c>
      <c r="E17" s="49">
        <v>8439</v>
      </c>
      <c r="F17" s="49">
        <v>4828</v>
      </c>
      <c r="G17" s="49">
        <f t="shared" si="1"/>
        <v>13267</v>
      </c>
      <c r="H17" s="49">
        <f t="shared" si="2"/>
        <v>9500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8428</v>
      </c>
      <c r="N17" s="49">
        <v>0</v>
      </c>
      <c r="O17" s="49">
        <v>7446</v>
      </c>
      <c r="P17" s="49">
        <v>982</v>
      </c>
      <c r="Q17" s="49">
        <f t="shared" si="5"/>
        <v>0</v>
      </c>
      <c r="R17" s="49">
        <v>0</v>
      </c>
      <c r="S17" s="49">
        <v>0</v>
      </c>
      <c r="T17" s="49">
        <v>0</v>
      </c>
      <c r="U17" s="49">
        <f t="shared" si="6"/>
        <v>1066</v>
      </c>
      <c r="V17" s="49">
        <v>0</v>
      </c>
      <c r="W17" s="49">
        <v>987</v>
      </c>
      <c r="X17" s="49">
        <v>79</v>
      </c>
      <c r="Y17" s="49">
        <f t="shared" si="7"/>
        <v>0</v>
      </c>
      <c r="Z17" s="49">
        <v>0</v>
      </c>
      <c r="AA17" s="49">
        <v>0</v>
      </c>
      <c r="AB17" s="49">
        <v>0</v>
      </c>
      <c r="AC17" s="49">
        <f t="shared" si="8"/>
        <v>6</v>
      </c>
      <c r="AD17" s="49">
        <v>0</v>
      </c>
      <c r="AE17" s="49">
        <v>6</v>
      </c>
      <c r="AF17" s="49">
        <v>0</v>
      </c>
      <c r="AG17" s="49">
        <v>3767</v>
      </c>
      <c r="AH17" s="49">
        <v>172</v>
      </c>
    </row>
    <row r="18" spans="1:34" ht="13.5">
      <c r="A18" s="24" t="s">
        <v>181</v>
      </c>
      <c r="B18" s="47" t="s">
        <v>204</v>
      </c>
      <c r="C18" s="48" t="s">
        <v>205</v>
      </c>
      <c r="D18" s="49">
        <f t="shared" si="0"/>
        <v>14673</v>
      </c>
      <c r="E18" s="49">
        <v>12826</v>
      </c>
      <c r="F18" s="49">
        <v>1847</v>
      </c>
      <c r="G18" s="49">
        <f t="shared" si="1"/>
        <v>14673</v>
      </c>
      <c r="H18" s="49">
        <f t="shared" si="2"/>
        <v>11465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6955</v>
      </c>
      <c r="N18" s="49">
        <v>0</v>
      </c>
      <c r="O18" s="49">
        <v>5872</v>
      </c>
      <c r="P18" s="49">
        <v>1083</v>
      </c>
      <c r="Q18" s="49">
        <f t="shared" si="5"/>
        <v>1644</v>
      </c>
      <c r="R18" s="49">
        <v>0</v>
      </c>
      <c r="S18" s="49">
        <v>1530</v>
      </c>
      <c r="T18" s="49">
        <v>114</v>
      </c>
      <c r="U18" s="49">
        <f t="shared" si="6"/>
        <v>2659</v>
      </c>
      <c r="V18" s="49">
        <v>0</v>
      </c>
      <c r="W18" s="49">
        <v>2583</v>
      </c>
      <c r="X18" s="49">
        <v>76</v>
      </c>
      <c r="Y18" s="49">
        <f t="shared" si="7"/>
        <v>0</v>
      </c>
      <c r="Z18" s="49">
        <v>0</v>
      </c>
      <c r="AA18" s="49">
        <v>0</v>
      </c>
      <c r="AB18" s="49">
        <v>0</v>
      </c>
      <c r="AC18" s="49">
        <f t="shared" si="8"/>
        <v>207</v>
      </c>
      <c r="AD18" s="49">
        <v>0</v>
      </c>
      <c r="AE18" s="49">
        <v>198</v>
      </c>
      <c r="AF18" s="49">
        <v>9</v>
      </c>
      <c r="AG18" s="49">
        <v>3208</v>
      </c>
      <c r="AH18" s="49">
        <v>141</v>
      </c>
    </row>
    <row r="19" spans="1:34" ht="13.5">
      <c r="A19" s="24" t="s">
        <v>181</v>
      </c>
      <c r="B19" s="47" t="s">
        <v>206</v>
      </c>
      <c r="C19" s="48" t="s">
        <v>207</v>
      </c>
      <c r="D19" s="49">
        <f t="shared" si="0"/>
        <v>24108</v>
      </c>
      <c r="E19" s="49">
        <v>14898</v>
      </c>
      <c r="F19" s="49">
        <v>9210</v>
      </c>
      <c r="G19" s="49">
        <f t="shared" si="1"/>
        <v>24108</v>
      </c>
      <c r="H19" s="49">
        <f t="shared" si="2"/>
        <v>14898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10394</v>
      </c>
      <c r="N19" s="49">
        <v>0</v>
      </c>
      <c r="O19" s="49">
        <v>9141</v>
      </c>
      <c r="P19" s="49">
        <v>1253</v>
      </c>
      <c r="Q19" s="49">
        <f t="shared" si="5"/>
        <v>2592</v>
      </c>
      <c r="R19" s="49">
        <v>2592</v>
      </c>
      <c r="S19" s="49">
        <v>0</v>
      </c>
      <c r="T19" s="49">
        <v>0</v>
      </c>
      <c r="U19" s="49">
        <f t="shared" si="6"/>
        <v>1770</v>
      </c>
      <c r="V19" s="49">
        <v>0</v>
      </c>
      <c r="W19" s="49">
        <v>1770</v>
      </c>
      <c r="X19" s="49">
        <v>0</v>
      </c>
      <c r="Y19" s="49">
        <f t="shared" si="7"/>
        <v>0</v>
      </c>
      <c r="Z19" s="49">
        <v>0</v>
      </c>
      <c r="AA19" s="49">
        <v>0</v>
      </c>
      <c r="AB19" s="49">
        <v>0</v>
      </c>
      <c r="AC19" s="49">
        <f t="shared" si="8"/>
        <v>142</v>
      </c>
      <c r="AD19" s="49">
        <v>142</v>
      </c>
      <c r="AE19" s="49">
        <v>0</v>
      </c>
      <c r="AF19" s="49">
        <v>0</v>
      </c>
      <c r="AG19" s="49">
        <v>9210</v>
      </c>
      <c r="AH19" s="49">
        <v>0</v>
      </c>
    </row>
    <row r="20" spans="1:34" ht="13.5">
      <c r="A20" s="24" t="s">
        <v>181</v>
      </c>
      <c r="B20" s="47" t="s">
        <v>208</v>
      </c>
      <c r="C20" s="48" t="s">
        <v>209</v>
      </c>
      <c r="D20" s="49">
        <f t="shared" si="0"/>
        <v>10930</v>
      </c>
      <c r="E20" s="49">
        <v>8198</v>
      </c>
      <c r="F20" s="49">
        <v>2732</v>
      </c>
      <c r="G20" s="49">
        <f t="shared" si="1"/>
        <v>10930</v>
      </c>
      <c r="H20" s="49">
        <f t="shared" si="2"/>
        <v>10175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8102</v>
      </c>
      <c r="N20" s="49">
        <v>0</v>
      </c>
      <c r="O20" s="49">
        <v>6434</v>
      </c>
      <c r="P20" s="49">
        <v>1668</v>
      </c>
      <c r="Q20" s="49">
        <f t="shared" si="5"/>
        <v>970</v>
      </c>
      <c r="R20" s="49">
        <v>0</v>
      </c>
      <c r="S20" s="49">
        <v>873</v>
      </c>
      <c r="T20" s="49">
        <v>97</v>
      </c>
      <c r="U20" s="49">
        <f t="shared" si="6"/>
        <v>1091</v>
      </c>
      <c r="V20" s="49">
        <v>0</v>
      </c>
      <c r="W20" s="49">
        <v>1091</v>
      </c>
      <c r="X20" s="49">
        <v>0</v>
      </c>
      <c r="Y20" s="49">
        <f t="shared" si="7"/>
        <v>12</v>
      </c>
      <c r="Z20" s="49">
        <v>0</v>
      </c>
      <c r="AA20" s="49">
        <v>12</v>
      </c>
      <c r="AB20" s="49">
        <v>0</v>
      </c>
      <c r="AC20" s="49">
        <f t="shared" si="8"/>
        <v>0</v>
      </c>
      <c r="AD20" s="49">
        <v>0</v>
      </c>
      <c r="AE20" s="49">
        <v>0</v>
      </c>
      <c r="AF20" s="49">
        <v>0</v>
      </c>
      <c r="AG20" s="49">
        <v>755</v>
      </c>
      <c r="AH20" s="49">
        <v>0</v>
      </c>
    </row>
    <row r="21" spans="1:34" ht="13.5">
      <c r="A21" s="24" t="s">
        <v>181</v>
      </c>
      <c r="B21" s="47" t="s">
        <v>210</v>
      </c>
      <c r="C21" s="48" t="s">
        <v>211</v>
      </c>
      <c r="D21" s="49">
        <f t="shared" si="0"/>
        <v>27024</v>
      </c>
      <c r="E21" s="49">
        <v>23945</v>
      </c>
      <c r="F21" s="49">
        <v>3079</v>
      </c>
      <c r="G21" s="49">
        <f t="shared" si="1"/>
        <v>27024</v>
      </c>
      <c r="H21" s="49">
        <f t="shared" si="2"/>
        <v>26673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21236</v>
      </c>
      <c r="N21" s="49">
        <v>87</v>
      </c>
      <c r="O21" s="49">
        <v>18601</v>
      </c>
      <c r="P21" s="49">
        <v>2548</v>
      </c>
      <c r="Q21" s="49">
        <f t="shared" si="5"/>
        <v>3806</v>
      </c>
      <c r="R21" s="49">
        <v>16</v>
      </c>
      <c r="S21" s="49">
        <v>3567</v>
      </c>
      <c r="T21" s="49">
        <v>223</v>
      </c>
      <c r="U21" s="49">
        <f t="shared" si="6"/>
        <v>1245</v>
      </c>
      <c r="V21" s="49">
        <v>38</v>
      </c>
      <c r="W21" s="49">
        <v>1058</v>
      </c>
      <c r="X21" s="49">
        <v>149</v>
      </c>
      <c r="Y21" s="49">
        <f t="shared" si="7"/>
        <v>0</v>
      </c>
      <c r="Z21" s="49">
        <v>0</v>
      </c>
      <c r="AA21" s="49">
        <v>0</v>
      </c>
      <c r="AB21" s="49">
        <v>0</v>
      </c>
      <c r="AC21" s="49">
        <f t="shared" si="8"/>
        <v>386</v>
      </c>
      <c r="AD21" s="49">
        <v>149</v>
      </c>
      <c r="AE21" s="49">
        <v>237</v>
      </c>
      <c r="AF21" s="49">
        <v>0</v>
      </c>
      <c r="AG21" s="49">
        <v>351</v>
      </c>
      <c r="AH21" s="49">
        <v>0</v>
      </c>
    </row>
    <row r="22" spans="1:34" ht="13.5">
      <c r="A22" s="24" t="s">
        <v>181</v>
      </c>
      <c r="B22" s="47" t="s">
        <v>212</v>
      </c>
      <c r="C22" s="48" t="s">
        <v>213</v>
      </c>
      <c r="D22" s="49">
        <f t="shared" si="0"/>
        <v>12594</v>
      </c>
      <c r="E22" s="49">
        <v>11492</v>
      </c>
      <c r="F22" s="49">
        <v>1102</v>
      </c>
      <c r="G22" s="49">
        <f t="shared" si="1"/>
        <v>12594</v>
      </c>
      <c r="H22" s="49">
        <f t="shared" si="2"/>
        <v>11492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6778</v>
      </c>
      <c r="N22" s="49">
        <v>15</v>
      </c>
      <c r="O22" s="49">
        <v>5307</v>
      </c>
      <c r="P22" s="49">
        <v>1456</v>
      </c>
      <c r="Q22" s="49">
        <f t="shared" si="5"/>
        <v>307</v>
      </c>
      <c r="R22" s="49">
        <v>12</v>
      </c>
      <c r="S22" s="49">
        <v>295</v>
      </c>
      <c r="T22" s="49">
        <v>0</v>
      </c>
      <c r="U22" s="49">
        <f t="shared" si="6"/>
        <v>1223</v>
      </c>
      <c r="V22" s="49">
        <v>662</v>
      </c>
      <c r="W22" s="49">
        <v>548</v>
      </c>
      <c r="X22" s="49">
        <v>13</v>
      </c>
      <c r="Y22" s="49">
        <f t="shared" si="7"/>
        <v>0</v>
      </c>
      <c r="Z22" s="49">
        <v>0</v>
      </c>
      <c r="AA22" s="49">
        <v>0</v>
      </c>
      <c r="AB22" s="49">
        <v>0</v>
      </c>
      <c r="AC22" s="49">
        <f t="shared" si="8"/>
        <v>3184</v>
      </c>
      <c r="AD22" s="49">
        <v>1186</v>
      </c>
      <c r="AE22" s="49">
        <v>1998</v>
      </c>
      <c r="AF22" s="49">
        <v>0</v>
      </c>
      <c r="AG22" s="49">
        <v>1102</v>
      </c>
      <c r="AH22" s="49">
        <v>0</v>
      </c>
    </row>
    <row r="23" spans="1:34" ht="13.5">
      <c r="A23" s="24" t="s">
        <v>181</v>
      </c>
      <c r="B23" s="47" t="s">
        <v>214</v>
      </c>
      <c r="C23" s="48" t="s">
        <v>215</v>
      </c>
      <c r="D23" s="49">
        <f t="shared" si="0"/>
        <v>27733</v>
      </c>
      <c r="E23" s="49">
        <v>22383</v>
      </c>
      <c r="F23" s="49">
        <v>5350</v>
      </c>
      <c r="G23" s="49">
        <f t="shared" si="1"/>
        <v>27733</v>
      </c>
      <c r="H23" s="49">
        <f t="shared" si="2"/>
        <v>26315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20547</v>
      </c>
      <c r="N23" s="49">
        <v>0</v>
      </c>
      <c r="O23" s="49">
        <v>16164</v>
      </c>
      <c r="P23" s="49">
        <v>4383</v>
      </c>
      <c r="Q23" s="49">
        <f t="shared" si="5"/>
        <v>965</v>
      </c>
      <c r="R23" s="49">
        <v>0</v>
      </c>
      <c r="S23" s="49">
        <v>789</v>
      </c>
      <c r="T23" s="49">
        <v>176</v>
      </c>
      <c r="U23" s="49">
        <f t="shared" si="6"/>
        <v>4632</v>
      </c>
      <c r="V23" s="49">
        <v>0</v>
      </c>
      <c r="W23" s="49">
        <v>4611</v>
      </c>
      <c r="X23" s="49">
        <v>21</v>
      </c>
      <c r="Y23" s="49">
        <f t="shared" si="7"/>
        <v>33</v>
      </c>
      <c r="Z23" s="49">
        <v>0</v>
      </c>
      <c r="AA23" s="49">
        <v>31</v>
      </c>
      <c r="AB23" s="49">
        <v>2</v>
      </c>
      <c r="AC23" s="49">
        <f t="shared" si="8"/>
        <v>138</v>
      </c>
      <c r="AD23" s="49">
        <v>0</v>
      </c>
      <c r="AE23" s="49">
        <v>45</v>
      </c>
      <c r="AF23" s="49">
        <v>93</v>
      </c>
      <c r="AG23" s="49">
        <v>1418</v>
      </c>
      <c r="AH23" s="49">
        <v>0</v>
      </c>
    </row>
    <row r="24" spans="1:34" ht="13.5">
      <c r="A24" s="24" t="s">
        <v>181</v>
      </c>
      <c r="B24" s="47" t="s">
        <v>216</v>
      </c>
      <c r="C24" s="48" t="s">
        <v>217</v>
      </c>
      <c r="D24" s="49">
        <f t="shared" si="0"/>
        <v>68910</v>
      </c>
      <c r="E24" s="49">
        <v>45661</v>
      </c>
      <c r="F24" s="49">
        <v>23249</v>
      </c>
      <c r="G24" s="49">
        <f t="shared" si="1"/>
        <v>68910</v>
      </c>
      <c r="H24" s="49">
        <f t="shared" si="2"/>
        <v>67782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55799</v>
      </c>
      <c r="N24" s="49">
        <v>0</v>
      </c>
      <c r="O24" s="49">
        <v>35509</v>
      </c>
      <c r="P24" s="49">
        <v>20290</v>
      </c>
      <c r="Q24" s="49">
        <f t="shared" si="5"/>
        <v>6059</v>
      </c>
      <c r="R24" s="49">
        <v>0</v>
      </c>
      <c r="S24" s="49">
        <v>3693</v>
      </c>
      <c r="T24" s="49">
        <v>2366</v>
      </c>
      <c r="U24" s="49">
        <f t="shared" si="6"/>
        <v>3337</v>
      </c>
      <c r="V24" s="49">
        <v>0</v>
      </c>
      <c r="W24" s="49">
        <v>3276</v>
      </c>
      <c r="X24" s="49">
        <v>61</v>
      </c>
      <c r="Y24" s="49">
        <f t="shared" si="7"/>
        <v>35</v>
      </c>
      <c r="Z24" s="49">
        <v>0</v>
      </c>
      <c r="AA24" s="49">
        <v>35</v>
      </c>
      <c r="AB24" s="49">
        <v>0</v>
      </c>
      <c r="AC24" s="49">
        <f t="shared" si="8"/>
        <v>2552</v>
      </c>
      <c r="AD24" s="49">
        <v>0</v>
      </c>
      <c r="AE24" s="49">
        <v>2020</v>
      </c>
      <c r="AF24" s="49">
        <v>532</v>
      </c>
      <c r="AG24" s="49">
        <v>1128</v>
      </c>
      <c r="AH24" s="49">
        <v>0</v>
      </c>
    </row>
    <row r="25" spans="1:34" ht="13.5">
      <c r="A25" s="24" t="s">
        <v>181</v>
      </c>
      <c r="B25" s="47" t="s">
        <v>218</v>
      </c>
      <c r="C25" s="48" t="s">
        <v>219</v>
      </c>
      <c r="D25" s="49">
        <f t="shared" si="0"/>
        <v>62673</v>
      </c>
      <c r="E25" s="49">
        <v>41840</v>
      </c>
      <c r="F25" s="49">
        <v>20833</v>
      </c>
      <c r="G25" s="49">
        <f t="shared" si="1"/>
        <v>62673</v>
      </c>
      <c r="H25" s="49">
        <f t="shared" si="2"/>
        <v>58745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54347</v>
      </c>
      <c r="N25" s="49">
        <v>514</v>
      </c>
      <c r="O25" s="49">
        <v>37286</v>
      </c>
      <c r="P25" s="49">
        <v>16547</v>
      </c>
      <c r="Q25" s="49">
        <f t="shared" si="5"/>
        <v>4341</v>
      </c>
      <c r="R25" s="49">
        <v>811</v>
      </c>
      <c r="S25" s="49">
        <v>3172</v>
      </c>
      <c r="T25" s="49">
        <v>358</v>
      </c>
      <c r="U25" s="49">
        <f t="shared" si="6"/>
        <v>0</v>
      </c>
      <c r="V25" s="49">
        <v>0</v>
      </c>
      <c r="W25" s="49">
        <v>0</v>
      </c>
      <c r="X25" s="49">
        <v>0</v>
      </c>
      <c r="Y25" s="49">
        <f t="shared" si="7"/>
        <v>0</v>
      </c>
      <c r="Z25" s="49">
        <v>0</v>
      </c>
      <c r="AA25" s="49">
        <v>0</v>
      </c>
      <c r="AB25" s="49">
        <v>0</v>
      </c>
      <c r="AC25" s="49">
        <f t="shared" si="8"/>
        <v>57</v>
      </c>
      <c r="AD25" s="49">
        <v>0</v>
      </c>
      <c r="AE25" s="49">
        <v>57</v>
      </c>
      <c r="AF25" s="49">
        <v>0</v>
      </c>
      <c r="AG25" s="49">
        <v>3928</v>
      </c>
      <c r="AH25" s="49">
        <v>0</v>
      </c>
    </row>
    <row r="26" spans="1:34" ht="13.5">
      <c r="A26" s="24" t="s">
        <v>181</v>
      </c>
      <c r="B26" s="47" t="s">
        <v>220</v>
      </c>
      <c r="C26" s="48" t="s">
        <v>221</v>
      </c>
      <c r="D26" s="49">
        <f t="shared" si="0"/>
        <v>23420</v>
      </c>
      <c r="E26" s="49">
        <v>19875</v>
      </c>
      <c r="F26" s="49">
        <v>3545</v>
      </c>
      <c r="G26" s="49">
        <f t="shared" si="1"/>
        <v>23420</v>
      </c>
      <c r="H26" s="49">
        <f t="shared" si="2"/>
        <v>18923</v>
      </c>
      <c r="I26" s="49">
        <f t="shared" si="3"/>
        <v>0</v>
      </c>
      <c r="J26" s="49">
        <v>0</v>
      </c>
      <c r="K26" s="49">
        <v>0</v>
      </c>
      <c r="L26" s="49">
        <v>0</v>
      </c>
      <c r="M26" s="49">
        <f t="shared" si="4"/>
        <v>13497</v>
      </c>
      <c r="N26" s="49">
        <v>0</v>
      </c>
      <c r="O26" s="49">
        <v>11720</v>
      </c>
      <c r="P26" s="49">
        <v>1777</v>
      </c>
      <c r="Q26" s="49">
        <f t="shared" si="5"/>
        <v>3489</v>
      </c>
      <c r="R26" s="49">
        <v>0</v>
      </c>
      <c r="S26" s="49">
        <v>3180</v>
      </c>
      <c r="T26" s="49">
        <v>309</v>
      </c>
      <c r="U26" s="49">
        <f t="shared" si="6"/>
        <v>1787</v>
      </c>
      <c r="V26" s="49">
        <v>0</v>
      </c>
      <c r="W26" s="49">
        <v>1787</v>
      </c>
      <c r="X26" s="49">
        <v>0</v>
      </c>
      <c r="Y26" s="49">
        <f t="shared" si="7"/>
        <v>7</v>
      </c>
      <c r="Z26" s="49">
        <v>0</v>
      </c>
      <c r="AA26" s="49">
        <v>7</v>
      </c>
      <c r="AB26" s="49">
        <v>0</v>
      </c>
      <c r="AC26" s="49">
        <f t="shared" si="8"/>
        <v>143</v>
      </c>
      <c r="AD26" s="49">
        <v>0</v>
      </c>
      <c r="AE26" s="49">
        <v>143</v>
      </c>
      <c r="AF26" s="49">
        <v>0</v>
      </c>
      <c r="AG26" s="49">
        <v>4497</v>
      </c>
      <c r="AH26" s="49">
        <v>0</v>
      </c>
    </row>
    <row r="27" spans="1:34" ht="13.5">
      <c r="A27" s="24" t="s">
        <v>181</v>
      </c>
      <c r="B27" s="47" t="s">
        <v>56</v>
      </c>
      <c r="C27" s="48" t="s">
        <v>55</v>
      </c>
      <c r="D27" s="49">
        <f t="shared" si="0"/>
        <v>11238</v>
      </c>
      <c r="E27" s="49">
        <v>8975</v>
      </c>
      <c r="F27" s="49">
        <v>2263</v>
      </c>
      <c r="G27" s="49">
        <f t="shared" si="1"/>
        <v>11238</v>
      </c>
      <c r="H27" s="49">
        <f t="shared" si="2"/>
        <v>10382</v>
      </c>
      <c r="I27" s="49">
        <f t="shared" si="3"/>
        <v>0</v>
      </c>
      <c r="J27" s="49">
        <v>0</v>
      </c>
      <c r="K27" s="49">
        <v>0</v>
      </c>
      <c r="L27" s="49">
        <v>0</v>
      </c>
      <c r="M27" s="49">
        <f t="shared" si="4"/>
        <v>7477</v>
      </c>
      <c r="N27" s="49">
        <v>0</v>
      </c>
      <c r="O27" s="49">
        <v>6686</v>
      </c>
      <c r="P27" s="49">
        <v>791</v>
      </c>
      <c r="Q27" s="49">
        <f t="shared" si="5"/>
        <v>482</v>
      </c>
      <c r="R27" s="49">
        <v>0</v>
      </c>
      <c r="S27" s="49">
        <v>452</v>
      </c>
      <c r="T27" s="49">
        <v>30</v>
      </c>
      <c r="U27" s="49">
        <f t="shared" si="6"/>
        <v>2420</v>
      </c>
      <c r="V27" s="49">
        <v>0</v>
      </c>
      <c r="W27" s="49">
        <v>2416</v>
      </c>
      <c r="X27" s="49">
        <v>4</v>
      </c>
      <c r="Y27" s="49">
        <f t="shared" si="7"/>
        <v>0</v>
      </c>
      <c r="Z27" s="49">
        <v>0</v>
      </c>
      <c r="AA27" s="49">
        <v>0</v>
      </c>
      <c r="AB27" s="49">
        <v>0</v>
      </c>
      <c r="AC27" s="49">
        <f t="shared" si="8"/>
        <v>3</v>
      </c>
      <c r="AD27" s="49">
        <v>0</v>
      </c>
      <c r="AE27" s="49">
        <v>0</v>
      </c>
      <c r="AF27" s="49">
        <v>3</v>
      </c>
      <c r="AG27" s="49">
        <v>856</v>
      </c>
      <c r="AH27" s="49">
        <v>0</v>
      </c>
    </row>
    <row r="28" spans="1:34" ht="13.5">
      <c r="A28" s="24" t="s">
        <v>181</v>
      </c>
      <c r="B28" s="51" t="s">
        <v>347</v>
      </c>
      <c r="C28" s="48" t="s">
        <v>170</v>
      </c>
      <c r="D28" s="49">
        <f t="shared" si="0"/>
        <v>15482</v>
      </c>
      <c r="E28" s="49">
        <v>12677</v>
      </c>
      <c r="F28" s="49">
        <v>2805</v>
      </c>
      <c r="G28" s="49">
        <f t="shared" si="1"/>
        <v>15482</v>
      </c>
      <c r="H28" s="49">
        <f t="shared" si="2"/>
        <v>15252</v>
      </c>
      <c r="I28" s="49">
        <f t="shared" si="3"/>
        <v>0</v>
      </c>
      <c r="J28" s="49">
        <v>0</v>
      </c>
      <c r="K28" s="49">
        <v>0</v>
      </c>
      <c r="L28" s="49">
        <v>0</v>
      </c>
      <c r="M28" s="49">
        <f t="shared" si="4"/>
        <v>11573</v>
      </c>
      <c r="N28" s="49">
        <v>21</v>
      </c>
      <c r="O28" s="49">
        <v>8936</v>
      </c>
      <c r="P28" s="49">
        <v>2616</v>
      </c>
      <c r="Q28" s="49">
        <f t="shared" si="5"/>
        <v>2355</v>
      </c>
      <c r="R28" s="49">
        <v>16</v>
      </c>
      <c r="S28" s="49">
        <v>2076</v>
      </c>
      <c r="T28" s="49">
        <v>263</v>
      </c>
      <c r="U28" s="49">
        <f t="shared" si="6"/>
        <v>725</v>
      </c>
      <c r="V28" s="49">
        <v>1</v>
      </c>
      <c r="W28" s="49">
        <v>652</v>
      </c>
      <c r="X28" s="49">
        <v>72</v>
      </c>
      <c r="Y28" s="49">
        <f t="shared" si="7"/>
        <v>0</v>
      </c>
      <c r="Z28" s="49">
        <v>0</v>
      </c>
      <c r="AA28" s="49">
        <v>0</v>
      </c>
      <c r="AB28" s="49">
        <v>0</v>
      </c>
      <c r="AC28" s="49">
        <f t="shared" si="8"/>
        <v>599</v>
      </c>
      <c r="AD28" s="49">
        <v>61</v>
      </c>
      <c r="AE28" s="49">
        <v>538</v>
      </c>
      <c r="AF28" s="49">
        <v>0</v>
      </c>
      <c r="AG28" s="49">
        <v>230</v>
      </c>
      <c r="AH28" s="49">
        <v>0</v>
      </c>
    </row>
    <row r="29" spans="1:34" ht="13.5">
      <c r="A29" s="24" t="s">
        <v>181</v>
      </c>
      <c r="B29" s="47" t="s">
        <v>222</v>
      </c>
      <c r="C29" s="48" t="s">
        <v>223</v>
      </c>
      <c r="D29" s="49">
        <f t="shared" si="0"/>
        <v>8894</v>
      </c>
      <c r="E29" s="49">
        <v>7985</v>
      </c>
      <c r="F29" s="49">
        <v>909</v>
      </c>
      <c r="G29" s="49">
        <f t="shared" si="1"/>
        <v>8894</v>
      </c>
      <c r="H29" s="49">
        <f t="shared" si="2"/>
        <v>8355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6900</v>
      </c>
      <c r="N29" s="49">
        <v>0</v>
      </c>
      <c r="O29" s="49">
        <v>6254</v>
      </c>
      <c r="P29" s="49">
        <v>646</v>
      </c>
      <c r="Q29" s="49">
        <f t="shared" si="5"/>
        <v>1052</v>
      </c>
      <c r="R29" s="49">
        <v>0</v>
      </c>
      <c r="S29" s="49">
        <v>1051</v>
      </c>
      <c r="T29" s="49">
        <v>1</v>
      </c>
      <c r="U29" s="49">
        <f t="shared" si="6"/>
        <v>370</v>
      </c>
      <c r="V29" s="49">
        <v>0</v>
      </c>
      <c r="W29" s="49">
        <v>370</v>
      </c>
      <c r="X29" s="49">
        <v>0</v>
      </c>
      <c r="Y29" s="49">
        <f t="shared" si="7"/>
        <v>0</v>
      </c>
      <c r="Z29" s="49">
        <v>0</v>
      </c>
      <c r="AA29" s="49">
        <v>0</v>
      </c>
      <c r="AB29" s="49">
        <v>0</v>
      </c>
      <c r="AC29" s="49">
        <f t="shared" si="8"/>
        <v>33</v>
      </c>
      <c r="AD29" s="49">
        <v>0</v>
      </c>
      <c r="AE29" s="49">
        <v>33</v>
      </c>
      <c r="AF29" s="49">
        <v>0</v>
      </c>
      <c r="AG29" s="49">
        <v>539</v>
      </c>
      <c r="AH29" s="49">
        <v>141</v>
      </c>
    </row>
    <row r="30" spans="1:34" ht="13.5">
      <c r="A30" s="24" t="s">
        <v>181</v>
      </c>
      <c r="B30" s="47" t="s">
        <v>224</v>
      </c>
      <c r="C30" s="48" t="s">
        <v>225</v>
      </c>
      <c r="D30" s="49">
        <f t="shared" si="0"/>
        <v>5275</v>
      </c>
      <c r="E30" s="49">
        <v>4193</v>
      </c>
      <c r="F30" s="49">
        <v>1082</v>
      </c>
      <c r="G30" s="49">
        <f aca="true" t="shared" si="9" ref="G30:G90">H30+AG30</f>
        <v>5275</v>
      </c>
      <c r="H30" s="49">
        <f aca="true" t="shared" si="10" ref="H30:H90">I30+M30+Q30+U30+Y30+AC30</f>
        <v>4139</v>
      </c>
      <c r="I30" s="49">
        <f aca="true" t="shared" si="11" ref="I30:I90">SUM(J30:L30)</f>
        <v>0</v>
      </c>
      <c r="J30" s="49">
        <v>0</v>
      </c>
      <c r="K30" s="49">
        <v>0</v>
      </c>
      <c r="L30" s="49">
        <v>0</v>
      </c>
      <c r="M30" s="49">
        <f aca="true" t="shared" si="12" ref="M30:M90">SUM(N30:P30)</f>
        <v>3643</v>
      </c>
      <c r="N30" s="49">
        <v>2</v>
      </c>
      <c r="O30" s="49">
        <v>2989</v>
      </c>
      <c r="P30" s="49">
        <v>652</v>
      </c>
      <c r="Q30" s="49">
        <f aca="true" t="shared" si="13" ref="Q30:Q90">SUM(R30:T30)</f>
        <v>448</v>
      </c>
      <c r="R30" s="49">
        <v>8</v>
      </c>
      <c r="S30" s="49">
        <v>417</v>
      </c>
      <c r="T30" s="49">
        <v>23</v>
      </c>
      <c r="U30" s="49">
        <f aca="true" t="shared" si="14" ref="U30:U90">SUM(V30:X30)</f>
        <v>15</v>
      </c>
      <c r="V30" s="49">
        <v>0</v>
      </c>
      <c r="W30" s="49">
        <v>12</v>
      </c>
      <c r="X30" s="49">
        <v>3</v>
      </c>
      <c r="Y30" s="49">
        <f aca="true" t="shared" si="15" ref="Y30:Y90">SUM(Z30:AB30)</f>
        <v>0</v>
      </c>
      <c r="Z30" s="49">
        <v>0</v>
      </c>
      <c r="AA30" s="49">
        <v>0</v>
      </c>
      <c r="AB30" s="49">
        <v>0</v>
      </c>
      <c r="AC30" s="49">
        <f aca="true" t="shared" si="16" ref="AC30:AC90">SUM(AD30:AF30)</f>
        <v>33</v>
      </c>
      <c r="AD30" s="49">
        <v>2</v>
      </c>
      <c r="AE30" s="49">
        <v>26</v>
      </c>
      <c r="AF30" s="49">
        <v>5</v>
      </c>
      <c r="AG30" s="49">
        <v>1136</v>
      </c>
      <c r="AH30" s="49">
        <v>0</v>
      </c>
    </row>
    <row r="31" spans="1:34" ht="13.5">
      <c r="A31" s="24" t="s">
        <v>181</v>
      </c>
      <c r="B31" s="47" t="s">
        <v>226</v>
      </c>
      <c r="C31" s="48" t="s">
        <v>227</v>
      </c>
      <c r="D31" s="49">
        <f t="shared" si="0"/>
        <v>7286</v>
      </c>
      <c r="E31" s="49">
        <v>5555</v>
      </c>
      <c r="F31" s="49">
        <v>1731</v>
      </c>
      <c r="G31" s="49">
        <f t="shared" si="9"/>
        <v>7286</v>
      </c>
      <c r="H31" s="49">
        <f t="shared" si="10"/>
        <v>6362</v>
      </c>
      <c r="I31" s="49">
        <f t="shared" si="11"/>
        <v>0</v>
      </c>
      <c r="J31" s="49">
        <v>0</v>
      </c>
      <c r="K31" s="49">
        <v>0</v>
      </c>
      <c r="L31" s="49">
        <v>0</v>
      </c>
      <c r="M31" s="49">
        <f t="shared" si="12"/>
        <v>5459</v>
      </c>
      <c r="N31" s="49">
        <v>0</v>
      </c>
      <c r="O31" s="49">
        <v>4346</v>
      </c>
      <c r="P31" s="49">
        <v>1113</v>
      </c>
      <c r="Q31" s="49">
        <f t="shared" si="13"/>
        <v>699</v>
      </c>
      <c r="R31" s="49">
        <v>0</v>
      </c>
      <c r="S31" s="49">
        <v>611</v>
      </c>
      <c r="T31" s="49">
        <v>88</v>
      </c>
      <c r="U31" s="49">
        <f t="shared" si="14"/>
        <v>182</v>
      </c>
      <c r="V31" s="49">
        <v>0</v>
      </c>
      <c r="W31" s="49">
        <v>182</v>
      </c>
      <c r="X31" s="49">
        <v>0</v>
      </c>
      <c r="Y31" s="49">
        <f t="shared" si="15"/>
        <v>0</v>
      </c>
      <c r="Z31" s="49">
        <v>0</v>
      </c>
      <c r="AA31" s="49">
        <v>0</v>
      </c>
      <c r="AB31" s="49">
        <v>0</v>
      </c>
      <c r="AC31" s="49">
        <f t="shared" si="16"/>
        <v>22</v>
      </c>
      <c r="AD31" s="49">
        <v>0</v>
      </c>
      <c r="AE31" s="49">
        <v>19</v>
      </c>
      <c r="AF31" s="49">
        <v>3</v>
      </c>
      <c r="AG31" s="49">
        <v>924</v>
      </c>
      <c r="AH31" s="49">
        <v>111</v>
      </c>
    </row>
    <row r="32" spans="1:34" ht="13.5">
      <c r="A32" s="24" t="s">
        <v>181</v>
      </c>
      <c r="B32" s="47" t="s">
        <v>228</v>
      </c>
      <c r="C32" s="48" t="s">
        <v>229</v>
      </c>
      <c r="D32" s="49">
        <f t="shared" si="0"/>
        <v>3763</v>
      </c>
      <c r="E32" s="49">
        <v>2746</v>
      </c>
      <c r="F32" s="49">
        <v>1017</v>
      </c>
      <c r="G32" s="49">
        <f t="shared" si="9"/>
        <v>3763</v>
      </c>
      <c r="H32" s="49">
        <f t="shared" si="10"/>
        <v>2432</v>
      </c>
      <c r="I32" s="49">
        <f t="shared" si="11"/>
        <v>0</v>
      </c>
      <c r="J32" s="49">
        <v>0</v>
      </c>
      <c r="K32" s="49">
        <v>0</v>
      </c>
      <c r="L32" s="49">
        <v>0</v>
      </c>
      <c r="M32" s="49">
        <f t="shared" si="12"/>
        <v>1982</v>
      </c>
      <c r="N32" s="49">
        <v>6</v>
      </c>
      <c r="O32" s="49">
        <v>1976</v>
      </c>
      <c r="P32" s="49">
        <v>0</v>
      </c>
      <c r="Q32" s="49">
        <f t="shared" si="13"/>
        <v>86</v>
      </c>
      <c r="R32" s="49">
        <v>6</v>
      </c>
      <c r="S32" s="49">
        <v>80</v>
      </c>
      <c r="T32" s="49">
        <v>0</v>
      </c>
      <c r="U32" s="49">
        <f t="shared" si="14"/>
        <v>358</v>
      </c>
      <c r="V32" s="49">
        <v>0</v>
      </c>
      <c r="W32" s="49">
        <v>358</v>
      </c>
      <c r="X32" s="49">
        <v>0</v>
      </c>
      <c r="Y32" s="49">
        <f t="shared" si="15"/>
        <v>0</v>
      </c>
      <c r="Z32" s="49">
        <v>0</v>
      </c>
      <c r="AA32" s="49">
        <v>0</v>
      </c>
      <c r="AB32" s="49">
        <v>0</v>
      </c>
      <c r="AC32" s="49">
        <f t="shared" si="16"/>
        <v>6</v>
      </c>
      <c r="AD32" s="49">
        <v>3</v>
      </c>
      <c r="AE32" s="49">
        <v>3</v>
      </c>
      <c r="AF32" s="49">
        <v>0</v>
      </c>
      <c r="AG32" s="49">
        <v>1331</v>
      </c>
      <c r="AH32" s="49">
        <v>0</v>
      </c>
    </row>
    <row r="33" spans="1:34" ht="13.5">
      <c r="A33" s="24" t="s">
        <v>181</v>
      </c>
      <c r="B33" s="47" t="s">
        <v>230</v>
      </c>
      <c r="C33" s="48" t="s">
        <v>231</v>
      </c>
      <c r="D33" s="49">
        <f t="shared" si="0"/>
        <v>4192</v>
      </c>
      <c r="E33" s="49">
        <v>3720</v>
      </c>
      <c r="F33" s="49">
        <v>472</v>
      </c>
      <c r="G33" s="49">
        <f t="shared" si="9"/>
        <v>4192</v>
      </c>
      <c r="H33" s="49">
        <f t="shared" si="10"/>
        <v>3858</v>
      </c>
      <c r="I33" s="49">
        <f t="shared" si="11"/>
        <v>0</v>
      </c>
      <c r="J33" s="49">
        <v>0</v>
      </c>
      <c r="K33" s="49">
        <v>0</v>
      </c>
      <c r="L33" s="49">
        <v>0</v>
      </c>
      <c r="M33" s="49">
        <f t="shared" si="12"/>
        <v>3397</v>
      </c>
      <c r="N33" s="49">
        <v>0</v>
      </c>
      <c r="O33" s="49">
        <v>2938</v>
      </c>
      <c r="P33" s="49">
        <v>459</v>
      </c>
      <c r="Q33" s="49">
        <f t="shared" si="13"/>
        <v>21</v>
      </c>
      <c r="R33" s="49">
        <v>0</v>
      </c>
      <c r="S33" s="49">
        <v>21</v>
      </c>
      <c r="T33" s="49">
        <v>0</v>
      </c>
      <c r="U33" s="49">
        <f t="shared" si="14"/>
        <v>280</v>
      </c>
      <c r="V33" s="49">
        <v>9</v>
      </c>
      <c r="W33" s="49">
        <v>266</v>
      </c>
      <c r="X33" s="49">
        <v>5</v>
      </c>
      <c r="Y33" s="49">
        <f t="shared" si="15"/>
        <v>4</v>
      </c>
      <c r="Z33" s="49">
        <v>0</v>
      </c>
      <c r="AA33" s="49">
        <v>4</v>
      </c>
      <c r="AB33" s="49">
        <v>0</v>
      </c>
      <c r="AC33" s="49">
        <f t="shared" si="16"/>
        <v>156</v>
      </c>
      <c r="AD33" s="49">
        <v>0</v>
      </c>
      <c r="AE33" s="49">
        <v>148</v>
      </c>
      <c r="AF33" s="49">
        <v>8</v>
      </c>
      <c r="AG33" s="49">
        <v>334</v>
      </c>
      <c r="AH33" s="49">
        <v>841</v>
      </c>
    </row>
    <row r="34" spans="1:34" ht="13.5">
      <c r="A34" s="24" t="s">
        <v>181</v>
      </c>
      <c r="B34" s="47" t="s">
        <v>232</v>
      </c>
      <c r="C34" s="48" t="s">
        <v>233</v>
      </c>
      <c r="D34" s="49">
        <f t="shared" si="0"/>
        <v>1669</v>
      </c>
      <c r="E34" s="49">
        <v>1486</v>
      </c>
      <c r="F34" s="49">
        <v>183</v>
      </c>
      <c r="G34" s="49">
        <f t="shared" si="9"/>
        <v>1669</v>
      </c>
      <c r="H34" s="49">
        <f t="shared" si="10"/>
        <v>1531</v>
      </c>
      <c r="I34" s="49">
        <f t="shared" si="11"/>
        <v>0</v>
      </c>
      <c r="J34" s="49">
        <v>0</v>
      </c>
      <c r="K34" s="49">
        <v>0</v>
      </c>
      <c r="L34" s="49">
        <v>0</v>
      </c>
      <c r="M34" s="49">
        <f t="shared" si="12"/>
        <v>1285</v>
      </c>
      <c r="N34" s="49">
        <v>0</v>
      </c>
      <c r="O34" s="49">
        <v>1108</v>
      </c>
      <c r="P34" s="49">
        <v>177</v>
      </c>
      <c r="Q34" s="49">
        <f t="shared" si="13"/>
        <v>11</v>
      </c>
      <c r="R34" s="49">
        <v>0</v>
      </c>
      <c r="S34" s="49">
        <v>11</v>
      </c>
      <c r="T34" s="49">
        <v>0</v>
      </c>
      <c r="U34" s="49">
        <f t="shared" si="14"/>
        <v>150</v>
      </c>
      <c r="V34" s="49">
        <v>4</v>
      </c>
      <c r="W34" s="49">
        <v>144</v>
      </c>
      <c r="X34" s="49">
        <v>2</v>
      </c>
      <c r="Y34" s="49">
        <f t="shared" si="15"/>
        <v>2</v>
      </c>
      <c r="Z34" s="49">
        <v>0</v>
      </c>
      <c r="AA34" s="49">
        <v>2</v>
      </c>
      <c r="AB34" s="49">
        <v>0</v>
      </c>
      <c r="AC34" s="49">
        <f t="shared" si="16"/>
        <v>83</v>
      </c>
      <c r="AD34" s="49">
        <v>0</v>
      </c>
      <c r="AE34" s="49">
        <v>79</v>
      </c>
      <c r="AF34" s="49">
        <v>4</v>
      </c>
      <c r="AG34" s="49">
        <v>138</v>
      </c>
      <c r="AH34" s="49">
        <v>296</v>
      </c>
    </row>
    <row r="35" spans="1:34" ht="13.5">
      <c r="A35" s="24" t="s">
        <v>181</v>
      </c>
      <c r="B35" s="47" t="s">
        <v>234</v>
      </c>
      <c r="C35" s="48" t="s">
        <v>235</v>
      </c>
      <c r="D35" s="49">
        <f t="shared" si="0"/>
        <v>1215</v>
      </c>
      <c r="E35" s="49">
        <v>1081</v>
      </c>
      <c r="F35" s="49">
        <v>134</v>
      </c>
      <c r="G35" s="49">
        <f t="shared" si="9"/>
        <v>1215</v>
      </c>
      <c r="H35" s="49">
        <f t="shared" si="10"/>
        <v>1115</v>
      </c>
      <c r="I35" s="49">
        <f t="shared" si="11"/>
        <v>0</v>
      </c>
      <c r="J35" s="49">
        <v>0</v>
      </c>
      <c r="K35" s="49">
        <v>0</v>
      </c>
      <c r="L35" s="49">
        <v>0</v>
      </c>
      <c r="M35" s="49">
        <f t="shared" si="12"/>
        <v>944</v>
      </c>
      <c r="N35" s="49">
        <v>0</v>
      </c>
      <c r="O35" s="49">
        <v>815</v>
      </c>
      <c r="P35" s="49">
        <v>129</v>
      </c>
      <c r="Q35" s="49">
        <f t="shared" si="13"/>
        <v>10</v>
      </c>
      <c r="R35" s="49">
        <v>0</v>
      </c>
      <c r="S35" s="49">
        <v>10</v>
      </c>
      <c r="T35" s="49">
        <v>0</v>
      </c>
      <c r="U35" s="49">
        <f t="shared" si="14"/>
        <v>98</v>
      </c>
      <c r="V35" s="49">
        <v>2</v>
      </c>
      <c r="W35" s="49">
        <v>94</v>
      </c>
      <c r="X35" s="49">
        <v>2</v>
      </c>
      <c r="Y35" s="49">
        <f t="shared" si="15"/>
        <v>1</v>
      </c>
      <c r="Z35" s="49">
        <v>0</v>
      </c>
      <c r="AA35" s="49">
        <v>1</v>
      </c>
      <c r="AB35" s="49">
        <v>0</v>
      </c>
      <c r="AC35" s="49">
        <f t="shared" si="16"/>
        <v>62</v>
      </c>
      <c r="AD35" s="49">
        <v>0</v>
      </c>
      <c r="AE35" s="49">
        <v>59</v>
      </c>
      <c r="AF35" s="49">
        <v>3</v>
      </c>
      <c r="AG35" s="49">
        <v>100</v>
      </c>
      <c r="AH35" s="49">
        <v>250</v>
      </c>
    </row>
    <row r="36" spans="1:34" ht="13.5">
      <c r="A36" s="24" t="s">
        <v>181</v>
      </c>
      <c r="B36" s="47" t="s">
        <v>236</v>
      </c>
      <c r="C36" s="48" t="s">
        <v>237</v>
      </c>
      <c r="D36" s="49">
        <f t="shared" si="0"/>
        <v>12760</v>
      </c>
      <c r="E36" s="49">
        <v>10279</v>
      </c>
      <c r="F36" s="49">
        <v>2481</v>
      </c>
      <c r="G36" s="49">
        <f t="shared" si="9"/>
        <v>12760</v>
      </c>
      <c r="H36" s="49">
        <f t="shared" si="10"/>
        <v>11229</v>
      </c>
      <c r="I36" s="49">
        <f t="shared" si="11"/>
        <v>0</v>
      </c>
      <c r="J36" s="49">
        <v>0</v>
      </c>
      <c r="K36" s="49">
        <v>0</v>
      </c>
      <c r="L36" s="49">
        <v>0</v>
      </c>
      <c r="M36" s="49">
        <f t="shared" si="12"/>
        <v>10169</v>
      </c>
      <c r="N36" s="49">
        <v>37</v>
      </c>
      <c r="O36" s="49">
        <v>9212</v>
      </c>
      <c r="P36" s="49">
        <v>920</v>
      </c>
      <c r="Q36" s="49">
        <f t="shared" si="13"/>
        <v>1057</v>
      </c>
      <c r="R36" s="49">
        <v>2</v>
      </c>
      <c r="S36" s="49">
        <v>1026</v>
      </c>
      <c r="T36" s="49">
        <v>29</v>
      </c>
      <c r="U36" s="49">
        <f t="shared" si="14"/>
        <v>0</v>
      </c>
      <c r="V36" s="49">
        <v>0</v>
      </c>
      <c r="W36" s="49">
        <v>0</v>
      </c>
      <c r="X36" s="49">
        <v>0</v>
      </c>
      <c r="Y36" s="49">
        <f t="shared" si="15"/>
        <v>0</v>
      </c>
      <c r="Z36" s="49">
        <v>0</v>
      </c>
      <c r="AA36" s="49">
        <v>0</v>
      </c>
      <c r="AB36" s="49">
        <v>0</v>
      </c>
      <c r="AC36" s="49">
        <f t="shared" si="16"/>
        <v>3</v>
      </c>
      <c r="AD36" s="49">
        <v>0</v>
      </c>
      <c r="AE36" s="49">
        <v>2</v>
      </c>
      <c r="AF36" s="49">
        <v>1</v>
      </c>
      <c r="AG36" s="49">
        <v>1531</v>
      </c>
      <c r="AH36" s="49">
        <v>0</v>
      </c>
    </row>
    <row r="37" spans="1:34" ht="13.5">
      <c r="A37" s="24" t="s">
        <v>181</v>
      </c>
      <c r="B37" s="47" t="s">
        <v>238</v>
      </c>
      <c r="C37" s="48" t="s">
        <v>239</v>
      </c>
      <c r="D37" s="49">
        <f t="shared" si="0"/>
        <v>12606</v>
      </c>
      <c r="E37" s="49">
        <v>9216</v>
      </c>
      <c r="F37" s="49">
        <v>3390</v>
      </c>
      <c r="G37" s="49">
        <f t="shared" si="9"/>
        <v>12606</v>
      </c>
      <c r="H37" s="49">
        <f t="shared" si="10"/>
        <v>8260</v>
      </c>
      <c r="I37" s="49">
        <f t="shared" si="11"/>
        <v>0</v>
      </c>
      <c r="J37" s="49">
        <v>0</v>
      </c>
      <c r="K37" s="49">
        <v>0</v>
      </c>
      <c r="L37" s="49">
        <v>0</v>
      </c>
      <c r="M37" s="49">
        <f t="shared" si="12"/>
        <v>6959</v>
      </c>
      <c r="N37" s="49">
        <v>9</v>
      </c>
      <c r="O37" s="49">
        <v>6950</v>
      </c>
      <c r="P37" s="49">
        <v>0</v>
      </c>
      <c r="Q37" s="49">
        <f t="shared" si="13"/>
        <v>195</v>
      </c>
      <c r="R37" s="49">
        <v>7</v>
      </c>
      <c r="S37" s="49">
        <v>188</v>
      </c>
      <c r="T37" s="49">
        <v>0</v>
      </c>
      <c r="U37" s="49">
        <f t="shared" si="14"/>
        <v>1075</v>
      </c>
      <c r="V37" s="49">
        <v>0</v>
      </c>
      <c r="W37" s="49">
        <v>1075</v>
      </c>
      <c r="X37" s="49">
        <v>0</v>
      </c>
      <c r="Y37" s="49">
        <f t="shared" si="15"/>
        <v>0</v>
      </c>
      <c r="Z37" s="49">
        <v>0</v>
      </c>
      <c r="AA37" s="49">
        <v>0</v>
      </c>
      <c r="AB37" s="49">
        <v>0</v>
      </c>
      <c r="AC37" s="49">
        <f t="shared" si="16"/>
        <v>31</v>
      </c>
      <c r="AD37" s="49">
        <v>9</v>
      </c>
      <c r="AE37" s="49">
        <v>22</v>
      </c>
      <c r="AF37" s="49">
        <v>0</v>
      </c>
      <c r="AG37" s="49">
        <v>4346</v>
      </c>
      <c r="AH37" s="49">
        <v>0</v>
      </c>
    </row>
    <row r="38" spans="1:34" ht="13.5">
      <c r="A38" s="24" t="s">
        <v>181</v>
      </c>
      <c r="B38" s="47" t="s">
        <v>240</v>
      </c>
      <c r="C38" s="48" t="s">
        <v>241</v>
      </c>
      <c r="D38" s="49">
        <f t="shared" si="0"/>
        <v>4884</v>
      </c>
      <c r="E38" s="49">
        <v>3365</v>
      </c>
      <c r="F38" s="49">
        <v>1519</v>
      </c>
      <c r="G38" s="49">
        <f t="shared" si="9"/>
        <v>4884</v>
      </c>
      <c r="H38" s="49">
        <f t="shared" si="10"/>
        <v>2917</v>
      </c>
      <c r="I38" s="49">
        <f t="shared" si="11"/>
        <v>0</v>
      </c>
      <c r="J38" s="49">
        <v>0</v>
      </c>
      <c r="K38" s="49">
        <v>0</v>
      </c>
      <c r="L38" s="49">
        <v>0</v>
      </c>
      <c r="M38" s="49">
        <f t="shared" si="12"/>
        <v>2327</v>
      </c>
      <c r="N38" s="49">
        <v>10</v>
      </c>
      <c r="O38" s="49">
        <v>2317</v>
      </c>
      <c r="P38" s="49">
        <v>0</v>
      </c>
      <c r="Q38" s="49">
        <f t="shared" si="13"/>
        <v>70</v>
      </c>
      <c r="R38" s="49">
        <v>6</v>
      </c>
      <c r="S38" s="49">
        <v>64</v>
      </c>
      <c r="T38" s="49">
        <v>0</v>
      </c>
      <c r="U38" s="49">
        <f t="shared" si="14"/>
        <v>506</v>
      </c>
      <c r="V38" s="49">
        <v>0</v>
      </c>
      <c r="W38" s="49">
        <v>506</v>
      </c>
      <c r="X38" s="49">
        <v>0</v>
      </c>
      <c r="Y38" s="49">
        <f t="shared" si="15"/>
        <v>0</v>
      </c>
      <c r="Z38" s="49">
        <v>0</v>
      </c>
      <c r="AA38" s="49">
        <v>0</v>
      </c>
      <c r="AB38" s="49">
        <v>0</v>
      </c>
      <c r="AC38" s="49">
        <f t="shared" si="16"/>
        <v>14</v>
      </c>
      <c r="AD38" s="49">
        <v>10</v>
      </c>
      <c r="AE38" s="49">
        <v>4</v>
      </c>
      <c r="AF38" s="49">
        <v>0</v>
      </c>
      <c r="AG38" s="49">
        <v>1967</v>
      </c>
      <c r="AH38" s="49">
        <v>0</v>
      </c>
    </row>
    <row r="39" spans="1:34" ht="13.5">
      <c r="A39" s="24" t="s">
        <v>181</v>
      </c>
      <c r="B39" s="47" t="s">
        <v>242</v>
      </c>
      <c r="C39" s="48" t="s">
        <v>243</v>
      </c>
      <c r="D39" s="49">
        <f aca="true" t="shared" si="17" ref="D39:D70">E39+F39</f>
        <v>406</v>
      </c>
      <c r="E39" s="49">
        <v>364</v>
      </c>
      <c r="F39" s="49">
        <v>42</v>
      </c>
      <c r="G39" s="49">
        <f t="shared" si="9"/>
        <v>406</v>
      </c>
      <c r="H39" s="49">
        <f t="shared" si="10"/>
        <v>372</v>
      </c>
      <c r="I39" s="49">
        <f t="shared" si="11"/>
        <v>0</v>
      </c>
      <c r="J39" s="49">
        <v>0</v>
      </c>
      <c r="K39" s="49">
        <v>0</v>
      </c>
      <c r="L39" s="49">
        <v>0</v>
      </c>
      <c r="M39" s="49">
        <f t="shared" si="12"/>
        <v>299</v>
      </c>
      <c r="N39" s="49">
        <v>0</v>
      </c>
      <c r="O39" s="49">
        <v>259</v>
      </c>
      <c r="P39" s="49">
        <v>40</v>
      </c>
      <c r="Q39" s="49">
        <f t="shared" si="13"/>
        <v>3</v>
      </c>
      <c r="R39" s="49">
        <v>0</v>
      </c>
      <c r="S39" s="49">
        <v>3</v>
      </c>
      <c r="T39" s="49">
        <v>0</v>
      </c>
      <c r="U39" s="49">
        <f t="shared" si="14"/>
        <v>42</v>
      </c>
      <c r="V39" s="49">
        <v>1</v>
      </c>
      <c r="W39" s="49">
        <v>40</v>
      </c>
      <c r="X39" s="49">
        <v>1</v>
      </c>
      <c r="Y39" s="49">
        <f t="shared" si="15"/>
        <v>1</v>
      </c>
      <c r="Z39" s="49">
        <v>0</v>
      </c>
      <c r="AA39" s="49">
        <v>1</v>
      </c>
      <c r="AB39" s="49">
        <v>0</v>
      </c>
      <c r="AC39" s="49">
        <f t="shared" si="16"/>
        <v>27</v>
      </c>
      <c r="AD39" s="49">
        <v>0</v>
      </c>
      <c r="AE39" s="49">
        <v>26</v>
      </c>
      <c r="AF39" s="49">
        <v>1</v>
      </c>
      <c r="AG39" s="49">
        <v>34</v>
      </c>
      <c r="AH39" s="49">
        <v>81</v>
      </c>
    </row>
    <row r="40" spans="1:34" ht="13.5">
      <c r="A40" s="24" t="s">
        <v>181</v>
      </c>
      <c r="B40" s="47" t="s">
        <v>244</v>
      </c>
      <c r="C40" s="48" t="s">
        <v>245</v>
      </c>
      <c r="D40" s="49">
        <f t="shared" si="17"/>
        <v>5122</v>
      </c>
      <c r="E40" s="49">
        <v>5122</v>
      </c>
      <c r="F40" s="49">
        <v>0</v>
      </c>
      <c r="G40" s="49">
        <f t="shared" si="9"/>
        <v>5122</v>
      </c>
      <c r="H40" s="49">
        <f t="shared" si="10"/>
        <v>5122</v>
      </c>
      <c r="I40" s="49">
        <f t="shared" si="11"/>
        <v>0</v>
      </c>
      <c r="J40" s="49">
        <v>0</v>
      </c>
      <c r="K40" s="49">
        <v>0</v>
      </c>
      <c r="L40" s="49">
        <v>0</v>
      </c>
      <c r="M40" s="49">
        <f t="shared" si="12"/>
        <v>3652</v>
      </c>
      <c r="N40" s="49">
        <v>0</v>
      </c>
      <c r="O40" s="49">
        <v>3652</v>
      </c>
      <c r="P40" s="49">
        <v>0</v>
      </c>
      <c r="Q40" s="49">
        <f t="shared" si="13"/>
        <v>420</v>
      </c>
      <c r="R40" s="49">
        <v>0</v>
      </c>
      <c r="S40" s="49">
        <v>420</v>
      </c>
      <c r="T40" s="49">
        <v>0</v>
      </c>
      <c r="U40" s="49">
        <f t="shared" si="14"/>
        <v>1050</v>
      </c>
      <c r="V40" s="49">
        <v>0</v>
      </c>
      <c r="W40" s="49">
        <v>1050</v>
      </c>
      <c r="X40" s="49">
        <v>0</v>
      </c>
      <c r="Y40" s="49">
        <f t="shared" si="15"/>
        <v>0</v>
      </c>
      <c r="Z40" s="49">
        <v>0</v>
      </c>
      <c r="AA40" s="49">
        <v>0</v>
      </c>
      <c r="AB40" s="49">
        <v>0</v>
      </c>
      <c r="AC40" s="49">
        <f t="shared" si="16"/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</row>
    <row r="41" spans="1:34" ht="13.5">
      <c r="A41" s="24" t="s">
        <v>181</v>
      </c>
      <c r="B41" s="47" t="s">
        <v>246</v>
      </c>
      <c r="C41" s="48" t="s">
        <v>247</v>
      </c>
      <c r="D41" s="49">
        <f t="shared" si="17"/>
        <v>14726</v>
      </c>
      <c r="E41" s="49">
        <v>10199</v>
      </c>
      <c r="F41" s="49">
        <v>4527</v>
      </c>
      <c r="G41" s="49">
        <f t="shared" si="9"/>
        <v>14726</v>
      </c>
      <c r="H41" s="49">
        <f t="shared" si="10"/>
        <v>12962</v>
      </c>
      <c r="I41" s="49">
        <f t="shared" si="11"/>
        <v>0</v>
      </c>
      <c r="J41" s="49">
        <v>0</v>
      </c>
      <c r="K41" s="49">
        <v>0</v>
      </c>
      <c r="L41" s="49">
        <v>0</v>
      </c>
      <c r="M41" s="49">
        <f t="shared" si="12"/>
        <v>10112</v>
      </c>
      <c r="N41" s="49">
        <v>1907</v>
      </c>
      <c r="O41" s="49">
        <v>5743</v>
      </c>
      <c r="P41" s="49">
        <v>2462</v>
      </c>
      <c r="Q41" s="49">
        <f t="shared" si="13"/>
        <v>1188</v>
      </c>
      <c r="R41" s="49">
        <v>6</v>
      </c>
      <c r="S41" s="49">
        <v>942</v>
      </c>
      <c r="T41" s="49">
        <v>240</v>
      </c>
      <c r="U41" s="49">
        <f t="shared" si="14"/>
        <v>1662</v>
      </c>
      <c r="V41" s="49">
        <v>0</v>
      </c>
      <c r="W41" s="49">
        <v>1601</v>
      </c>
      <c r="X41" s="49">
        <v>61</v>
      </c>
      <c r="Y41" s="49">
        <f t="shared" si="15"/>
        <v>0</v>
      </c>
      <c r="Z41" s="49">
        <v>0</v>
      </c>
      <c r="AA41" s="49">
        <v>0</v>
      </c>
      <c r="AB41" s="49">
        <v>0</v>
      </c>
      <c r="AC41" s="49">
        <f t="shared" si="16"/>
        <v>0</v>
      </c>
      <c r="AD41" s="49">
        <v>0</v>
      </c>
      <c r="AE41" s="49">
        <v>0</v>
      </c>
      <c r="AF41" s="49">
        <v>0</v>
      </c>
      <c r="AG41" s="49">
        <v>1764</v>
      </c>
      <c r="AH41" s="49">
        <v>0</v>
      </c>
    </row>
    <row r="42" spans="1:34" ht="13.5">
      <c r="A42" s="24" t="s">
        <v>181</v>
      </c>
      <c r="B42" s="47" t="s">
        <v>248</v>
      </c>
      <c r="C42" s="48" t="s">
        <v>249</v>
      </c>
      <c r="D42" s="49">
        <f t="shared" si="17"/>
        <v>14969</v>
      </c>
      <c r="E42" s="49">
        <v>11251</v>
      </c>
      <c r="F42" s="49">
        <v>3718</v>
      </c>
      <c r="G42" s="49">
        <f t="shared" si="9"/>
        <v>14969</v>
      </c>
      <c r="H42" s="49">
        <f t="shared" si="10"/>
        <v>12804</v>
      </c>
      <c r="I42" s="49">
        <f t="shared" si="11"/>
        <v>0</v>
      </c>
      <c r="J42" s="49">
        <v>0</v>
      </c>
      <c r="K42" s="49">
        <v>0</v>
      </c>
      <c r="L42" s="49">
        <v>0</v>
      </c>
      <c r="M42" s="49">
        <f t="shared" si="12"/>
        <v>10506</v>
      </c>
      <c r="N42" s="49">
        <v>0</v>
      </c>
      <c r="O42" s="49">
        <v>7912</v>
      </c>
      <c r="P42" s="49">
        <v>2594</v>
      </c>
      <c r="Q42" s="49">
        <f t="shared" si="13"/>
        <v>464</v>
      </c>
      <c r="R42" s="49">
        <v>0</v>
      </c>
      <c r="S42" s="49">
        <v>385</v>
      </c>
      <c r="T42" s="49">
        <v>79</v>
      </c>
      <c r="U42" s="49">
        <f t="shared" si="14"/>
        <v>1536</v>
      </c>
      <c r="V42" s="49">
        <v>0</v>
      </c>
      <c r="W42" s="49">
        <v>1484</v>
      </c>
      <c r="X42" s="49">
        <v>52</v>
      </c>
      <c r="Y42" s="49">
        <f t="shared" si="15"/>
        <v>0</v>
      </c>
      <c r="Z42" s="49">
        <v>0</v>
      </c>
      <c r="AA42" s="49">
        <v>0</v>
      </c>
      <c r="AB42" s="49">
        <v>0</v>
      </c>
      <c r="AC42" s="49">
        <f t="shared" si="16"/>
        <v>298</v>
      </c>
      <c r="AD42" s="49">
        <v>0</v>
      </c>
      <c r="AE42" s="49">
        <v>288</v>
      </c>
      <c r="AF42" s="49">
        <v>10</v>
      </c>
      <c r="AG42" s="49">
        <v>2165</v>
      </c>
      <c r="AH42" s="49">
        <v>0</v>
      </c>
    </row>
    <row r="43" spans="1:34" ht="13.5">
      <c r="A43" s="24" t="s">
        <v>181</v>
      </c>
      <c r="B43" s="47" t="s">
        <v>250</v>
      </c>
      <c r="C43" s="48" t="s">
        <v>251</v>
      </c>
      <c r="D43" s="49">
        <f t="shared" si="17"/>
        <v>3050</v>
      </c>
      <c r="E43" s="49">
        <v>2027</v>
      </c>
      <c r="F43" s="49">
        <v>1023</v>
      </c>
      <c r="G43" s="49">
        <f t="shared" si="9"/>
        <v>3050</v>
      </c>
      <c r="H43" s="49">
        <f t="shared" si="10"/>
        <v>2285</v>
      </c>
      <c r="I43" s="49">
        <f t="shared" si="11"/>
        <v>0</v>
      </c>
      <c r="J43" s="49">
        <v>0</v>
      </c>
      <c r="K43" s="49">
        <v>0</v>
      </c>
      <c r="L43" s="49">
        <v>0</v>
      </c>
      <c r="M43" s="49">
        <f t="shared" si="12"/>
        <v>1847</v>
      </c>
      <c r="N43" s="49">
        <v>0</v>
      </c>
      <c r="O43" s="49">
        <v>1513</v>
      </c>
      <c r="P43" s="49">
        <v>334</v>
      </c>
      <c r="Q43" s="49">
        <f t="shared" si="13"/>
        <v>68</v>
      </c>
      <c r="R43" s="49">
        <v>0</v>
      </c>
      <c r="S43" s="49">
        <v>68</v>
      </c>
      <c r="T43" s="49">
        <v>0</v>
      </c>
      <c r="U43" s="49">
        <f t="shared" si="14"/>
        <v>294</v>
      </c>
      <c r="V43" s="49">
        <v>4</v>
      </c>
      <c r="W43" s="49">
        <v>290</v>
      </c>
      <c r="X43" s="49">
        <v>0</v>
      </c>
      <c r="Y43" s="49">
        <f t="shared" si="15"/>
        <v>0</v>
      </c>
      <c r="Z43" s="49">
        <v>0</v>
      </c>
      <c r="AA43" s="49">
        <v>0</v>
      </c>
      <c r="AB43" s="49">
        <v>0</v>
      </c>
      <c r="AC43" s="49">
        <f t="shared" si="16"/>
        <v>76</v>
      </c>
      <c r="AD43" s="49">
        <v>75</v>
      </c>
      <c r="AE43" s="49">
        <v>1</v>
      </c>
      <c r="AF43" s="49">
        <v>0</v>
      </c>
      <c r="AG43" s="49">
        <v>765</v>
      </c>
      <c r="AH43" s="49">
        <v>0</v>
      </c>
    </row>
    <row r="44" spans="1:34" ht="13.5">
      <c r="A44" s="24" t="s">
        <v>181</v>
      </c>
      <c r="B44" s="47" t="s">
        <v>252</v>
      </c>
      <c r="C44" s="48" t="s">
        <v>253</v>
      </c>
      <c r="D44" s="49">
        <f t="shared" si="17"/>
        <v>9613</v>
      </c>
      <c r="E44" s="49">
        <v>5686</v>
      </c>
      <c r="F44" s="49">
        <v>3927</v>
      </c>
      <c r="G44" s="49">
        <f t="shared" si="9"/>
        <v>9613</v>
      </c>
      <c r="H44" s="49">
        <f t="shared" si="10"/>
        <v>7990</v>
      </c>
      <c r="I44" s="49">
        <f t="shared" si="11"/>
        <v>0</v>
      </c>
      <c r="J44" s="49">
        <v>0</v>
      </c>
      <c r="K44" s="49">
        <v>0</v>
      </c>
      <c r="L44" s="49">
        <v>0</v>
      </c>
      <c r="M44" s="49">
        <f t="shared" si="12"/>
        <v>6777</v>
      </c>
      <c r="N44" s="49">
        <v>0</v>
      </c>
      <c r="O44" s="49">
        <v>4428</v>
      </c>
      <c r="P44" s="49">
        <v>2349</v>
      </c>
      <c r="Q44" s="49">
        <f t="shared" si="13"/>
        <v>266</v>
      </c>
      <c r="R44" s="49">
        <v>0</v>
      </c>
      <c r="S44" s="49">
        <v>221</v>
      </c>
      <c r="T44" s="49">
        <v>45</v>
      </c>
      <c r="U44" s="49">
        <f t="shared" si="14"/>
        <v>462</v>
      </c>
      <c r="V44" s="49">
        <v>16</v>
      </c>
      <c r="W44" s="49">
        <v>411</v>
      </c>
      <c r="X44" s="49">
        <v>35</v>
      </c>
      <c r="Y44" s="49">
        <f t="shared" si="15"/>
        <v>0</v>
      </c>
      <c r="Z44" s="49">
        <v>0</v>
      </c>
      <c r="AA44" s="49">
        <v>0</v>
      </c>
      <c r="AB44" s="49">
        <v>0</v>
      </c>
      <c r="AC44" s="49">
        <f t="shared" si="16"/>
        <v>485</v>
      </c>
      <c r="AD44" s="49">
        <v>3</v>
      </c>
      <c r="AE44" s="49">
        <v>476</v>
      </c>
      <c r="AF44" s="49">
        <v>6</v>
      </c>
      <c r="AG44" s="49">
        <v>1623</v>
      </c>
      <c r="AH44" s="49">
        <v>0</v>
      </c>
    </row>
    <row r="45" spans="1:34" ht="13.5">
      <c r="A45" s="24" t="s">
        <v>181</v>
      </c>
      <c r="B45" s="47" t="s">
        <v>254</v>
      </c>
      <c r="C45" s="48" t="s">
        <v>255</v>
      </c>
      <c r="D45" s="49">
        <f t="shared" si="17"/>
        <v>2048</v>
      </c>
      <c r="E45" s="49">
        <v>1764</v>
      </c>
      <c r="F45" s="49">
        <v>284</v>
      </c>
      <c r="G45" s="49">
        <f t="shared" si="9"/>
        <v>2048</v>
      </c>
      <c r="H45" s="49">
        <f t="shared" si="10"/>
        <v>1902</v>
      </c>
      <c r="I45" s="49">
        <f t="shared" si="11"/>
        <v>0</v>
      </c>
      <c r="J45" s="49">
        <v>0</v>
      </c>
      <c r="K45" s="49">
        <v>0</v>
      </c>
      <c r="L45" s="49">
        <v>0</v>
      </c>
      <c r="M45" s="49">
        <f t="shared" si="12"/>
        <v>1345</v>
      </c>
      <c r="N45" s="49">
        <v>0</v>
      </c>
      <c r="O45" s="49">
        <v>1190</v>
      </c>
      <c r="P45" s="49">
        <v>155</v>
      </c>
      <c r="Q45" s="49">
        <f t="shared" si="13"/>
        <v>76</v>
      </c>
      <c r="R45" s="49">
        <v>0</v>
      </c>
      <c r="S45" s="49">
        <v>76</v>
      </c>
      <c r="T45" s="49">
        <v>0</v>
      </c>
      <c r="U45" s="49">
        <f t="shared" si="14"/>
        <v>357</v>
      </c>
      <c r="V45" s="49">
        <v>22</v>
      </c>
      <c r="W45" s="49">
        <v>335</v>
      </c>
      <c r="X45" s="49">
        <v>0</v>
      </c>
      <c r="Y45" s="49">
        <f t="shared" si="15"/>
        <v>0</v>
      </c>
      <c r="Z45" s="49">
        <v>0</v>
      </c>
      <c r="AA45" s="49">
        <v>0</v>
      </c>
      <c r="AB45" s="49">
        <v>0</v>
      </c>
      <c r="AC45" s="49">
        <f t="shared" si="16"/>
        <v>124</v>
      </c>
      <c r="AD45" s="49">
        <v>0</v>
      </c>
      <c r="AE45" s="49">
        <v>124</v>
      </c>
      <c r="AF45" s="49">
        <v>0</v>
      </c>
      <c r="AG45" s="49">
        <v>146</v>
      </c>
      <c r="AH45" s="49">
        <v>0</v>
      </c>
    </row>
    <row r="46" spans="1:34" ht="13.5">
      <c r="A46" s="24" t="s">
        <v>181</v>
      </c>
      <c r="B46" s="47" t="s">
        <v>256</v>
      </c>
      <c r="C46" s="48" t="s">
        <v>257</v>
      </c>
      <c r="D46" s="49">
        <f t="shared" si="17"/>
        <v>1024</v>
      </c>
      <c r="E46" s="49">
        <v>897</v>
      </c>
      <c r="F46" s="49">
        <v>127</v>
      </c>
      <c r="G46" s="49">
        <f t="shared" si="9"/>
        <v>1024</v>
      </c>
      <c r="H46" s="49">
        <f t="shared" si="10"/>
        <v>908</v>
      </c>
      <c r="I46" s="49">
        <f t="shared" si="11"/>
        <v>0</v>
      </c>
      <c r="J46" s="49">
        <v>0</v>
      </c>
      <c r="K46" s="49">
        <v>0</v>
      </c>
      <c r="L46" s="49">
        <v>0</v>
      </c>
      <c r="M46" s="49">
        <f t="shared" si="12"/>
        <v>541</v>
      </c>
      <c r="N46" s="49">
        <v>0</v>
      </c>
      <c r="O46" s="49">
        <v>526</v>
      </c>
      <c r="P46" s="49">
        <v>15</v>
      </c>
      <c r="Q46" s="49">
        <f t="shared" si="13"/>
        <v>50</v>
      </c>
      <c r="R46" s="49">
        <v>0</v>
      </c>
      <c r="S46" s="49">
        <v>50</v>
      </c>
      <c r="T46" s="49">
        <v>0</v>
      </c>
      <c r="U46" s="49">
        <f t="shared" si="14"/>
        <v>232</v>
      </c>
      <c r="V46" s="49">
        <v>0</v>
      </c>
      <c r="W46" s="49">
        <v>232</v>
      </c>
      <c r="X46" s="49">
        <v>0</v>
      </c>
      <c r="Y46" s="49">
        <f t="shared" si="15"/>
        <v>0</v>
      </c>
      <c r="Z46" s="49">
        <v>0</v>
      </c>
      <c r="AA46" s="49">
        <v>0</v>
      </c>
      <c r="AB46" s="49">
        <v>0</v>
      </c>
      <c r="AC46" s="49">
        <f t="shared" si="16"/>
        <v>85</v>
      </c>
      <c r="AD46" s="49">
        <v>0</v>
      </c>
      <c r="AE46" s="49">
        <v>85</v>
      </c>
      <c r="AF46" s="49">
        <v>0</v>
      </c>
      <c r="AG46" s="49">
        <v>116</v>
      </c>
      <c r="AH46" s="49">
        <v>0</v>
      </c>
    </row>
    <row r="47" spans="1:34" ht="13.5">
      <c r="A47" s="24" t="s">
        <v>181</v>
      </c>
      <c r="B47" s="47" t="s">
        <v>258</v>
      </c>
      <c r="C47" s="48" t="s">
        <v>259</v>
      </c>
      <c r="D47" s="49">
        <f t="shared" si="17"/>
        <v>877</v>
      </c>
      <c r="E47" s="49">
        <v>725</v>
      </c>
      <c r="F47" s="49">
        <v>152</v>
      </c>
      <c r="G47" s="49">
        <f t="shared" si="9"/>
        <v>877</v>
      </c>
      <c r="H47" s="49">
        <f t="shared" si="10"/>
        <v>817</v>
      </c>
      <c r="I47" s="49">
        <f t="shared" si="11"/>
        <v>0</v>
      </c>
      <c r="J47" s="49">
        <v>0</v>
      </c>
      <c r="K47" s="49">
        <v>0</v>
      </c>
      <c r="L47" s="49">
        <v>0</v>
      </c>
      <c r="M47" s="49">
        <f t="shared" si="12"/>
        <v>528</v>
      </c>
      <c r="N47" s="49">
        <v>0</v>
      </c>
      <c r="O47" s="49">
        <v>431</v>
      </c>
      <c r="P47" s="49">
        <v>97</v>
      </c>
      <c r="Q47" s="49">
        <f t="shared" si="13"/>
        <v>42</v>
      </c>
      <c r="R47" s="49">
        <v>0</v>
      </c>
      <c r="S47" s="49">
        <v>42</v>
      </c>
      <c r="T47" s="49">
        <v>0</v>
      </c>
      <c r="U47" s="49">
        <f t="shared" si="14"/>
        <v>166</v>
      </c>
      <c r="V47" s="49">
        <v>0</v>
      </c>
      <c r="W47" s="49">
        <v>166</v>
      </c>
      <c r="X47" s="49">
        <v>0</v>
      </c>
      <c r="Y47" s="49">
        <f t="shared" si="15"/>
        <v>0</v>
      </c>
      <c r="Z47" s="49">
        <v>0</v>
      </c>
      <c r="AA47" s="49">
        <v>0</v>
      </c>
      <c r="AB47" s="49">
        <v>0</v>
      </c>
      <c r="AC47" s="49">
        <f t="shared" si="16"/>
        <v>81</v>
      </c>
      <c r="AD47" s="49">
        <v>0</v>
      </c>
      <c r="AE47" s="49">
        <v>81</v>
      </c>
      <c r="AF47" s="49">
        <v>0</v>
      </c>
      <c r="AG47" s="49">
        <v>60</v>
      </c>
      <c r="AH47" s="49">
        <v>275</v>
      </c>
    </row>
    <row r="48" spans="1:34" ht="13.5">
      <c r="A48" s="24" t="s">
        <v>181</v>
      </c>
      <c r="B48" s="47" t="s">
        <v>260</v>
      </c>
      <c r="C48" s="48" t="s">
        <v>261</v>
      </c>
      <c r="D48" s="49">
        <f t="shared" si="17"/>
        <v>2950</v>
      </c>
      <c r="E48" s="49">
        <v>1947</v>
      </c>
      <c r="F48" s="49">
        <v>1003</v>
      </c>
      <c r="G48" s="49">
        <f t="shared" si="9"/>
        <v>2950</v>
      </c>
      <c r="H48" s="49">
        <f t="shared" si="10"/>
        <v>2170</v>
      </c>
      <c r="I48" s="49">
        <f t="shared" si="11"/>
        <v>0</v>
      </c>
      <c r="J48" s="49">
        <v>0</v>
      </c>
      <c r="K48" s="49">
        <v>0</v>
      </c>
      <c r="L48" s="49">
        <v>0</v>
      </c>
      <c r="M48" s="49">
        <f t="shared" si="12"/>
        <v>1829</v>
      </c>
      <c r="N48" s="49">
        <v>0</v>
      </c>
      <c r="O48" s="49">
        <v>1615</v>
      </c>
      <c r="P48" s="49">
        <v>214</v>
      </c>
      <c r="Q48" s="49">
        <f t="shared" si="13"/>
        <v>0</v>
      </c>
      <c r="R48" s="49">
        <v>0</v>
      </c>
      <c r="S48" s="49">
        <v>0</v>
      </c>
      <c r="T48" s="49">
        <v>0</v>
      </c>
      <c r="U48" s="49">
        <f t="shared" si="14"/>
        <v>339</v>
      </c>
      <c r="V48" s="49">
        <v>0</v>
      </c>
      <c r="W48" s="49">
        <v>330</v>
      </c>
      <c r="X48" s="49">
        <v>9</v>
      </c>
      <c r="Y48" s="49">
        <f t="shared" si="15"/>
        <v>0</v>
      </c>
      <c r="Z48" s="49">
        <v>0</v>
      </c>
      <c r="AA48" s="49">
        <v>0</v>
      </c>
      <c r="AB48" s="49">
        <v>0</v>
      </c>
      <c r="AC48" s="49">
        <f t="shared" si="16"/>
        <v>2</v>
      </c>
      <c r="AD48" s="49">
        <v>0</v>
      </c>
      <c r="AE48" s="49">
        <v>2</v>
      </c>
      <c r="AF48" s="49">
        <v>0</v>
      </c>
      <c r="AG48" s="49">
        <v>780</v>
      </c>
      <c r="AH48" s="49">
        <v>0</v>
      </c>
    </row>
    <row r="49" spans="1:34" ht="13.5">
      <c r="A49" s="24" t="s">
        <v>181</v>
      </c>
      <c r="B49" s="47" t="s">
        <v>262</v>
      </c>
      <c r="C49" s="48" t="s">
        <v>263</v>
      </c>
      <c r="D49" s="49">
        <f t="shared" si="17"/>
        <v>1279</v>
      </c>
      <c r="E49" s="49">
        <v>911</v>
      </c>
      <c r="F49" s="49">
        <v>368</v>
      </c>
      <c r="G49" s="49">
        <f t="shared" si="9"/>
        <v>1279</v>
      </c>
      <c r="H49" s="49">
        <f t="shared" si="10"/>
        <v>1008</v>
      </c>
      <c r="I49" s="49">
        <f t="shared" si="11"/>
        <v>0</v>
      </c>
      <c r="J49" s="49">
        <v>0</v>
      </c>
      <c r="K49" s="49">
        <v>0</v>
      </c>
      <c r="L49" s="49">
        <v>0</v>
      </c>
      <c r="M49" s="49">
        <f t="shared" si="12"/>
        <v>822</v>
      </c>
      <c r="N49" s="49">
        <v>0</v>
      </c>
      <c r="O49" s="49">
        <v>727</v>
      </c>
      <c r="P49" s="49">
        <v>95</v>
      </c>
      <c r="Q49" s="49">
        <f t="shared" si="13"/>
        <v>0</v>
      </c>
      <c r="R49" s="49">
        <v>0</v>
      </c>
      <c r="S49" s="49">
        <v>0</v>
      </c>
      <c r="T49" s="49">
        <v>0</v>
      </c>
      <c r="U49" s="49">
        <f t="shared" si="14"/>
        <v>185</v>
      </c>
      <c r="V49" s="49">
        <v>0</v>
      </c>
      <c r="W49" s="49">
        <v>183</v>
      </c>
      <c r="X49" s="49">
        <v>2</v>
      </c>
      <c r="Y49" s="49">
        <f t="shared" si="15"/>
        <v>0</v>
      </c>
      <c r="Z49" s="49">
        <v>0</v>
      </c>
      <c r="AA49" s="49">
        <v>0</v>
      </c>
      <c r="AB49" s="49">
        <v>0</v>
      </c>
      <c r="AC49" s="49">
        <f t="shared" si="16"/>
        <v>1</v>
      </c>
      <c r="AD49" s="49">
        <v>0</v>
      </c>
      <c r="AE49" s="49">
        <v>1</v>
      </c>
      <c r="AF49" s="49">
        <v>0</v>
      </c>
      <c r="AG49" s="49">
        <v>271</v>
      </c>
      <c r="AH49" s="49">
        <v>0</v>
      </c>
    </row>
    <row r="50" spans="1:34" ht="13.5">
      <c r="A50" s="24" t="s">
        <v>181</v>
      </c>
      <c r="B50" s="47" t="s">
        <v>264</v>
      </c>
      <c r="C50" s="48" t="s">
        <v>265</v>
      </c>
      <c r="D50" s="49">
        <f t="shared" si="17"/>
        <v>1026</v>
      </c>
      <c r="E50" s="49">
        <v>925</v>
      </c>
      <c r="F50" s="49">
        <v>101</v>
      </c>
      <c r="G50" s="49">
        <f t="shared" si="9"/>
        <v>1026</v>
      </c>
      <c r="H50" s="49">
        <f t="shared" si="10"/>
        <v>925</v>
      </c>
      <c r="I50" s="49">
        <f t="shared" si="11"/>
        <v>0</v>
      </c>
      <c r="J50" s="49">
        <v>0</v>
      </c>
      <c r="K50" s="49">
        <v>0</v>
      </c>
      <c r="L50" s="49">
        <v>0</v>
      </c>
      <c r="M50" s="49">
        <f t="shared" si="12"/>
        <v>576</v>
      </c>
      <c r="N50" s="49">
        <v>0</v>
      </c>
      <c r="O50" s="49">
        <v>576</v>
      </c>
      <c r="P50" s="49">
        <v>0</v>
      </c>
      <c r="Q50" s="49">
        <f t="shared" si="13"/>
        <v>0</v>
      </c>
      <c r="R50" s="49">
        <v>0</v>
      </c>
      <c r="S50" s="49">
        <v>0</v>
      </c>
      <c r="T50" s="49">
        <v>0</v>
      </c>
      <c r="U50" s="49">
        <f t="shared" si="14"/>
        <v>184</v>
      </c>
      <c r="V50" s="49">
        <v>0</v>
      </c>
      <c r="W50" s="49">
        <v>184</v>
      </c>
      <c r="X50" s="49">
        <v>0</v>
      </c>
      <c r="Y50" s="49">
        <f t="shared" si="15"/>
        <v>0</v>
      </c>
      <c r="Z50" s="49">
        <v>0</v>
      </c>
      <c r="AA50" s="49">
        <v>0</v>
      </c>
      <c r="AB50" s="49">
        <v>0</v>
      </c>
      <c r="AC50" s="49">
        <f t="shared" si="16"/>
        <v>165</v>
      </c>
      <c r="AD50" s="49">
        <v>0</v>
      </c>
      <c r="AE50" s="49">
        <v>165</v>
      </c>
      <c r="AF50" s="49">
        <v>0</v>
      </c>
      <c r="AG50" s="49">
        <v>101</v>
      </c>
      <c r="AH50" s="49">
        <v>65</v>
      </c>
    </row>
    <row r="51" spans="1:34" ht="13.5">
      <c r="A51" s="24" t="s">
        <v>181</v>
      </c>
      <c r="B51" s="47" t="s">
        <v>266</v>
      </c>
      <c r="C51" s="48" t="s">
        <v>267</v>
      </c>
      <c r="D51" s="49">
        <f t="shared" si="17"/>
        <v>6621</v>
      </c>
      <c r="E51" s="49">
        <v>5495</v>
      </c>
      <c r="F51" s="49">
        <v>1126</v>
      </c>
      <c r="G51" s="49">
        <f t="shared" si="9"/>
        <v>6621</v>
      </c>
      <c r="H51" s="49">
        <f t="shared" si="10"/>
        <v>5599</v>
      </c>
      <c r="I51" s="49">
        <f t="shared" si="11"/>
        <v>0</v>
      </c>
      <c r="J51" s="49">
        <v>0</v>
      </c>
      <c r="K51" s="49">
        <v>0</v>
      </c>
      <c r="L51" s="49">
        <v>0</v>
      </c>
      <c r="M51" s="49">
        <f t="shared" si="12"/>
        <v>4373</v>
      </c>
      <c r="N51" s="49">
        <v>4343</v>
      </c>
      <c r="O51" s="49">
        <v>0</v>
      </c>
      <c r="P51" s="49">
        <v>30</v>
      </c>
      <c r="Q51" s="49">
        <f t="shared" si="13"/>
        <v>208</v>
      </c>
      <c r="R51" s="49">
        <v>208</v>
      </c>
      <c r="S51" s="49">
        <v>0</v>
      </c>
      <c r="T51" s="49">
        <v>0</v>
      </c>
      <c r="U51" s="49">
        <f t="shared" si="14"/>
        <v>841</v>
      </c>
      <c r="V51" s="49">
        <v>841</v>
      </c>
      <c r="W51" s="49">
        <v>0</v>
      </c>
      <c r="X51" s="49">
        <v>0</v>
      </c>
      <c r="Y51" s="49">
        <f t="shared" si="15"/>
        <v>0</v>
      </c>
      <c r="Z51" s="49">
        <v>0</v>
      </c>
      <c r="AA51" s="49">
        <v>0</v>
      </c>
      <c r="AB51" s="49">
        <v>0</v>
      </c>
      <c r="AC51" s="49">
        <f t="shared" si="16"/>
        <v>177</v>
      </c>
      <c r="AD51" s="49">
        <v>177</v>
      </c>
      <c r="AE51" s="49">
        <v>0</v>
      </c>
      <c r="AF51" s="49">
        <v>0</v>
      </c>
      <c r="AG51" s="49">
        <v>1022</v>
      </c>
      <c r="AH51" s="49">
        <v>0</v>
      </c>
    </row>
    <row r="52" spans="1:34" ht="13.5">
      <c r="A52" s="24" t="s">
        <v>181</v>
      </c>
      <c r="B52" s="47" t="s">
        <v>268</v>
      </c>
      <c r="C52" s="48" t="s">
        <v>269</v>
      </c>
      <c r="D52" s="49">
        <f t="shared" si="17"/>
        <v>5819</v>
      </c>
      <c r="E52" s="49">
        <v>5086</v>
      </c>
      <c r="F52" s="49">
        <v>733</v>
      </c>
      <c r="G52" s="49">
        <f t="shared" si="9"/>
        <v>5819</v>
      </c>
      <c r="H52" s="49">
        <f t="shared" si="10"/>
        <v>4546</v>
      </c>
      <c r="I52" s="49">
        <f t="shared" si="11"/>
        <v>0</v>
      </c>
      <c r="J52" s="49">
        <v>0</v>
      </c>
      <c r="K52" s="49">
        <v>0</v>
      </c>
      <c r="L52" s="49">
        <v>0</v>
      </c>
      <c r="M52" s="49">
        <f t="shared" si="12"/>
        <v>2759</v>
      </c>
      <c r="N52" s="49">
        <v>0</v>
      </c>
      <c r="O52" s="49">
        <v>2329</v>
      </c>
      <c r="P52" s="49">
        <v>430</v>
      </c>
      <c r="Q52" s="49">
        <f t="shared" si="13"/>
        <v>652</v>
      </c>
      <c r="R52" s="49">
        <v>0</v>
      </c>
      <c r="S52" s="49">
        <v>607</v>
      </c>
      <c r="T52" s="49">
        <v>45</v>
      </c>
      <c r="U52" s="49">
        <f t="shared" si="14"/>
        <v>1054</v>
      </c>
      <c r="V52" s="49">
        <v>0</v>
      </c>
      <c r="W52" s="49">
        <v>1024</v>
      </c>
      <c r="X52" s="49">
        <v>30</v>
      </c>
      <c r="Y52" s="49">
        <f t="shared" si="15"/>
        <v>0</v>
      </c>
      <c r="Z52" s="49">
        <v>0</v>
      </c>
      <c r="AA52" s="49">
        <v>0</v>
      </c>
      <c r="AB52" s="49">
        <v>0</v>
      </c>
      <c r="AC52" s="49">
        <f t="shared" si="16"/>
        <v>81</v>
      </c>
      <c r="AD52" s="49">
        <v>0</v>
      </c>
      <c r="AE52" s="49">
        <v>78</v>
      </c>
      <c r="AF52" s="49">
        <v>3</v>
      </c>
      <c r="AG52" s="49">
        <v>1273</v>
      </c>
      <c r="AH52" s="49">
        <v>56</v>
      </c>
    </row>
    <row r="53" spans="1:34" ht="13.5">
      <c r="A53" s="24" t="s">
        <v>181</v>
      </c>
      <c r="B53" s="47" t="s">
        <v>270</v>
      </c>
      <c r="C53" s="48" t="s">
        <v>271</v>
      </c>
      <c r="D53" s="49">
        <f t="shared" si="17"/>
        <v>2364</v>
      </c>
      <c r="E53" s="49">
        <v>2239</v>
      </c>
      <c r="F53" s="49">
        <v>125</v>
      </c>
      <c r="G53" s="49">
        <f t="shared" si="9"/>
        <v>2364</v>
      </c>
      <c r="H53" s="49">
        <f t="shared" si="10"/>
        <v>2306</v>
      </c>
      <c r="I53" s="49">
        <f t="shared" si="11"/>
        <v>0</v>
      </c>
      <c r="J53" s="49">
        <v>0</v>
      </c>
      <c r="K53" s="49">
        <v>0</v>
      </c>
      <c r="L53" s="49">
        <v>0</v>
      </c>
      <c r="M53" s="49">
        <f t="shared" si="12"/>
        <v>2079</v>
      </c>
      <c r="N53" s="49">
        <v>0</v>
      </c>
      <c r="O53" s="49">
        <v>2012</v>
      </c>
      <c r="P53" s="49">
        <v>67</v>
      </c>
      <c r="Q53" s="49">
        <f t="shared" si="13"/>
        <v>225</v>
      </c>
      <c r="R53" s="49">
        <v>0</v>
      </c>
      <c r="S53" s="49">
        <v>225</v>
      </c>
      <c r="T53" s="49">
        <v>0</v>
      </c>
      <c r="U53" s="49">
        <f t="shared" si="14"/>
        <v>0</v>
      </c>
      <c r="V53" s="49">
        <v>0</v>
      </c>
      <c r="W53" s="49">
        <v>0</v>
      </c>
      <c r="X53" s="49">
        <v>0</v>
      </c>
      <c r="Y53" s="49">
        <f t="shared" si="15"/>
        <v>0</v>
      </c>
      <c r="Z53" s="49">
        <v>0</v>
      </c>
      <c r="AA53" s="49">
        <v>0</v>
      </c>
      <c r="AB53" s="49">
        <v>0</v>
      </c>
      <c r="AC53" s="49">
        <f t="shared" si="16"/>
        <v>2</v>
      </c>
      <c r="AD53" s="49">
        <v>0</v>
      </c>
      <c r="AE53" s="49">
        <v>2</v>
      </c>
      <c r="AF53" s="49">
        <v>0</v>
      </c>
      <c r="AG53" s="49">
        <v>58</v>
      </c>
      <c r="AH53" s="49">
        <v>0</v>
      </c>
    </row>
    <row r="54" spans="1:34" ht="13.5">
      <c r="A54" s="24" t="s">
        <v>181</v>
      </c>
      <c r="B54" s="47" t="s">
        <v>272</v>
      </c>
      <c r="C54" s="48" t="s">
        <v>273</v>
      </c>
      <c r="D54" s="49">
        <f t="shared" si="17"/>
        <v>7973</v>
      </c>
      <c r="E54" s="49">
        <v>6105</v>
      </c>
      <c r="F54" s="49">
        <v>1868</v>
      </c>
      <c r="G54" s="49">
        <f t="shared" si="9"/>
        <v>7973</v>
      </c>
      <c r="H54" s="49">
        <f t="shared" si="10"/>
        <v>6295</v>
      </c>
      <c r="I54" s="49">
        <f t="shared" si="11"/>
        <v>0</v>
      </c>
      <c r="J54" s="49">
        <v>0</v>
      </c>
      <c r="K54" s="49">
        <v>0</v>
      </c>
      <c r="L54" s="49">
        <v>0</v>
      </c>
      <c r="M54" s="49">
        <f t="shared" si="12"/>
        <v>5111</v>
      </c>
      <c r="N54" s="49">
        <v>0</v>
      </c>
      <c r="O54" s="49">
        <v>4151</v>
      </c>
      <c r="P54" s="49">
        <v>960</v>
      </c>
      <c r="Q54" s="49">
        <f t="shared" si="13"/>
        <v>814</v>
      </c>
      <c r="R54" s="49">
        <v>0</v>
      </c>
      <c r="S54" s="49">
        <v>643</v>
      </c>
      <c r="T54" s="49">
        <v>171</v>
      </c>
      <c r="U54" s="49">
        <f t="shared" si="14"/>
        <v>370</v>
      </c>
      <c r="V54" s="49">
        <v>0</v>
      </c>
      <c r="W54" s="49">
        <v>370</v>
      </c>
      <c r="X54" s="49">
        <v>0</v>
      </c>
      <c r="Y54" s="49">
        <f t="shared" si="15"/>
        <v>0</v>
      </c>
      <c r="Z54" s="49">
        <v>0</v>
      </c>
      <c r="AA54" s="49">
        <v>0</v>
      </c>
      <c r="AB54" s="49">
        <v>0</v>
      </c>
      <c r="AC54" s="49">
        <f t="shared" si="16"/>
        <v>0</v>
      </c>
      <c r="AD54" s="49">
        <v>0</v>
      </c>
      <c r="AE54" s="49">
        <v>0</v>
      </c>
      <c r="AF54" s="49">
        <v>0</v>
      </c>
      <c r="AG54" s="49">
        <v>1678</v>
      </c>
      <c r="AH54" s="49">
        <v>0</v>
      </c>
    </row>
    <row r="55" spans="1:34" ht="13.5">
      <c r="A55" s="24" t="s">
        <v>181</v>
      </c>
      <c r="B55" s="47" t="s">
        <v>274</v>
      </c>
      <c r="C55" s="48" t="s">
        <v>275</v>
      </c>
      <c r="D55" s="49">
        <f t="shared" si="17"/>
        <v>2531</v>
      </c>
      <c r="E55" s="49">
        <v>2371</v>
      </c>
      <c r="F55" s="49">
        <v>160</v>
      </c>
      <c r="G55" s="49">
        <f t="shared" si="9"/>
        <v>2531</v>
      </c>
      <c r="H55" s="49">
        <f t="shared" si="10"/>
        <v>2282</v>
      </c>
      <c r="I55" s="49">
        <f t="shared" si="11"/>
        <v>0</v>
      </c>
      <c r="J55" s="49">
        <v>0</v>
      </c>
      <c r="K55" s="49">
        <v>0</v>
      </c>
      <c r="L55" s="49">
        <v>0</v>
      </c>
      <c r="M55" s="49">
        <f t="shared" si="12"/>
        <v>1973</v>
      </c>
      <c r="N55" s="49">
        <v>0</v>
      </c>
      <c r="O55" s="49">
        <v>1854</v>
      </c>
      <c r="P55" s="49">
        <v>119</v>
      </c>
      <c r="Q55" s="49">
        <f t="shared" si="13"/>
        <v>243</v>
      </c>
      <c r="R55" s="49">
        <v>0</v>
      </c>
      <c r="S55" s="49">
        <v>202</v>
      </c>
      <c r="T55" s="49">
        <v>41</v>
      </c>
      <c r="U55" s="49">
        <f t="shared" si="14"/>
        <v>46</v>
      </c>
      <c r="V55" s="49">
        <v>0</v>
      </c>
      <c r="W55" s="49">
        <v>46</v>
      </c>
      <c r="X55" s="49">
        <v>0</v>
      </c>
      <c r="Y55" s="49">
        <f t="shared" si="15"/>
        <v>0</v>
      </c>
      <c r="Z55" s="49">
        <v>0</v>
      </c>
      <c r="AA55" s="49">
        <v>0</v>
      </c>
      <c r="AB55" s="49">
        <v>0</v>
      </c>
      <c r="AC55" s="49">
        <f t="shared" si="16"/>
        <v>20</v>
      </c>
      <c r="AD55" s="49">
        <v>0</v>
      </c>
      <c r="AE55" s="49">
        <v>20</v>
      </c>
      <c r="AF55" s="49">
        <v>0</v>
      </c>
      <c r="AG55" s="49">
        <v>249</v>
      </c>
      <c r="AH55" s="49">
        <v>0</v>
      </c>
    </row>
    <row r="56" spans="1:34" ht="13.5">
      <c r="A56" s="24" t="s">
        <v>181</v>
      </c>
      <c r="B56" s="47" t="s">
        <v>276</v>
      </c>
      <c r="C56" s="48" t="s">
        <v>277</v>
      </c>
      <c r="D56" s="49">
        <f t="shared" si="17"/>
        <v>19632</v>
      </c>
      <c r="E56" s="49">
        <v>12126</v>
      </c>
      <c r="F56" s="49">
        <v>7506</v>
      </c>
      <c r="G56" s="49">
        <f t="shared" si="9"/>
        <v>19632</v>
      </c>
      <c r="H56" s="49">
        <f t="shared" si="10"/>
        <v>17184</v>
      </c>
      <c r="I56" s="49">
        <f t="shared" si="11"/>
        <v>3</v>
      </c>
      <c r="J56" s="49">
        <v>3</v>
      </c>
      <c r="K56" s="49">
        <v>0</v>
      </c>
      <c r="L56" s="49">
        <v>0</v>
      </c>
      <c r="M56" s="49">
        <f t="shared" si="12"/>
        <v>12465</v>
      </c>
      <c r="N56" s="49">
        <v>0</v>
      </c>
      <c r="O56" s="49">
        <v>7443</v>
      </c>
      <c r="P56" s="49">
        <v>5022</v>
      </c>
      <c r="Q56" s="49">
        <f t="shared" si="13"/>
        <v>3679</v>
      </c>
      <c r="R56" s="49">
        <v>0</v>
      </c>
      <c r="S56" s="49">
        <v>2131</v>
      </c>
      <c r="T56" s="49">
        <v>1548</v>
      </c>
      <c r="U56" s="49">
        <f t="shared" si="14"/>
        <v>781</v>
      </c>
      <c r="V56" s="49">
        <v>0</v>
      </c>
      <c r="W56" s="49">
        <v>781</v>
      </c>
      <c r="X56" s="49">
        <v>0</v>
      </c>
      <c r="Y56" s="49">
        <f t="shared" si="15"/>
        <v>0</v>
      </c>
      <c r="Z56" s="49">
        <v>0</v>
      </c>
      <c r="AA56" s="49">
        <v>0</v>
      </c>
      <c r="AB56" s="49">
        <v>0</v>
      </c>
      <c r="AC56" s="49">
        <f t="shared" si="16"/>
        <v>256</v>
      </c>
      <c r="AD56" s="49">
        <v>221</v>
      </c>
      <c r="AE56" s="49">
        <v>0</v>
      </c>
      <c r="AF56" s="49">
        <v>35</v>
      </c>
      <c r="AG56" s="49">
        <v>2448</v>
      </c>
      <c r="AH56" s="49">
        <v>0</v>
      </c>
    </row>
    <row r="57" spans="1:34" ht="13.5">
      <c r="A57" s="24" t="s">
        <v>181</v>
      </c>
      <c r="B57" s="47" t="s">
        <v>278</v>
      </c>
      <c r="C57" s="48" t="s">
        <v>279</v>
      </c>
      <c r="D57" s="49">
        <f t="shared" si="17"/>
        <v>14370</v>
      </c>
      <c r="E57" s="49">
        <v>11478</v>
      </c>
      <c r="F57" s="49">
        <v>2892</v>
      </c>
      <c r="G57" s="49">
        <f t="shared" si="9"/>
        <v>14370</v>
      </c>
      <c r="H57" s="49">
        <f t="shared" si="10"/>
        <v>12907</v>
      </c>
      <c r="I57" s="49">
        <f t="shared" si="11"/>
        <v>0</v>
      </c>
      <c r="J57" s="49">
        <v>0</v>
      </c>
      <c r="K57" s="49">
        <v>0</v>
      </c>
      <c r="L57" s="49">
        <v>0</v>
      </c>
      <c r="M57" s="49">
        <f t="shared" si="12"/>
        <v>7762</v>
      </c>
      <c r="N57" s="49">
        <v>49</v>
      </c>
      <c r="O57" s="49">
        <v>6124</v>
      </c>
      <c r="P57" s="49">
        <v>1589</v>
      </c>
      <c r="Q57" s="49">
        <f t="shared" si="13"/>
        <v>2251</v>
      </c>
      <c r="R57" s="49">
        <v>116</v>
      </c>
      <c r="S57" s="49">
        <v>1229</v>
      </c>
      <c r="T57" s="49">
        <v>906</v>
      </c>
      <c r="U57" s="49">
        <f t="shared" si="14"/>
        <v>2566</v>
      </c>
      <c r="V57" s="49">
        <v>2</v>
      </c>
      <c r="W57" s="49">
        <v>2564</v>
      </c>
      <c r="X57" s="49">
        <v>0</v>
      </c>
      <c r="Y57" s="49">
        <f t="shared" si="15"/>
        <v>21</v>
      </c>
      <c r="Z57" s="49">
        <v>1</v>
      </c>
      <c r="AA57" s="49">
        <v>20</v>
      </c>
      <c r="AB57" s="49">
        <v>0</v>
      </c>
      <c r="AC57" s="49">
        <f t="shared" si="16"/>
        <v>307</v>
      </c>
      <c r="AD57" s="49">
        <v>47</v>
      </c>
      <c r="AE57" s="49">
        <v>134</v>
      </c>
      <c r="AF57" s="49">
        <v>126</v>
      </c>
      <c r="AG57" s="49">
        <v>1463</v>
      </c>
      <c r="AH57" s="49">
        <v>894</v>
      </c>
    </row>
    <row r="58" spans="1:34" ht="13.5">
      <c r="A58" s="24" t="s">
        <v>181</v>
      </c>
      <c r="B58" s="47" t="s">
        <v>280</v>
      </c>
      <c r="C58" s="48" t="s">
        <v>281</v>
      </c>
      <c r="D58" s="49">
        <f t="shared" si="17"/>
        <v>4659</v>
      </c>
      <c r="E58" s="49">
        <v>4108</v>
      </c>
      <c r="F58" s="49">
        <v>551</v>
      </c>
      <c r="G58" s="49">
        <f t="shared" si="9"/>
        <v>4659</v>
      </c>
      <c r="H58" s="49">
        <f t="shared" si="10"/>
        <v>3622</v>
      </c>
      <c r="I58" s="49">
        <f t="shared" si="11"/>
        <v>0</v>
      </c>
      <c r="J58" s="49">
        <v>0</v>
      </c>
      <c r="K58" s="49">
        <v>0</v>
      </c>
      <c r="L58" s="49">
        <v>0</v>
      </c>
      <c r="M58" s="49">
        <f t="shared" si="12"/>
        <v>3078</v>
      </c>
      <c r="N58" s="49">
        <v>0</v>
      </c>
      <c r="O58" s="49">
        <v>2813</v>
      </c>
      <c r="P58" s="49">
        <v>265</v>
      </c>
      <c r="Q58" s="49">
        <f t="shared" si="13"/>
        <v>239</v>
      </c>
      <c r="R58" s="49">
        <v>0</v>
      </c>
      <c r="S58" s="49">
        <v>239</v>
      </c>
      <c r="T58" s="49">
        <v>0</v>
      </c>
      <c r="U58" s="49">
        <f t="shared" si="14"/>
        <v>305</v>
      </c>
      <c r="V58" s="49">
        <v>0</v>
      </c>
      <c r="W58" s="49">
        <v>305</v>
      </c>
      <c r="X58" s="49">
        <v>0</v>
      </c>
      <c r="Y58" s="49">
        <f t="shared" si="15"/>
        <v>0</v>
      </c>
      <c r="Z58" s="49">
        <v>0</v>
      </c>
      <c r="AA58" s="49">
        <v>0</v>
      </c>
      <c r="AB58" s="49">
        <v>0</v>
      </c>
      <c r="AC58" s="49">
        <f t="shared" si="16"/>
        <v>0</v>
      </c>
      <c r="AD58" s="49">
        <v>0</v>
      </c>
      <c r="AE58" s="49">
        <v>0</v>
      </c>
      <c r="AF58" s="49">
        <v>0</v>
      </c>
      <c r="AG58" s="49">
        <v>1037</v>
      </c>
      <c r="AH58" s="49">
        <v>459</v>
      </c>
    </row>
    <row r="59" spans="1:34" ht="13.5">
      <c r="A59" s="24" t="s">
        <v>181</v>
      </c>
      <c r="B59" s="47" t="s">
        <v>282</v>
      </c>
      <c r="C59" s="48" t="s">
        <v>283</v>
      </c>
      <c r="D59" s="49">
        <f t="shared" si="17"/>
        <v>2093</v>
      </c>
      <c r="E59" s="49">
        <v>1758</v>
      </c>
      <c r="F59" s="49">
        <v>335</v>
      </c>
      <c r="G59" s="49">
        <f t="shared" si="9"/>
        <v>2093</v>
      </c>
      <c r="H59" s="49">
        <f t="shared" si="10"/>
        <v>1767</v>
      </c>
      <c r="I59" s="49">
        <f t="shared" si="11"/>
        <v>0</v>
      </c>
      <c r="J59" s="49">
        <v>0</v>
      </c>
      <c r="K59" s="49">
        <v>0</v>
      </c>
      <c r="L59" s="49">
        <v>0</v>
      </c>
      <c r="M59" s="49">
        <f t="shared" si="12"/>
        <v>1408</v>
      </c>
      <c r="N59" s="49">
        <v>0</v>
      </c>
      <c r="O59" s="49">
        <v>1165</v>
      </c>
      <c r="P59" s="49">
        <v>243</v>
      </c>
      <c r="Q59" s="49">
        <f t="shared" si="13"/>
        <v>155</v>
      </c>
      <c r="R59" s="49">
        <v>0</v>
      </c>
      <c r="S59" s="49">
        <v>155</v>
      </c>
      <c r="T59" s="49">
        <v>0</v>
      </c>
      <c r="U59" s="49">
        <f t="shared" si="14"/>
        <v>203</v>
      </c>
      <c r="V59" s="49">
        <v>0</v>
      </c>
      <c r="W59" s="49">
        <v>203</v>
      </c>
      <c r="X59" s="49">
        <v>0</v>
      </c>
      <c r="Y59" s="49">
        <f t="shared" si="15"/>
        <v>0</v>
      </c>
      <c r="Z59" s="49">
        <v>0</v>
      </c>
      <c r="AA59" s="49">
        <v>0</v>
      </c>
      <c r="AB59" s="49">
        <v>0</v>
      </c>
      <c r="AC59" s="49">
        <f t="shared" si="16"/>
        <v>1</v>
      </c>
      <c r="AD59" s="49">
        <v>1</v>
      </c>
      <c r="AE59" s="49">
        <v>0</v>
      </c>
      <c r="AF59" s="49">
        <v>0</v>
      </c>
      <c r="AG59" s="49">
        <v>326</v>
      </c>
      <c r="AH59" s="49">
        <v>1168</v>
      </c>
    </row>
    <row r="60" spans="1:34" ht="13.5">
      <c r="A60" s="24" t="s">
        <v>181</v>
      </c>
      <c r="B60" s="47" t="s">
        <v>284</v>
      </c>
      <c r="C60" s="48" t="s">
        <v>285</v>
      </c>
      <c r="D60" s="49">
        <f t="shared" si="17"/>
        <v>4139</v>
      </c>
      <c r="E60" s="49">
        <v>3508</v>
      </c>
      <c r="F60" s="49">
        <v>631</v>
      </c>
      <c r="G60" s="49">
        <f t="shared" si="9"/>
        <v>4139</v>
      </c>
      <c r="H60" s="49">
        <f t="shared" si="10"/>
        <v>3646</v>
      </c>
      <c r="I60" s="49">
        <f t="shared" si="11"/>
        <v>0</v>
      </c>
      <c r="J60" s="49">
        <v>0</v>
      </c>
      <c r="K60" s="49">
        <v>0</v>
      </c>
      <c r="L60" s="49">
        <v>0</v>
      </c>
      <c r="M60" s="49">
        <f t="shared" si="12"/>
        <v>2983</v>
      </c>
      <c r="N60" s="49">
        <v>0</v>
      </c>
      <c r="O60" s="49">
        <v>2491</v>
      </c>
      <c r="P60" s="49">
        <v>492</v>
      </c>
      <c r="Q60" s="49">
        <f t="shared" si="13"/>
        <v>189</v>
      </c>
      <c r="R60" s="49">
        <v>0</v>
      </c>
      <c r="S60" s="49">
        <v>189</v>
      </c>
      <c r="T60" s="49">
        <v>0</v>
      </c>
      <c r="U60" s="49">
        <f t="shared" si="14"/>
        <v>434</v>
      </c>
      <c r="V60" s="49">
        <v>183</v>
      </c>
      <c r="W60" s="49">
        <v>251</v>
      </c>
      <c r="X60" s="49">
        <v>0</v>
      </c>
      <c r="Y60" s="49">
        <f t="shared" si="15"/>
        <v>0</v>
      </c>
      <c r="Z60" s="49">
        <v>0</v>
      </c>
      <c r="AA60" s="49">
        <v>0</v>
      </c>
      <c r="AB60" s="49">
        <v>0</v>
      </c>
      <c r="AC60" s="49">
        <f t="shared" si="16"/>
        <v>40</v>
      </c>
      <c r="AD60" s="49">
        <v>40</v>
      </c>
      <c r="AE60" s="49">
        <v>0</v>
      </c>
      <c r="AF60" s="49">
        <v>0</v>
      </c>
      <c r="AG60" s="49">
        <v>493</v>
      </c>
      <c r="AH60" s="49">
        <v>315</v>
      </c>
    </row>
    <row r="61" spans="1:34" ht="13.5">
      <c r="A61" s="24" t="s">
        <v>181</v>
      </c>
      <c r="B61" s="47" t="s">
        <v>286</v>
      </c>
      <c r="C61" s="48" t="s">
        <v>287</v>
      </c>
      <c r="D61" s="49">
        <f t="shared" si="17"/>
        <v>5990</v>
      </c>
      <c r="E61" s="49">
        <v>4906</v>
      </c>
      <c r="F61" s="49">
        <v>1084</v>
      </c>
      <c r="G61" s="49">
        <f t="shared" si="9"/>
        <v>5990</v>
      </c>
      <c r="H61" s="49">
        <f t="shared" si="10"/>
        <v>5510</v>
      </c>
      <c r="I61" s="49">
        <f t="shared" si="11"/>
        <v>0</v>
      </c>
      <c r="J61" s="49">
        <v>0</v>
      </c>
      <c r="K61" s="49">
        <v>0</v>
      </c>
      <c r="L61" s="49">
        <v>0</v>
      </c>
      <c r="M61" s="49">
        <f t="shared" si="12"/>
        <v>4873</v>
      </c>
      <c r="N61" s="49">
        <v>0</v>
      </c>
      <c r="O61" s="49">
        <v>4234</v>
      </c>
      <c r="P61" s="49">
        <v>639</v>
      </c>
      <c r="Q61" s="49">
        <f t="shared" si="13"/>
        <v>469</v>
      </c>
      <c r="R61" s="49">
        <v>105</v>
      </c>
      <c r="S61" s="49">
        <v>360</v>
      </c>
      <c r="T61" s="49">
        <v>4</v>
      </c>
      <c r="U61" s="49">
        <f t="shared" si="14"/>
        <v>11</v>
      </c>
      <c r="V61" s="49">
        <v>0</v>
      </c>
      <c r="W61" s="49">
        <v>11</v>
      </c>
      <c r="X61" s="49">
        <v>0</v>
      </c>
      <c r="Y61" s="49">
        <f t="shared" si="15"/>
        <v>0</v>
      </c>
      <c r="Z61" s="49">
        <v>0</v>
      </c>
      <c r="AA61" s="49">
        <v>0</v>
      </c>
      <c r="AB61" s="49">
        <v>0</v>
      </c>
      <c r="AC61" s="49">
        <f t="shared" si="16"/>
        <v>157</v>
      </c>
      <c r="AD61" s="49">
        <v>0</v>
      </c>
      <c r="AE61" s="49">
        <v>157</v>
      </c>
      <c r="AF61" s="49">
        <v>0</v>
      </c>
      <c r="AG61" s="49">
        <v>480</v>
      </c>
      <c r="AH61" s="49">
        <v>0</v>
      </c>
    </row>
    <row r="62" spans="1:34" ht="13.5">
      <c r="A62" s="24" t="s">
        <v>181</v>
      </c>
      <c r="B62" s="47" t="s">
        <v>288</v>
      </c>
      <c r="C62" s="48" t="s">
        <v>289</v>
      </c>
      <c r="D62" s="49">
        <f t="shared" si="17"/>
        <v>6963</v>
      </c>
      <c r="E62" s="49">
        <v>5222</v>
      </c>
      <c r="F62" s="49">
        <v>1741</v>
      </c>
      <c r="G62" s="49">
        <f t="shared" si="9"/>
        <v>6963</v>
      </c>
      <c r="H62" s="49">
        <f t="shared" si="10"/>
        <v>6634</v>
      </c>
      <c r="I62" s="49">
        <f t="shared" si="11"/>
        <v>0</v>
      </c>
      <c r="J62" s="49">
        <v>0</v>
      </c>
      <c r="K62" s="49">
        <v>0</v>
      </c>
      <c r="L62" s="49">
        <v>0</v>
      </c>
      <c r="M62" s="49">
        <f t="shared" si="12"/>
        <v>5893</v>
      </c>
      <c r="N62" s="49">
        <v>0</v>
      </c>
      <c r="O62" s="49">
        <v>4452</v>
      </c>
      <c r="P62" s="49">
        <v>1441</v>
      </c>
      <c r="Q62" s="49">
        <f t="shared" si="13"/>
        <v>485</v>
      </c>
      <c r="R62" s="49">
        <v>87</v>
      </c>
      <c r="S62" s="49">
        <v>391</v>
      </c>
      <c r="T62" s="49">
        <v>7</v>
      </c>
      <c r="U62" s="49">
        <f t="shared" si="14"/>
        <v>21</v>
      </c>
      <c r="V62" s="49">
        <v>0</v>
      </c>
      <c r="W62" s="49">
        <v>21</v>
      </c>
      <c r="X62" s="49">
        <v>0</v>
      </c>
      <c r="Y62" s="49">
        <f t="shared" si="15"/>
        <v>0</v>
      </c>
      <c r="Z62" s="49">
        <v>0</v>
      </c>
      <c r="AA62" s="49">
        <v>0</v>
      </c>
      <c r="AB62" s="49">
        <v>0</v>
      </c>
      <c r="AC62" s="49">
        <f t="shared" si="16"/>
        <v>235</v>
      </c>
      <c r="AD62" s="49">
        <v>0</v>
      </c>
      <c r="AE62" s="49">
        <v>235</v>
      </c>
      <c r="AF62" s="49">
        <v>0</v>
      </c>
      <c r="AG62" s="49">
        <v>329</v>
      </c>
      <c r="AH62" s="49">
        <v>0</v>
      </c>
    </row>
    <row r="63" spans="1:34" ht="13.5">
      <c r="A63" s="24" t="s">
        <v>181</v>
      </c>
      <c r="B63" s="47" t="s">
        <v>290</v>
      </c>
      <c r="C63" s="48" t="s">
        <v>291</v>
      </c>
      <c r="D63" s="49">
        <f t="shared" si="17"/>
        <v>18707</v>
      </c>
      <c r="E63" s="49">
        <v>13717</v>
      </c>
      <c r="F63" s="49">
        <v>4990</v>
      </c>
      <c r="G63" s="49">
        <f t="shared" si="9"/>
        <v>18707</v>
      </c>
      <c r="H63" s="49">
        <f t="shared" si="10"/>
        <v>17428</v>
      </c>
      <c r="I63" s="49">
        <f t="shared" si="11"/>
        <v>0</v>
      </c>
      <c r="J63" s="49">
        <v>0</v>
      </c>
      <c r="K63" s="49">
        <v>0</v>
      </c>
      <c r="L63" s="49">
        <v>0</v>
      </c>
      <c r="M63" s="49">
        <f t="shared" si="12"/>
        <v>14941</v>
      </c>
      <c r="N63" s="49">
        <v>0</v>
      </c>
      <c r="O63" s="49">
        <v>10799</v>
      </c>
      <c r="P63" s="49">
        <v>4142</v>
      </c>
      <c r="Q63" s="49">
        <f t="shared" si="13"/>
        <v>660</v>
      </c>
      <c r="R63" s="49">
        <v>0</v>
      </c>
      <c r="S63" s="49">
        <v>521</v>
      </c>
      <c r="T63" s="49">
        <v>139</v>
      </c>
      <c r="U63" s="49">
        <f t="shared" si="14"/>
        <v>1800</v>
      </c>
      <c r="V63" s="49">
        <v>0</v>
      </c>
      <c r="W63" s="49">
        <v>1800</v>
      </c>
      <c r="X63" s="49">
        <v>0</v>
      </c>
      <c r="Y63" s="49">
        <f t="shared" si="15"/>
        <v>0</v>
      </c>
      <c r="Z63" s="49">
        <v>0</v>
      </c>
      <c r="AA63" s="49">
        <v>0</v>
      </c>
      <c r="AB63" s="49">
        <v>0</v>
      </c>
      <c r="AC63" s="49">
        <f t="shared" si="16"/>
        <v>27</v>
      </c>
      <c r="AD63" s="49">
        <v>0</v>
      </c>
      <c r="AE63" s="49">
        <v>27</v>
      </c>
      <c r="AF63" s="49">
        <v>0</v>
      </c>
      <c r="AG63" s="49">
        <v>1279</v>
      </c>
      <c r="AH63" s="49">
        <v>0</v>
      </c>
    </row>
    <row r="64" spans="1:34" ht="13.5">
      <c r="A64" s="24" t="s">
        <v>181</v>
      </c>
      <c r="B64" s="47" t="s">
        <v>292</v>
      </c>
      <c r="C64" s="48" t="s">
        <v>14</v>
      </c>
      <c r="D64" s="49">
        <f t="shared" si="17"/>
        <v>8177</v>
      </c>
      <c r="E64" s="49">
        <v>7077</v>
      </c>
      <c r="F64" s="49">
        <v>1100</v>
      </c>
      <c r="G64" s="49">
        <f t="shared" si="9"/>
        <v>8177</v>
      </c>
      <c r="H64" s="49">
        <f t="shared" si="10"/>
        <v>8153</v>
      </c>
      <c r="I64" s="49">
        <f t="shared" si="11"/>
        <v>0</v>
      </c>
      <c r="J64" s="49">
        <v>0</v>
      </c>
      <c r="K64" s="49">
        <v>0</v>
      </c>
      <c r="L64" s="49">
        <v>0</v>
      </c>
      <c r="M64" s="49">
        <f t="shared" si="12"/>
        <v>6286</v>
      </c>
      <c r="N64" s="49">
        <v>0</v>
      </c>
      <c r="O64" s="49">
        <v>5354</v>
      </c>
      <c r="P64" s="49">
        <v>932</v>
      </c>
      <c r="Q64" s="49">
        <f t="shared" si="13"/>
        <v>761</v>
      </c>
      <c r="R64" s="49">
        <v>0</v>
      </c>
      <c r="S64" s="49">
        <v>602</v>
      </c>
      <c r="T64" s="49">
        <v>159</v>
      </c>
      <c r="U64" s="49">
        <f t="shared" si="14"/>
        <v>987</v>
      </c>
      <c r="V64" s="49">
        <v>0</v>
      </c>
      <c r="W64" s="49">
        <v>986</v>
      </c>
      <c r="X64" s="49">
        <v>1</v>
      </c>
      <c r="Y64" s="49">
        <f t="shared" si="15"/>
        <v>10</v>
      </c>
      <c r="Z64" s="49">
        <v>0</v>
      </c>
      <c r="AA64" s="49">
        <v>10</v>
      </c>
      <c r="AB64" s="49">
        <v>0</v>
      </c>
      <c r="AC64" s="49">
        <f t="shared" si="16"/>
        <v>109</v>
      </c>
      <c r="AD64" s="49">
        <v>0</v>
      </c>
      <c r="AE64" s="49">
        <v>101</v>
      </c>
      <c r="AF64" s="49">
        <v>8</v>
      </c>
      <c r="AG64" s="49">
        <v>24</v>
      </c>
      <c r="AH64" s="49">
        <v>0</v>
      </c>
    </row>
    <row r="65" spans="1:34" ht="13.5">
      <c r="A65" s="24" t="s">
        <v>181</v>
      </c>
      <c r="B65" s="47" t="s">
        <v>15</v>
      </c>
      <c r="C65" s="48" t="s">
        <v>16</v>
      </c>
      <c r="D65" s="49">
        <f t="shared" si="17"/>
        <v>2961</v>
      </c>
      <c r="E65" s="49">
        <v>2388</v>
      </c>
      <c r="F65" s="49">
        <v>573</v>
      </c>
      <c r="G65" s="49">
        <f t="shared" si="9"/>
        <v>2961</v>
      </c>
      <c r="H65" s="49">
        <f t="shared" si="10"/>
        <v>2767</v>
      </c>
      <c r="I65" s="49">
        <f t="shared" si="11"/>
        <v>0</v>
      </c>
      <c r="J65" s="49">
        <v>0</v>
      </c>
      <c r="K65" s="49">
        <v>0</v>
      </c>
      <c r="L65" s="49">
        <v>0</v>
      </c>
      <c r="M65" s="49">
        <f t="shared" si="12"/>
        <v>2440</v>
      </c>
      <c r="N65" s="49">
        <v>0</v>
      </c>
      <c r="O65" s="49">
        <v>2005</v>
      </c>
      <c r="P65" s="49">
        <v>435</v>
      </c>
      <c r="Q65" s="49">
        <f t="shared" si="13"/>
        <v>257</v>
      </c>
      <c r="R65" s="49">
        <v>0</v>
      </c>
      <c r="S65" s="49">
        <v>254</v>
      </c>
      <c r="T65" s="49">
        <v>3</v>
      </c>
      <c r="U65" s="49">
        <f t="shared" si="14"/>
        <v>6</v>
      </c>
      <c r="V65" s="49">
        <v>0</v>
      </c>
      <c r="W65" s="49">
        <v>6</v>
      </c>
      <c r="X65" s="49">
        <v>0</v>
      </c>
      <c r="Y65" s="49">
        <f t="shared" si="15"/>
        <v>0</v>
      </c>
      <c r="Z65" s="49">
        <v>0</v>
      </c>
      <c r="AA65" s="49">
        <v>0</v>
      </c>
      <c r="AB65" s="49">
        <v>0</v>
      </c>
      <c r="AC65" s="49">
        <f t="shared" si="16"/>
        <v>64</v>
      </c>
      <c r="AD65" s="49">
        <v>0</v>
      </c>
      <c r="AE65" s="49">
        <v>64</v>
      </c>
      <c r="AF65" s="49">
        <v>0</v>
      </c>
      <c r="AG65" s="49">
        <v>194</v>
      </c>
      <c r="AH65" s="49">
        <v>0</v>
      </c>
    </row>
    <row r="66" spans="1:34" ht="13.5">
      <c r="A66" s="24" t="s">
        <v>181</v>
      </c>
      <c r="B66" s="47" t="s">
        <v>17</v>
      </c>
      <c r="C66" s="48" t="s">
        <v>18</v>
      </c>
      <c r="D66" s="49">
        <f t="shared" si="17"/>
        <v>2395</v>
      </c>
      <c r="E66" s="49">
        <v>2163</v>
      </c>
      <c r="F66" s="49">
        <v>232</v>
      </c>
      <c r="G66" s="49">
        <f t="shared" si="9"/>
        <v>2395</v>
      </c>
      <c r="H66" s="49">
        <f t="shared" si="10"/>
        <v>2384</v>
      </c>
      <c r="I66" s="49">
        <f t="shared" si="11"/>
        <v>0</v>
      </c>
      <c r="J66" s="49">
        <v>0</v>
      </c>
      <c r="K66" s="49">
        <v>0</v>
      </c>
      <c r="L66" s="49">
        <v>0</v>
      </c>
      <c r="M66" s="49">
        <f t="shared" si="12"/>
        <v>1613</v>
      </c>
      <c r="N66" s="49">
        <v>12</v>
      </c>
      <c r="O66" s="49">
        <v>1381</v>
      </c>
      <c r="P66" s="49">
        <v>220</v>
      </c>
      <c r="Q66" s="49">
        <f t="shared" si="13"/>
        <v>217</v>
      </c>
      <c r="R66" s="49">
        <v>2</v>
      </c>
      <c r="S66" s="49">
        <v>208</v>
      </c>
      <c r="T66" s="49">
        <v>7</v>
      </c>
      <c r="U66" s="49">
        <f t="shared" si="14"/>
        <v>508</v>
      </c>
      <c r="V66" s="49">
        <v>5</v>
      </c>
      <c r="W66" s="49">
        <v>503</v>
      </c>
      <c r="X66" s="49">
        <v>0</v>
      </c>
      <c r="Y66" s="49">
        <f t="shared" si="15"/>
        <v>0</v>
      </c>
      <c r="Z66" s="49">
        <v>0</v>
      </c>
      <c r="AA66" s="49">
        <v>0</v>
      </c>
      <c r="AB66" s="49">
        <v>0</v>
      </c>
      <c r="AC66" s="49">
        <f t="shared" si="16"/>
        <v>46</v>
      </c>
      <c r="AD66" s="49">
        <v>9</v>
      </c>
      <c r="AE66" s="49">
        <v>37</v>
      </c>
      <c r="AF66" s="49">
        <v>0</v>
      </c>
      <c r="AG66" s="49">
        <v>11</v>
      </c>
      <c r="AH66" s="49">
        <v>0</v>
      </c>
    </row>
    <row r="67" spans="1:34" ht="13.5">
      <c r="A67" s="24" t="s">
        <v>181</v>
      </c>
      <c r="B67" s="47" t="s">
        <v>19</v>
      </c>
      <c r="C67" s="48" t="s">
        <v>20</v>
      </c>
      <c r="D67" s="49">
        <f t="shared" si="17"/>
        <v>2381</v>
      </c>
      <c r="E67" s="49">
        <v>1788</v>
      </c>
      <c r="F67" s="49">
        <v>593</v>
      </c>
      <c r="G67" s="49">
        <f t="shared" si="9"/>
        <v>2381</v>
      </c>
      <c r="H67" s="49">
        <f t="shared" si="10"/>
        <v>2168</v>
      </c>
      <c r="I67" s="49">
        <f t="shared" si="11"/>
        <v>0</v>
      </c>
      <c r="J67" s="49">
        <v>0</v>
      </c>
      <c r="K67" s="49">
        <v>0</v>
      </c>
      <c r="L67" s="49">
        <v>0</v>
      </c>
      <c r="M67" s="49">
        <f t="shared" si="12"/>
        <v>1901</v>
      </c>
      <c r="N67" s="49">
        <v>0</v>
      </c>
      <c r="O67" s="49">
        <v>1468</v>
      </c>
      <c r="P67" s="49">
        <v>433</v>
      </c>
      <c r="Q67" s="49">
        <f t="shared" si="13"/>
        <v>206</v>
      </c>
      <c r="R67" s="49">
        <v>0</v>
      </c>
      <c r="S67" s="49">
        <v>196</v>
      </c>
      <c r="T67" s="49">
        <v>10</v>
      </c>
      <c r="U67" s="49">
        <f t="shared" si="14"/>
        <v>5</v>
      </c>
      <c r="V67" s="49">
        <v>0</v>
      </c>
      <c r="W67" s="49">
        <v>5</v>
      </c>
      <c r="X67" s="49">
        <v>0</v>
      </c>
      <c r="Y67" s="49">
        <f t="shared" si="15"/>
        <v>0</v>
      </c>
      <c r="Z67" s="49">
        <v>0</v>
      </c>
      <c r="AA67" s="49">
        <v>0</v>
      </c>
      <c r="AB67" s="49">
        <v>0</v>
      </c>
      <c r="AC67" s="49">
        <f t="shared" si="16"/>
        <v>56</v>
      </c>
      <c r="AD67" s="49">
        <v>0</v>
      </c>
      <c r="AE67" s="49">
        <v>56</v>
      </c>
      <c r="AF67" s="49">
        <v>0</v>
      </c>
      <c r="AG67" s="49">
        <v>213</v>
      </c>
      <c r="AH67" s="49">
        <v>0</v>
      </c>
    </row>
    <row r="68" spans="1:34" ht="13.5">
      <c r="A68" s="24" t="s">
        <v>181</v>
      </c>
      <c r="B68" s="47" t="s">
        <v>21</v>
      </c>
      <c r="C68" s="48" t="s">
        <v>22</v>
      </c>
      <c r="D68" s="49">
        <f t="shared" si="17"/>
        <v>3938</v>
      </c>
      <c r="E68" s="49">
        <v>2968</v>
      </c>
      <c r="F68" s="49">
        <v>970</v>
      </c>
      <c r="G68" s="49">
        <f t="shared" si="9"/>
        <v>3938</v>
      </c>
      <c r="H68" s="49">
        <f t="shared" si="10"/>
        <v>3597</v>
      </c>
      <c r="I68" s="49">
        <f t="shared" si="11"/>
        <v>0</v>
      </c>
      <c r="J68" s="49">
        <v>0</v>
      </c>
      <c r="K68" s="49">
        <v>0</v>
      </c>
      <c r="L68" s="49">
        <v>0</v>
      </c>
      <c r="M68" s="49">
        <f t="shared" si="12"/>
        <v>3125</v>
      </c>
      <c r="N68" s="49">
        <v>0</v>
      </c>
      <c r="O68" s="49">
        <v>2390</v>
      </c>
      <c r="P68" s="49">
        <v>735</v>
      </c>
      <c r="Q68" s="49">
        <f t="shared" si="13"/>
        <v>361</v>
      </c>
      <c r="R68" s="49">
        <v>97</v>
      </c>
      <c r="S68" s="49">
        <v>263</v>
      </c>
      <c r="T68" s="49">
        <v>1</v>
      </c>
      <c r="U68" s="49">
        <f t="shared" si="14"/>
        <v>7</v>
      </c>
      <c r="V68" s="49">
        <v>0</v>
      </c>
      <c r="W68" s="49">
        <v>7</v>
      </c>
      <c r="X68" s="49">
        <v>0</v>
      </c>
      <c r="Y68" s="49">
        <f t="shared" si="15"/>
        <v>0</v>
      </c>
      <c r="Z68" s="49">
        <v>0</v>
      </c>
      <c r="AA68" s="49">
        <v>0</v>
      </c>
      <c r="AB68" s="49">
        <v>0</v>
      </c>
      <c r="AC68" s="49">
        <f t="shared" si="16"/>
        <v>104</v>
      </c>
      <c r="AD68" s="49">
        <v>0</v>
      </c>
      <c r="AE68" s="49">
        <v>104</v>
      </c>
      <c r="AF68" s="49">
        <v>0</v>
      </c>
      <c r="AG68" s="49">
        <v>341</v>
      </c>
      <c r="AH68" s="49">
        <v>0</v>
      </c>
    </row>
    <row r="69" spans="1:34" ht="13.5">
      <c r="A69" s="24" t="s">
        <v>181</v>
      </c>
      <c r="B69" s="47" t="s">
        <v>23</v>
      </c>
      <c r="C69" s="48" t="s">
        <v>24</v>
      </c>
      <c r="D69" s="49">
        <f t="shared" si="17"/>
        <v>5759</v>
      </c>
      <c r="E69" s="49">
        <v>4786</v>
      </c>
      <c r="F69" s="49">
        <v>973</v>
      </c>
      <c r="G69" s="49">
        <f t="shared" si="9"/>
        <v>5759</v>
      </c>
      <c r="H69" s="49">
        <f t="shared" si="10"/>
        <v>3930</v>
      </c>
      <c r="I69" s="49">
        <f t="shared" si="11"/>
        <v>0</v>
      </c>
      <c r="J69" s="49">
        <v>0</v>
      </c>
      <c r="K69" s="49">
        <v>0</v>
      </c>
      <c r="L69" s="49">
        <v>0</v>
      </c>
      <c r="M69" s="49">
        <f t="shared" si="12"/>
        <v>3169</v>
      </c>
      <c r="N69" s="49">
        <v>0</v>
      </c>
      <c r="O69" s="49">
        <v>3169</v>
      </c>
      <c r="P69" s="49">
        <v>0</v>
      </c>
      <c r="Q69" s="49">
        <f t="shared" si="13"/>
        <v>450</v>
      </c>
      <c r="R69" s="49">
        <v>0</v>
      </c>
      <c r="S69" s="49">
        <v>450</v>
      </c>
      <c r="T69" s="49">
        <v>0</v>
      </c>
      <c r="U69" s="49">
        <f t="shared" si="14"/>
        <v>182</v>
      </c>
      <c r="V69" s="49">
        <v>0</v>
      </c>
      <c r="W69" s="49">
        <v>182</v>
      </c>
      <c r="X69" s="49">
        <v>0</v>
      </c>
      <c r="Y69" s="49">
        <f t="shared" si="15"/>
        <v>0</v>
      </c>
      <c r="Z69" s="49">
        <v>0</v>
      </c>
      <c r="AA69" s="49">
        <v>0</v>
      </c>
      <c r="AB69" s="49">
        <v>0</v>
      </c>
      <c r="AC69" s="49">
        <f t="shared" si="16"/>
        <v>129</v>
      </c>
      <c r="AD69" s="49">
        <v>0</v>
      </c>
      <c r="AE69" s="49">
        <v>129</v>
      </c>
      <c r="AF69" s="49">
        <v>0</v>
      </c>
      <c r="AG69" s="49">
        <v>1829</v>
      </c>
      <c r="AH69" s="49">
        <v>0</v>
      </c>
    </row>
    <row r="70" spans="1:34" ht="13.5">
      <c r="A70" s="24" t="s">
        <v>181</v>
      </c>
      <c r="B70" s="47" t="s">
        <v>25</v>
      </c>
      <c r="C70" s="48" t="s">
        <v>26</v>
      </c>
      <c r="D70" s="49">
        <f t="shared" si="17"/>
        <v>4423</v>
      </c>
      <c r="E70" s="49">
        <v>2098</v>
      </c>
      <c r="F70" s="49">
        <v>2325</v>
      </c>
      <c r="G70" s="49">
        <f t="shared" si="9"/>
        <v>4423</v>
      </c>
      <c r="H70" s="49">
        <f t="shared" si="10"/>
        <v>2942</v>
      </c>
      <c r="I70" s="49">
        <f t="shared" si="11"/>
        <v>0</v>
      </c>
      <c r="J70" s="49">
        <v>0</v>
      </c>
      <c r="K70" s="49">
        <v>0</v>
      </c>
      <c r="L70" s="49">
        <v>0</v>
      </c>
      <c r="M70" s="49">
        <f t="shared" si="12"/>
        <v>2547</v>
      </c>
      <c r="N70" s="49">
        <v>1</v>
      </c>
      <c r="O70" s="49">
        <v>1623</v>
      </c>
      <c r="P70" s="49">
        <v>923</v>
      </c>
      <c r="Q70" s="49">
        <f t="shared" si="13"/>
        <v>251</v>
      </c>
      <c r="R70" s="49">
        <v>2</v>
      </c>
      <c r="S70" s="49">
        <v>199</v>
      </c>
      <c r="T70" s="49">
        <v>50</v>
      </c>
      <c r="U70" s="49">
        <f t="shared" si="14"/>
        <v>130</v>
      </c>
      <c r="V70" s="49">
        <v>0</v>
      </c>
      <c r="W70" s="49">
        <v>130</v>
      </c>
      <c r="X70" s="49">
        <v>0</v>
      </c>
      <c r="Y70" s="49">
        <f t="shared" si="15"/>
        <v>0</v>
      </c>
      <c r="Z70" s="49">
        <v>0</v>
      </c>
      <c r="AA70" s="49">
        <v>0</v>
      </c>
      <c r="AB70" s="49">
        <v>0</v>
      </c>
      <c r="AC70" s="49">
        <f t="shared" si="16"/>
        <v>14</v>
      </c>
      <c r="AD70" s="49">
        <v>0</v>
      </c>
      <c r="AE70" s="49">
        <v>4</v>
      </c>
      <c r="AF70" s="49">
        <v>10</v>
      </c>
      <c r="AG70" s="49">
        <v>1481</v>
      </c>
      <c r="AH70" s="49">
        <v>0</v>
      </c>
    </row>
    <row r="71" spans="1:34" ht="13.5">
      <c r="A71" s="24" t="s">
        <v>181</v>
      </c>
      <c r="B71" s="47" t="s">
        <v>27</v>
      </c>
      <c r="C71" s="48" t="s">
        <v>28</v>
      </c>
      <c r="D71" s="49">
        <f aca="true" t="shared" si="18" ref="D71:D90">E71+F71</f>
        <v>8469</v>
      </c>
      <c r="E71" s="49">
        <v>7162</v>
      </c>
      <c r="F71" s="49">
        <v>1307</v>
      </c>
      <c r="G71" s="49">
        <f t="shared" si="9"/>
        <v>8469</v>
      </c>
      <c r="H71" s="49">
        <f t="shared" si="10"/>
        <v>6241</v>
      </c>
      <c r="I71" s="49">
        <f t="shared" si="11"/>
        <v>0</v>
      </c>
      <c r="J71" s="49">
        <v>0</v>
      </c>
      <c r="K71" s="49">
        <v>0</v>
      </c>
      <c r="L71" s="49">
        <v>0</v>
      </c>
      <c r="M71" s="49">
        <f t="shared" si="12"/>
        <v>5026</v>
      </c>
      <c r="N71" s="49">
        <v>0</v>
      </c>
      <c r="O71" s="49">
        <v>5026</v>
      </c>
      <c r="P71" s="49">
        <v>0</v>
      </c>
      <c r="Q71" s="49">
        <f t="shared" si="13"/>
        <v>686</v>
      </c>
      <c r="R71" s="49">
        <v>0</v>
      </c>
      <c r="S71" s="49">
        <v>686</v>
      </c>
      <c r="T71" s="49">
        <v>0</v>
      </c>
      <c r="U71" s="49">
        <f t="shared" si="14"/>
        <v>381</v>
      </c>
      <c r="V71" s="49">
        <v>0</v>
      </c>
      <c r="W71" s="49">
        <v>381</v>
      </c>
      <c r="X71" s="49">
        <v>0</v>
      </c>
      <c r="Y71" s="49">
        <f t="shared" si="15"/>
        <v>0</v>
      </c>
      <c r="Z71" s="49">
        <v>0</v>
      </c>
      <c r="AA71" s="49">
        <v>0</v>
      </c>
      <c r="AB71" s="49">
        <v>0</v>
      </c>
      <c r="AC71" s="49">
        <f t="shared" si="16"/>
        <v>148</v>
      </c>
      <c r="AD71" s="49">
        <v>0</v>
      </c>
      <c r="AE71" s="49">
        <v>148</v>
      </c>
      <c r="AF71" s="49">
        <v>0</v>
      </c>
      <c r="AG71" s="49">
        <v>2228</v>
      </c>
      <c r="AH71" s="49">
        <v>0</v>
      </c>
    </row>
    <row r="72" spans="1:34" ht="13.5">
      <c r="A72" s="24" t="s">
        <v>181</v>
      </c>
      <c r="B72" s="47" t="s">
        <v>29</v>
      </c>
      <c r="C72" s="48" t="s">
        <v>30</v>
      </c>
      <c r="D72" s="49">
        <f t="shared" si="18"/>
        <v>10407</v>
      </c>
      <c r="E72" s="49">
        <v>8462</v>
      </c>
      <c r="F72" s="49">
        <v>1945</v>
      </c>
      <c r="G72" s="49">
        <f t="shared" si="9"/>
        <v>10407</v>
      </c>
      <c r="H72" s="49">
        <f t="shared" si="10"/>
        <v>7075</v>
      </c>
      <c r="I72" s="49">
        <f t="shared" si="11"/>
        <v>0</v>
      </c>
      <c r="J72" s="49">
        <v>0</v>
      </c>
      <c r="K72" s="49">
        <v>0</v>
      </c>
      <c r="L72" s="49">
        <v>0</v>
      </c>
      <c r="M72" s="49">
        <f t="shared" si="12"/>
        <v>6106</v>
      </c>
      <c r="N72" s="49">
        <v>0</v>
      </c>
      <c r="O72" s="49">
        <v>6106</v>
      </c>
      <c r="P72" s="49">
        <v>0</v>
      </c>
      <c r="Q72" s="49">
        <f t="shared" si="13"/>
        <v>512</v>
      </c>
      <c r="R72" s="49">
        <v>0</v>
      </c>
      <c r="S72" s="49">
        <v>512</v>
      </c>
      <c r="T72" s="49">
        <v>0</v>
      </c>
      <c r="U72" s="49">
        <f t="shared" si="14"/>
        <v>265</v>
      </c>
      <c r="V72" s="49">
        <v>0</v>
      </c>
      <c r="W72" s="49">
        <v>265</v>
      </c>
      <c r="X72" s="49">
        <v>0</v>
      </c>
      <c r="Y72" s="49">
        <f t="shared" si="15"/>
        <v>0</v>
      </c>
      <c r="Z72" s="49">
        <v>0</v>
      </c>
      <c r="AA72" s="49">
        <v>0</v>
      </c>
      <c r="AB72" s="49">
        <v>0</v>
      </c>
      <c r="AC72" s="49">
        <f t="shared" si="16"/>
        <v>192</v>
      </c>
      <c r="AD72" s="49">
        <v>0</v>
      </c>
      <c r="AE72" s="49">
        <v>192</v>
      </c>
      <c r="AF72" s="49">
        <v>0</v>
      </c>
      <c r="AG72" s="49">
        <v>3332</v>
      </c>
      <c r="AH72" s="49">
        <v>0</v>
      </c>
    </row>
    <row r="73" spans="1:34" ht="13.5">
      <c r="A73" s="24" t="s">
        <v>181</v>
      </c>
      <c r="B73" s="47" t="s">
        <v>31</v>
      </c>
      <c r="C73" s="48" t="s">
        <v>32</v>
      </c>
      <c r="D73" s="49">
        <f t="shared" si="18"/>
        <v>3197</v>
      </c>
      <c r="E73" s="49">
        <v>2462</v>
      </c>
      <c r="F73" s="49">
        <v>735</v>
      </c>
      <c r="G73" s="49">
        <f t="shared" si="9"/>
        <v>3197</v>
      </c>
      <c r="H73" s="49">
        <f t="shared" si="10"/>
        <v>2109</v>
      </c>
      <c r="I73" s="49">
        <f t="shared" si="11"/>
        <v>0</v>
      </c>
      <c r="J73" s="49">
        <v>0</v>
      </c>
      <c r="K73" s="49">
        <v>0</v>
      </c>
      <c r="L73" s="49">
        <v>0</v>
      </c>
      <c r="M73" s="49">
        <f t="shared" si="12"/>
        <v>1689</v>
      </c>
      <c r="N73" s="49">
        <v>0</v>
      </c>
      <c r="O73" s="49">
        <v>1689</v>
      </c>
      <c r="P73" s="49">
        <v>0</v>
      </c>
      <c r="Q73" s="49">
        <f t="shared" si="13"/>
        <v>252</v>
      </c>
      <c r="R73" s="49">
        <v>0</v>
      </c>
      <c r="S73" s="49">
        <v>252</v>
      </c>
      <c r="T73" s="49">
        <v>0</v>
      </c>
      <c r="U73" s="49">
        <f t="shared" si="14"/>
        <v>103</v>
      </c>
      <c r="V73" s="49">
        <v>0</v>
      </c>
      <c r="W73" s="49">
        <v>103</v>
      </c>
      <c r="X73" s="49">
        <v>0</v>
      </c>
      <c r="Y73" s="49">
        <f t="shared" si="15"/>
        <v>0</v>
      </c>
      <c r="Z73" s="49">
        <v>0</v>
      </c>
      <c r="AA73" s="49">
        <v>0</v>
      </c>
      <c r="AB73" s="49">
        <v>0</v>
      </c>
      <c r="AC73" s="49">
        <f t="shared" si="16"/>
        <v>65</v>
      </c>
      <c r="AD73" s="49">
        <v>0</v>
      </c>
      <c r="AE73" s="49">
        <v>65</v>
      </c>
      <c r="AF73" s="49">
        <v>0</v>
      </c>
      <c r="AG73" s="49">
        <v>1088</v>
      </c>
      <c r="AH73" s="49">
        <v>0</v>
      </c>
    </row>
    <row r="74" spans="1:34" ht="13.5">
      <c r="A74" s="24" t="s">
        <v>181</v>
      </c>
      <c r="B74" s="47" t="s">
        <v>33</v>
      </c>
      <c r="C74" s="48" t="s">
        <v>34</v>
      </c>
      <c r="D74" s="49">
        <f t="shared" si="18"/>
        <v>6727</v>
      </c>
      <c r="E74" s="49">
        <v>6039</v>
      </c>
      <c r="F74" s="49">
        <v>688</v>
      </c>
      <c r="G74" s="49">
        <f t="shared" si="9"/>
        <v>6727</v>
      </c>
      <c r="H74" s="49">
        <f t="shared" si="10"/>
        <v>6708</v>
      </c>
      <c r="I74" s="49">
        <f t="shared" si="11"/>
        <v>0</v>
      </c>
      <c r="J74" s="49">
        <v>0</v>
      </c>
      <c r="K74" s="49">
        <v>0</v>
      </c>
      <c r="L74" s="49">
        <v>0</v>
      </c>
      <c r="M74" s="49">
        <f t="shared" si="12"/>
        <v>4700</v>
      </c>
      <c r="N74" s="49">
        <v>23</v>
      </c>
      <c r="O74" s="49">
        <v>4022</v>
      </c>
      <c r="P74" s="49">
        <v>655</v>
      </c>
      <c r="Q74" s="49">
        <f t="shared" si="13"/>
        <v>1029</v>
      </c>
      <c r="R74" s="49">
        <v>1</v>
      </c>
      <c r="S74" s="49">
        <v>1004</v>
      </c>
      <c r="T74" s="49">
        <v>24</v>
      </c>
      <c r="U74" s="49">
        <f t="shared" si="14"/>
        <v>380</v>
      </c>
      <c r="V74" s="49">
        <v>0</v>
      </c>
      <c r="W74" s="49">
        <v>374</v>
      </c>
      <c r="X74" s="49">
        <v>6</v>
      </c>
      <c r="Y74" s="49">
        <f t="shared" si="15"/>
        <v>0</v>
      </c>
      <c r="Z74" s="49">
        <v>0</v>
      </c>
      <c r="AA74" s="49">
        <v>0</v>
      </c>
      <c r="AB74" s="49">
        <v>0</v>
      </c>
      <c r="AC74" s="49">
        <f t="shared" si="16"/>
        <v>599</v>
      </c>
      <c r="AD74" s="49">
        <v>3</v>
      </c>
      <c r="AE74" s="49">
        <v>596</v>
      </c>
      <c r="AF74" s="49">
        <v>0</v>
      </c>
      <c r="AG74" s="49">
        <v>19</v>
      </c>
      <c r="AH74" s="49">
        <v>0</v>
      </c>
    </row>
    <row r="75" spans="1:34" ht="13.5">
      <c r="A75" s="24" t="s">
        <v>181</v>
      </c>
      <c r="B75" s="47" t="s">
        <v>35</v>
      </c>
      <c r="C75" s="48" t="s">
        <v>36</v>
      </c>
      <c r="D75" s="49">
        <f t="shared" si="18"/>
        <v>3565</v>
      </c>
      <c r="E75" s="49">
        <v>3037</v>
      </c>
      <c r="F75" s="49">
        <v>528</v>
      </c>
      <c r="G75" s="49">
        <f t="shared" si="9"/>
        <v>3565</v>
      </c>
      <c r="H75" s="49">
        <f t="shared" si="10"/>
        <v>3546</v>
      </c>
      <c r="I75" s="49">
        <f t="shared" si="11"/>
        <v>0</v>
      </c>
      <c r="J75" s="49">
        <v>0</v>
      </c>
      <c r="K75" s="49">
        <v>0</v>
      </c>
      <c r="L75" s="49">
        <v>0</v>
      </c>
      <c r="M75" s="49">
        <f t="shared" si="12"/>
        <v>2394</v>
      </c>
      <c r="N75" s="49">
        <v>5</v>
      </c>
      <c r="O75" s="49">
        <v>1945</v>
      </c>
      <c r="P75" s="49">
        <v>444</v>
      </c>
      <c r="Q75" s="49">
        <f t="shared" si="13"/>
        <v>616</v>
      </c>
      <c r="R75" s="49">
        <v>1</v>
      </c>
      <c r="S75" s="49">
        <v>548</v>
      </c>
      <c r="T75" s="49">
        <v>67</v>
      </c>
      <c r="U75" s="49">
        <f t="shared" si="14"/>
        <v>244</v>
      </c>
      <c r="V75" s="49">
        <v>0</v>
      </c>
      <c r="W75" s="49">
        <v>239</v>
      </c>
      <c r="X75" s="49">
        <v>5</v>
      </c>
      <c r="Y75" s="49">
        <f t="shared" si="15"/>
        <v>0</v>
      </c>
      <c r="Z75" s="49">
        <v>0</v>
      </c>
      <c r="AA75" s="49">
        <v>0</v>
      </c>
      <c r="AB75" s="49">
        <v>0</v>
      </c>
      <c r="AC75" s="49">
        <f t="shared" si="16"/>
        <v>292</v>
      </c>
      <c r="AD75" s="49">
        <v>36</v>
      </c>
      <c r="AE75" s="49">
        <v>256</v>
      </c>
      <c r="AF75" s="49">
        <v>0</v>
      </c>
      <c r="AG75" s="49">
        <v>19</v>
      </c>
      <c r="AH75" s="49">
        <v>0</v>
      </c>
    </row>
    <row r="76" spans="1:34" ht="13.5">
      <c r="A76" s="24" t="s">
        <v>181</v>
      </c>
      <c r="B76" s="47" t="s">
        <v>37</v>
      </c>
      <c r="C76" s="48" t="s">
        <v>38</v>
      </c>
      <c r="D76" s="49">
        <f t="shared" si="18"/>
        <v>3337</v>
      </c>
      <c r="E76" s="49">
        <v>3240</v>
      </c>
      <c r="F76" s="49">
        <v>97</v>
      </c>
      <c r="G76" s="49">
        <f t="shared" si="9"/>
        <v>3337</v>
      </c>
      <c r="H76" s="49">
        <f t="shared" si="10"/>
        <v>3199</v>
      </c>
      <c r="I76" s="49">
        <f t="shared" si="11"/>
        <v>0</v>
      </c>
      <c r="J76" s="49">
        <v>0</v>
      </c>
      <c r="K76" s="49">
        <v>0</v>
      </c>
      <c r="L76" s="49">
        <v>0</v>
      </c>
      <c r="M76" s="49">
        <f t="shared" si="12"/>
        <v>2119</v>
      </c>
      <c r="N76" s="49">
        <v>0</v>
      </c>
      <c r="O76" s="49">
        <v>2119</v>
      </c>
      <c r="P76" s="49">
        <v>0</v>
      </c>
      <c r="Q76" s="49">
        <f t="shared" si="13"/>
        <v>403</v>
      </c>
      <c r="R76" s="49">
        <v>0</v>
      </c>
      <c r="S76" s="49">
        <v>403</v>
      </c>
      <c r="T76" s="49">
        <v>0</v>
      </c>
      <c r="U76" s="49">
        <f t="shared" si="14"/>
        <v>518</v>
      </c>
      <c r="V76" s="49">
        <v>0</v>
      </c>
      <c r="W76" s="49">
        <v>518</v>
      </c>
      <c r="X76" s="49">
        <v>0</v>
      </c>
      <c r="Y76" s="49">
        <f t="shared" si="15"/>
        <v>0</v>
      </c>
      <c r="Z76" s="49">
        <v>0</v>
      </c>
      <c r="AA76" s="49">
        <v>0</v>
      </c>
      <c r="AB76" s="49">
        <v>0</v>
      </c>
      <c r="AC76" s="49">
        <f t="shared" si="16"/>
        <v>159</v>
      </c>
      <c r="AD76" s="49">
        <v>0</v>
      </c>
      <c r="AE76" s="49">
        <v>159</v>
      </c>
      <c r="AF76" s="49">
        <v>0</v>
      </c>
      <c r="AG76" s="49">
        <v>138</v>
      </c>
      <c r="AH76" s="49">
        <v>0</v>
      </c>
    </row>
    <row r="77" spans="1:34" ht="13.5">
      <c r="A77" s="24" t="s">
        <v>181</v>
      </c>
      <c r="B77" s="47" t="s">
        <v>39</v>
      </c>
      <c r="C77" s="48" t="s">
        <v>40</v>
      </c>
      <c r="D77" s="49">
        <f t="shared" si="18"/>
        <v>3347</v>
      </c>
      <c r="E77" s="49">
        <v>3111</v>
      </c>
      <c r="F77" s="49">
        <v>236</v>
      </c>
      <c r="G77" s="49">
        <f t="shared" si="9"/>
        <v>3347</v>
      </c>
      <c r="H77" s="49">
        <f t="shared" si="10"/>
        <v>3335</v>
      </c>
      <c r="I77" s="49">
        <f t="shared" si="11"/>
        <v>0</v>
      </c>
      <c r="J77" s="49">
        <v>0</v>
      </c>
      <c r="K77" s="49">
        <v>0</v>
      </c>
      <c r="L77" s="49">
        <v>0</v>
      </c>
      <c r="M77" s="49">
        <f t="shared" si="12"/>
        <v>2187</v>
      </c>
      <c r="N77" s="49">
        <v>0</v>
      </c>
      <c r="O77" s="49">
        <v>1951</v>
      </c>
      <c r="P77" s="49">
        <v>236</v>
      </c>
      <c r="Q77" s="49">
        <f t="shared" si="13"/>
        <v>294</v>
      </c>
      <c r="R77" s="49">
        <v>0</v>
      </c>
      <c r="S77" s="49">
        <v>294</v>
      </c>
      <c r="T77" s="49">
        <v>0</v>
      </c>
      <c r="U77" s="49">
        <f t="shared" si="14"/>
        <v>762</v>
      </c>
      <c r="V77" s="49">
        <v>0</v>
      </c>
      <c r="W77" s="49">
        <v>762</v>
      </c>
      <c r="X77" s="49">
        <v>0</v>
      </c>
      <c r="Y77" s="49">
        <f t="shared" si="15"/>
        <v>0</v>
      </c>
      <c r="Z77" s="49">
        <v>0</v>
      </c>
      <c r="AA77" s="49">
        <v>0</v>
      </c>
      <c r="AB77" s="49">
        <v>0</v>
      </c>
      <c r="AC77" s="49">
        <f t="shared" si="16"/>
        <v>92</v>
      </c>
      <c r="AD77" s="49">
        <v>0</v>
      </c>
      <c r="AE77" s="49">
        <v>92</v>
      </c>
      <c r="AF77" s="49">
        <v>0</v>
      </c>
      <c r="AG77" s="49">
        <v>12</v>
      </c>
      <c r="AH77" s="49">
        <v>16</v>
      </c>
    </row>
    <row r="78" spans="1:34" ht="13.5">
      <c r="A78" s="24" t="s">
        <v>181</v>
      </c>
      <c r="B78" s="47" t="s">
        <v>41</v>
      </c>
      <c r="C78" s="48" t="s">
        <v>42</v>
      </c>
      <c r="D78" s="49">
        <f t="shared" si="18"/>
        <v>4570</v>
      </c>
      <c r="E78" s="49">
        <v>4181</v>
      </c>
      <c r="F78" s="49">
        <v>389</v>
      </c>
      <c r="G78" s="49">
        <f t="shared" si="9"/>
        <v>4570</v>
      </c>
      <c r="H78" s="49">
        <f t="shared" si="10"/>
        <v>4181</v>
      </c>
      <c r="I78" s="49">
        <f t="shared" si="11"/>
        <v>0</v>
      </c>
      <c r="J78" s="49">
        <v>0</v>
      </c>
      <c r="K78" s="49">
        <v>0</v>
      </c>
      <c r="L78" s="49">
        <v>0</v>
      </c>
      <c r="M78" s="49">
        <f t="shared" si="12"/>
        <v>3652</v>
      </c>
      <c r="N78" s="49">
        <v>0</v>
      </c>
      <c r="O78" s="49">
        <v>3652</v>
      </c>
      <c r="P78" s="49">
        <v>0</v>
      </c>
      <c r="Q78" s="49">
        <f t="shared" si="13"/>
        <v>529</v>
      </c>
      <c r="R78" s="49">
        <v>0</v>
      </c>
      <c r="S78" s="49">
        <v>529</v>
      </c>
      <c r="T78" s="49">
        <v>0</v>
      </c>
      <c r="U78" s="49">
        <f t="shared" si="14"/>
        <v>0</v>
      </c>
      <c r="V78" s="49">
        <v>0</v>
      </c>
      <c r="W78" s="49">
        <v>0</v>
      </c>
      <c r="X78" s="49">
        <v>0</v>
      </c>
      <c r="Y78" s="49">
        <f t="shared" si="15"/>
        <v>0</v>
      </c>
      <c r="Z78" s="49">
        <v>0</v>
      </c>
      <c r="AA78" s="49">
        <v>0</v>
      </c>
      <c r="AB78" s="49">
        <v>0</v>
      </c>
      <c r="AC78" s="49">
        <f t="shared" si="16"/>
        <v>0</v>
      </c>
      <c r="AD78" s="49">
        <v>0</v>
      </c>
      <c r="AE78" s="49">
        <v>0</v>
      </c>
      <c r="AF78" s="49">
        <v>0</v>
      </c>
      <c r="AG78" s="49">
        <v>389</v>
      </c>
      <c r="AH78" s="49">
        <v>0</v>
      </c>
    </row>
    <row r="79" spans="1:34" ht="13.5">
      <c r="A79" s="24" t="s">
        <v>181</v>
      </c>
      <c r="B79" s="47" t="s">
        <v>43</v>
      </c>
      <c r="C79" s="48" t="s">
        <v>44</v>
      </c>
      <c r="D79" s="49">
        <f t="shared" si="18"/>
        <v>1477</v>
      </c>
      <c r="E79" s="49">
        <v>1465</v>
      </c>
      <c r="F79" s="49">
        <v>12</v>
      </c>
      <c r="G79" s="49">
        <f t="shared" si="9"/>
        <v>1477</v>
      </c>
      <c r="H79" s="49">
        <f t="shared" si="10"/>
        <v>1458</v>
      </c>
      <c r="I79" s="49">
        <f t="shared" si="11"/>
        <v>0</v>
      </c>
      <c r="J79" s="49">
        <v>0</v>
      </c>
      <c r="K79" s="49">
        <v>0</v>
      </c>
      <c r="L79" s="49">
        <v>0</v>
      </c>
      <c r="M79" s="49">
        <f t="shared" si="12"/>
        <v>1049</v>
      </c>
      <c r="N79" s="49">
        <v>0</v>
      </c>
      <c r="O79" s="49">
        <v>1049</v>
      </c>
      <c r="P79" s="49">
        <v>0</v>
      </c>
      <c r="Q79" s="49">
        <f t="shared" si="13"/>
        <v>122</v>
      </c>
      <c r="R79" s="49">
        <v>0</v>
      </c>
      <c r="S79" s="49">
        <v>122</v>
      </c>
      <c r="T79" s="49">
        <v>0</v>
      </c>
      <c r="U79" s="49">
        <f t="shared" si="14"/>
        <v>251</v>
      </c>
      <c r="V79" s="49">
        <v>0</v>
      </c>
      <c r="W79" s="49">
        <v>251</v>
      </c>
      <c r="X79" s="49">
        <v>0</v>
      </c>
      <c r="Y79" s="49">
        <f t="shared" si="15"/>
        <v>0</v>
      </c>
      <c r="Z79" s="49">
        <v>0</v>
      </c>
      <c r="AA79" s="49">
        <v>0</v>
      </c>
      <c r="AB79" s="49">
        <v>0</v>
      </c>
      <c r="AC79" s="49">
        <f t="shared" si="16"/>
        <v>36</v>
      </c>
      <c r="AD79" s="49">
        <v>0</v>
      </c>
      <c r="AE79" s="49">
        <v>36</v>
      </c>
      <c r="AF79" s="49">
        <v>0</v>
      </c>
      <c r="AG79" s="49">
        <v>19</v>
      </c>
      <c r="AH79" s="49">
        <v>0</v>
      </c>
    </row>
    <row r="80" spans="1:34" ht="13.5">
      <c r="A80" s="24" t="s">
        <v>181</v>
      </c>
      <c r="B80" s="47" t="s">
        <v>383</v>
      </c>
      <c r="C80" s="48" t="s">
        <v>382</v>
      </c>
      <c r="D80" s="49">
        <f t="shared" si="18"/>
        <v>4455</v>
      </c>
      <c r="E80" s="49">
        <v>3801</v>
      </c>
      <c r="F80" s="49">
        <v>654</v>
      </c>
      <c r="G80" s="49">
        <f t="shared" si="9"/>
        <v>4455</v>
      </c>
      <c r="H80" s="49">
        <f t="shared" si="10"/>
        <v>3785</v>
      </c>
      <c r="I80" s="49">
        <f t="shared" si="11"/>
        <v>0</v>
      </c>
      <c r="J80" s="49">
        <v>0</v>
      </c>
      <c r="K80" s="49">
        <v>0</v>
      </c>
      <c r="L80" s="49">
        <v>0</v>
      </c>
      <c r="M80" s="49">
        <f t="shared" si="12"/>
        <v>3318</v>
      </c>
      <c r="N80" s="49">
        <v>15</v>
      </c>
      <c r="O80" s="49">
        <v>3303</v>
      </c>
      <c r="P80" s="49">
        <v>0</v>
      </c>
      <c r="Q80" s="49">
        <f t="shared" si="13"/>
        <v>322</v>
      </c>
      <c r="R80" s="49">
        <v>4</v>
      </c>
      <c r="S80" s="49">
        <v>318</v>
      </c>
      <c r="T80" s="49">
        <v>0</v>
      </c>
      <c r="U80" s="49">
        <f t="shared" si="14"/>
        <v>145</v>
      </c>
      <c r="V80" s="49">
        <v>0</v>
      </c>
      <c r="W80" s="49">
        <v>145</v>
      </c>
      <c r="X80" s="49">
        <v>0</v>
      </c>
      <c r="Y80" s="49">
        <f t="shared" si="15"/>
        <v>0</v>
      </c>
      <c r="Z80" s="49">
        <v>0</v>
      </c>
      <c r="AA80" s="49">
        <v>0</v>
      </c>
      <c r="AB80" s="49">
        <v>0</v>
      </c>
      <c r="AC80" s="49">
        <f t="shared" si="16"/>
        <v>0</v>
      </c>
      <c r="AD80" s="49">
        <v>0</v>
      </c>
      <c r="AE80" s="49">
        <v>0</v>
      </c>
      <c r="AF80" s="49">
        <v>0</v>
      </c>
      <c r="AG80" s="49">
        <v>670</v>
      </c>
      <c r="AH80" s="49">
        <v>0</v>
      </c>
    </row>
    <row r="81" spans="1:34" ht="13.5">
      <c r="A81" s="24" t="s">
        <v>181</v>
      </c>
      <c r="B81" s="47" t="s">
        <v>384</v>
      </c>
      <c r="C81" s="48" t="s">
        <v>385</v>
      </c>
      <c r="D81" s="49">
        <f t="shared" si="18"/>
        <v>4191</v>
      </c>
      <c r="E81" s="49">
        <v>2453</v>
      </c>
      <c r="F81" s="49">
        <v>1738</v>
      </c>
      <c r="G81" s="49">
        <f t="shared" si="9"/>
        <v>4191</v>
      </c>
      <c r="H81" s="49">
        <f t="shared" si="10"/>
        <v>3647</v>
      </c>
      <c r="I81" s="49">
        <f t="shared" si="11"/>
        <v>0</v>
      </c>
      <c r="J81" s="49">
        <v>0</v>
      </c>
      <c r="K81" s="49">
        <v>0</v>
      </c>
      <c r="L81" s="49">
        <v>0</v>
      </c>
      <c r="M81" s="49">
        <f t="shared" si="12"/>
        <v>2689</v>
      </c>
      <c r="N81" s="49">
        <v>0</v>
      </c>
      <c r="O81" s="49">
        <v>1916</v>
      </c>
      <c r="P81" s="49">
        <v>773</v>
      </c>
      <c r="Q81" s="49">
        <f t="shared" si="13"/>
        <v>214</v>
      </c>
      <c r="R81" s="49">
        <v>0</v>
      </c>
      <c r="S81" s="49">
        <v>193</v>
      </c>
      <c r="T81" s="49">
        <v>21</v>
      </c>
      <c r="U81" s="49">
        <f t="shared" si="14"/>
        <v>729</v>
      </c>
      <c r="V81" s="49">
        <v>0</v>
      </c>
      <c r="W81" s="49">
        <v>729</v>
      </c>
      <c r="X81" s="49">
        <v>0</v>
      </c>
      <c r="Y81" s="49">
        <f t="shared" si="15"/>
        <v>8</v>
      </c>
      <c r="Z81" s="49">
        <v>0</v>
      </c>
      <c r="AA81" s="49">
        <v>8</v>
      </c>
      <c r="AB81" s="49">
        <v>0</v>
      </c>
      <c r="AC81" s="49">
        <f t="shared" si="16"/>
        <v>7</v>
      </c>
      <c r="AD81" s="49">
        <v>0</v>
      </c>
      <c r="AE81" s="49">
        <v>7</v>
      </c>
      <c r="AF81" s="49">
        <v>0</v>
      </c>
      <c r="AG81" s="49">
        <v>544</v>
      </c>
      <c r="AH81" s="49">
        <v>0</v>
      </c>
    </row>
    <row r="82" spans="1:34" ht="13.5">
      <c r="A82" s="24" t="s">
        <v>181</v>
      </c>
      <c r="B82" s="47" t="s">
        <v>386</v>
      </c>
      <c r="C82" s="48" t="s">
        <v>387</v>
      </c>
      <c r="D82" s="49">
        <f t="shared" si="18"/>
        <v>2457</v>
      </c>
      <c r="E82" s="49">
        <v>2165</v>
      </c>
      <c r="F82" s="49">
        <v>292</v>
      </c>
      <c r="G82" s="49">
        <f t="shared" si="9"/>
        <v>2457</v>
      </c>
      <c r="H82" s="49">
        <f t="shared" si="10"/>
        <v>2077</v>
      </c>
      <c r="I82" s="49">
        <f t="shared" si="11"/>
        <v>0</v>
      </c>
      <c r="J82" s="49">
        <v>0</v>
      </c>
      <c r="K82" s="49">
        <v>0</v>
      </c>
      <c r="L82" s="49">
        <v>0</v>
      </c>
      <c r="M82" s="49">
        <f t="shared" si="12"/>
        <v>1663</v>
      </c>
      <c r="N82" s="49">
        <v>0</v>
      </c>
      <c r="O82" s="49">
        <v>1498</v>
      </c>
      <c r="P82" s="49">
        <v>165</v>
      </c>
      <c r="Q82" s="49">
        <f t="shared" si="13"/>
        <v>112</v>
      </c>
      <c r="R82" s="49">
        <v>0</v>
      </c>
      <c r="S82" s="49">
        <v>112</v>
      </c>
      <c r="T82" s="49">
        <v>0</v>
      </c>
      <c r="U82" s="49">
        <f t="shared" si="14"/>
        <v>293</v>
      </c>
      <c r="V82" s="49">
        <v>146</v>
      </c>
      <c r="W82" s="49">
        <v>147</v>
      </c>
      <c r="X82" s="49">
        <v>0</v>
      </c>
      <c r="Y82" s="49">
        <f t="shared" si="15"/>
        <v>5</v>
      </c>
      <c r="Z82" s="49">
        <v>5</v>
      </c>
      <c r="AA82" s="49">
        <v>0</v>
      </c>
      <c r="AB82" s="49">
        <v>0</v>
      </c>
      <c r="AC82" s="49">
        <f t="shared" si="16"/>
        <v>4</v>
      </c>
      <c r="AD82" s="49">
        <v>0</v>
      </c>
      <c r="AE82" s="49">
        <v>4</v>
      </c>
      <c r="AF82" s="49">
        <v>0</v>
      </c>
      <c r="AG82" s="49">
        <v>380</v>
      </c>
      <c r="AH82" s="49">
        <v>0</v>
      </c>
    </row>
    <row r="83" spans="1:34" ht="13.5">
      <c r="A83" s="24" t="s">
        <v>181</v>
      </c>
      <c r="B83" s="47" t="s">
        <v>388</v>
      </c>
      <c r="C83" s="48" t="s">
        <v>389</v>
      </c>
      <c r="D83" s="49">
        <f t="shared" si="18"/>
        <v>6066</v>
      </c>
      <c r="E83" s="49">
        <v>4704</v>
      </c>
      <c r="F83" s="49">
        <v>1362</v>
      </c>
      <c r="G83" s="49">
        <f t="shared" si="9"/>
        <v>6066</v>
      </c>
      <c r="H83" s="49">
        <f t="shared" si="10"/>
        <v>5117</v>
      </c>
      <c r="I83" s="49">
        <f t="shared" si="11"/>
        <v>0</v>
      </c>
      <c r="J83" s="49">
        <v>0</v>
      </c>
      <c r="K83" s="49">
        <v>0</v>
      </c>
      <c r="L83" s="49">
        <v>0</v>
      </c>
      <c r="M83" s="49">
        <f t="shared" si="12"/>
        <v>4725</v>
      </c>
      <c r="N83" s="49">
        <v>0</v>
      </c>
      <c r="O83" s="49">
        <v>3850</v>
      </c>
      <c r="P83" s="49">
        <v>875</v>
      </c>
      <c r="Q83" s="49">
        <f t="shared" si="13"/>
        <v>368</v>
      </c>
      <c r="R83" s="49">
        <v>0</v>
      </c>
      <c r="S83" s="49">
        <v>314</v>
      </c>
      <c r="T83" s="49">
        <v>54</v>
      </c>
      <c r="U83" s="49">
        <f t="shared" si="14"/>
        <v>0</v>
      </c>
      <c r="V83" s="49">
        <v>0</v>
      </c>
      <c r="W83" s="49">
        <v>0</v>
      </c>
      <c r="X83" s="49">
        <v>0</v>
      </c>
      <c r="Y83" s="49">
        <f t="shared" si="15"/>
        <v>11</v>
      </c>
      <c r="Z83" s="49">
        <v>11</v>
      </c>
      <c r="AA83" s="49">
        <v>0</v>
      </c>
      <c r="AB83" s="49">
        <v>0</v>
      </c>
      <c r="AC83" s="49">
        <f t="shared" si="16"/>
        <v>13</v>
      </c>
      <c r="AD83" s="49">
        <v>0</v>
      </c>
      <c r="AE83" s="49">
        <v>13</v>
      </c>
      <c r="AF83" s="49">
        <v>0</v>
      </c>
      <c r="AG83" s="49">
        <v>949</v>
      </c>
      <c r="AH83" s="49">
        <v>0</v>
      </c>
    </row>
    <row r="84" spans="1:34" ht="13.5">
      <c r="A84" s="24" t="s">
        <v>181</v>
      </c>
      <c r="B84" s="47" t="s">
        <v>390</v>
      </c>
      <c r="C84" s="48" t="s">
        <v>391</v>
      </c>
      <c r="D84" s="49">
        <f t="shared" si="18"/>
        <v>16923</v>
      </c>
      <c r="E84" s="49">
        <v>12786</v>
      </c>
      <c r="F84" s="49">
        <v>4137</v>
      </c>
      <c r="G84" s="49">
        <f t="shared" si="9"/>
        <v>16923</v>
      </c>
      <c r="H84" s="49">
        <f t="shared" si="10"/>
        <v>16808</v>
      </c>
      <c r="I84" s="49">
        <f t="shared" si="11"/>
        <v>0</v>
      </c>
      <c r="J84" s="49">
        <v>0</v>
      </c>
      <c r="K84" s="49">
        <v>0</v>
      </c>
      <c r="L84" s="49">
        <v>0</v>
      </c>
      <c r="M84" s="49">
        <f t="shared" si="12"/>
        <v>13397</v>
      </c>
      <c r="N84" s="49">
        <v>0</v>
      </c>
      <c r="O84" s="49">
        <v>9397</v>
      </c>
      <c r="P84" s="49">
        <v>4000</v>
      </c>
      <c r="Q84" s="49">
        <f t="shared" si="13"/>
        <v>286</v>
      </c>
      <c r="R84" s="49">
        <v>0</v>
      </c>
      <c r="S84" s="49">
        <v>283</v>
      </c>
      <c r="T84" s="49">
        <v>3</v>
      </c>
      <c r="U84" s="49">
        <f t="shared" si="14"/>
        <v>2757</v>
      </c>
      <c r="V84" s="49">
        <v>0</v>
      </c>
      <c r="W84" s="49">
        <v>2740</v>
      </c>
      <c r="X84" s="49">
        <v>17</v>
      </c>
      <c r="Y84" s="49">
        <f t="shared" si="15"/>
        <v>0</v>
      </c>
      <c r="Z84" s="49">
        <v>0</v>
      </c>
      <c r="AA84" s="49">
        <v>0</v>
      </c>
      <c r="AB84" s="49">
        <v>0</v>
      </c>
      <c r="AC84" s="49">
        <f t="shared" si="16"/>
        <v>368</v>
      </c>
      <c r="AD84" s="49">
        <v>0</v>
      </c>
      <c r="AE84" s="49">
        <v>366</v>
      </c>
      <c r="AF84" s="49">
        <v>2</v>
      </c>
      <c r="AG84" s="49">
        <v>115</v>
      </c>
      <c r="AH84" s="49">
        <v>0</v>
      </c>
    </row>
    <row r="85" spans="1:34" ht="13.5">
      <c r="A85" s="24" t="s">
        <v>181</v>
      </c>
      <c r="B85" s="47" t="s">
        <v>392</v>
      </c>
      <c r="C85" s="48" t="s">
        <v>393</v>
      </c>
      <c r="D85" s="49">
        <f t="shared" si="18"/>
        <v>3471</v>
      </c>
      <c r="E85" s="49">
        <v>2189</v>
      </c>
      <c r="F85" s="49">
        <v>1282</v>
      </c>
      <c r="G85" s="49">
        <f t="shared" si="9"/>
        <v>3471</v>
      </c>
      <c r="H85" s="49">
        <f t="shared" si="10"/>
        <v>3411</v>
      </c>
      <c r="I85" s="49">
        <f t="shared" si="11"/>
        <v>0</v>
      </c>
      <c r="J85" s="49">
        <v>0</v>
      </c>
      <c r="K85" s="49">
        <v>0</v>
      </c>
      <c r="L85" s="49">
        <v>0</v>
      </c>
      <c r="M85" s="49">
        <f t="shared" si="12"/>
        <v>3034</v>
      </c>
      <c r="N85" s="49">
        <v>0</v>
      </c>
      <c r="O85" s="49">
        <v>1754</v>
      </c>
      <c r="P85" s="49">
        <v>1280</v>
      </c>
      <c r="Q85" s="49">
        <f t="shared" si="13"/>
        <v>78</v>
      </c>
      <c r="R85" s="49">
        <v>0</v>
      </c>
      <c r="S85" s="49">
        <v>78</v>
      </c>
      <c r="T85" s="49">
        <v>0</v>
      </c>
      <c r="U85" s="49">
        <f t="shared" si="14"/>
        <v>245</v>
      </c>
      <c r="V85" s="49">
        <v>0</v>
      </c>
      <c r="W85" s="49">
        <v>244</v>
      </c>
      <c r="X85" s="49">
        <v>1</v>
      </c>
      <c r="Y85" s="49">
        <f t="shared" si="15"/>
        <v>0</v>
      </c>
      <c r="Z85" s="49">
        <v>0</v>
      </c>
      <c r="AA85" s="49">
        <v>0</v>
      </c>
      <c r="AB85" s="49">
        <v>0</v>
      </c>
      <c r="AC85" s="49">
        <f t="shared" si="16"/>
        <v>54</v>
      </c>
      <c r="AD85" s="49">
        <v>0</v>
      </c>
      <c r="AE85" s="49">
        <v>54</v>
      </c>
      <c r="AF85" s="49">
        <v>0</v>
      </c>
      <c r="AG85" s="49">
        <v>60</v>
      </c>
      <c r="AH85" s="49">
        <v>0</v>
      </c>
    </row>
    <row r="86" spans="1:34" ht="13.5">
      <c r="A86" s="24" t="s">
        <v>181</v>
      </c>
      <c r="B86" s="47" t="s">
        <v>394</v>
      </c>
      <c r="C86" s="48" t="s">
        <v>395</v>
      </c>
      <c r="D86" s="49">
        <f t="shared" si="18"/>
        <v>10186</v>
      </c>
      <c r="E86" s="49">
        <v>7129</v>
      </c>
      <c r="F86" s="49">
        <v>3057</v>
      </c>
      <c r="G86" s="49">
        <f t="shared" si="9"/>
        <v>10186</v>
      </c>
      <c r="H86" s="49">
        <f t="shared" si="10"/>
        <v>9747</v>
      </c>
      <c r="I86" s="49">
        <f t="shared" si="11"/>
        <v>0</v>
      </c>
      <c r="J86" s="49">
        <v>0</v>
      </c>
      <c r="K86" s="49">
        <v>0</v>
      </c>
      <c r="L86" s="49">
        <v>0</v>
      </c>
      <c r="M86" s="49">
        <f t="shared" si="12"/>
        <v>8015</v>
      </c>
      <c r="N86" s="49">
        <v>0</v>
      </c>
      <c r="O86" s="49">
        <v>6712</v>
      </c>
      <c r="P86" s="49">
        <v>1303</v>
      </c>
      <c r="Q86" s="49">
        <f t="shared" si="13"/>
        <v>239</v>
      </c>
      <c r="R86" s="49">
        <v>0</v>
      </c>
      <c r="S86" s="49">
        <v>239</v>
      </c>
      <c r="T86" s="49">
        <v>0</v>
      </c>
      <c r="U86" s="49">
        <f t="shared" si="14"/>
        <v>1310</v>
      </c>
      <c r="V86" s="49">
        <v>0</v>
      </c>
      <c r="W86" s="49">
        <v>1276</v>
      </c>
      <c r="X86" s="49">
        <v>34</v>
      </c>
      <c r="Y86" s="49">
        <f t="shared" si="15"/>
        <v>0</v>
      </c>
      <c r="Z86" s="49">
        <v>0</v>
      </c>
      <c r="AA86" s="49">
        <v>0</v>
      </c>
      <c r="AB86" s="49">
        <v>0</v>
      </c>
      <c r="AC86" s="49">
        <f t="shared" si="16"/>
        <v>183</v>
      </c>
      <c r="AD86" s="49">
        <v>0</v>
      </c>
      <c r="AE86" s="49">
        <v>178</v>
      </c>
      <c r="AF86" s="49">
        <v>5</v>
      </c>
      <c r="AG86" s="49">
        <v>439</v>
      </c>
      <c r="AH86" s="49">
        <v>828</v>
      </c>
    </row>
    <row r="87" spans="1:34" ht="13.5">
      <c r="A87" s="24" t="s">
        <v>181</v>
      </c>
      <c r="B87" s="47" t="s">
        <v>396</v>
      </c>
      <c r="C87" s="48" t="s">
        <v>397</v>
      </c>
      <c r="D87" s="49">
        <f t="shared" si="18"/>
        <v>1764</v>
      </c>
      <c r="E87" s="49">
        <v>1553</v>
      </c>
      <c r="F87" s="49">
        <v>211</v>
      </c>
      <c r="G87" s="49">
        <f t="shared" si="9"/>
        <v>1764</v>
      </c>
      <c r="H87" s="49">
        <f t="shared" si="10"/>
        <v>1736</v>
      </c>
      <c r="I87" s="49">
        <f t="shared" si="11"/>
        <v>0</v>
      </c>
      <c r="J87" s="49">
        <v>0</v>
      </c>
      <c r="K87" s="49">
        <v>0</v>
      </c>
      <c r="L87" s="49">
        <v>0</v>
      </c>
      <c r="M87" s="49">
        <f t="shared" si="12"/>
        <v>1339</v>
      </c>
      <c r="N87" s="49">
        <v>0</v>
      </c>
      <c r="O87" s="49">
        <v>1167</v>
      </c>
      <c r="P87" s="49">
        <v>172</v>
      </c>
      <c r="Q87" s="49">
        <f t="shared" si="13"/>
        <v>4</v>
      </c>
      <c r="R87" s="49">
        <v>0</v>
      </c>
      <c r="S87" s="49">
        <v>3</v>
      </c>
      <c r="T87" s="49">
        <v>1</v>
      </c>
      <c r="U87" s="49">
        <f t="shared" si="14"/>
        <v>305</v>
      </c>
      <c r="V87" s="49">
        <v>0</v>
      </c>
      <c r="W87" s="49">
        <v>295</v>
      </c>
      <c r="X87" s="49">
        <v>10</v>
      </c>
      <c r="Y87" s="49">
        <f t="shared" si="15"/>
        <v>0</v>
      </c>
      <c r="Z87" s="49">
        <v>0</v>
      </c>
      <c r="AA87" s="49">
        <v>0</v>
      </c>
      <c r="AB87" s="49">
        <v>0</v>
      </c>
      <c r="AC87" s="49">
        <f t="shared" si="16"/>
        <v>88</v>
      </c>
      <c r="AD87" s="49">
        <v>0</v>
      </c>
      <c r="AE87" s="49">
        <v>88</v>
      </c>
      <c r="AF87" s="49">
        <v>0</v>
      </c>
      <c r="AG87" s="49">
        <v>28</v>
      </c>
      <c r="AH87" s="49">
        <v>0</v>
      </c>
    </row>
    <row r="88" spans="1:34" ht="13.5">
      <c r="A88" s="24" t="s">
        <v>181</v>
      </c>
      <c r="B88" s="47" t="s">
        <v>45</v>
      </c>
      <c r="C88" s="48" t="s">
        <v>46</v>
      </c>
      <c r="D88" s="49">
        <f t="shared" si="18"/>
        <v>7852</v>
      </c>
      <c r="E88" s="49">
        <v>5555</v>
      </c>
      <c r="F88" s="49">
        <v>2297</v>
      </c>
      <c r="G88" s="49">
        <f t="shared" si="9"/>
        <v>7852</v>
      </c>
      <c r="H88" s="49">
        <f t="shared" si="10"/>
        <v>7391</v>
      </c>
      <c r="I88" s="49">
        <f t="shared" si="11"/>
        <v>0</v>
      </c>
      <c r="J88" s="49">
        <v>0</v>
      </c>
      <c r="K88" s="49">
        <v>0</v>
      </c>
      <c r="L88" s="49">
        <v>0</v>
      </c>
      <c r="M88" s="49">
        <f t="shared" si="12"/>
        <v>6520</v>
      </c>
      <c r="N88" s="49">
        <v>0</v>
      </c>
      <c r="O88" s="49">
        <v>4730</v>
      </c>
      <c r="P88" s="49">
        <v>1790</v>
      </c>
      <c r="Q88" s="49">
        <f t="shared" si="13"/>
        <v>121</v>
      </c>
      <c r="R88" s="49">
        <v>0</v>
      </c>
      <c r="S88" s="49">
        <v>120</v>
      </c>
      <c r="T88" s="49">
        <v>1</v>
      </c>
      <c r="U88" s="49">
        <f t="shared" si="14"/>
        <v>627</v>
      </c>
      <c r="V88" s="49">
        <v>0</v>
      </c>
      <c r="W88" s="49">
        <v>587</v>
      </c>
      <c r="X88" s="49">
        <v>40</v>
      </c>
      <c r="Y88" s="49">
        <f t="shared" si="15"/>
        <v>0</v>
      </c>
      <c r="Z88" s="49">
        <v>0</v>
      </c>
      <c r="AA88" s="49">
        <v>0</v>
      </c>
      <c r="AB88" s="49">
        <v>0</v>
      </c>
      <c r="AC88" s="49">
        <f t="shared" si="16"/>
        <v>123</v>
      </c>
      <c r="AD88" s="49">
        <v>0</v>
      </c>
      <c r="AE88" s="49">
        <v>118</v>
      </c>
      <c r="AF88" s="49">
        <v>5</v>
      </c>
      <c r="AG88" s="49">
        <v>461</v>
      </c>
      <c r="AH88" s="49">
        <v>0</v>
      </c>
    </row>
    <row r="89" spans="1:34" ht="13.5">
      <c r="A89" s="24" t="s">
        <v>181</v>
      </c>
      <c r="B89" s="47" t="s">
        <v>47</v>
      </c>
      <c r="C89" s="48" t="s">
        <v>48</v>
      </c>
      <c r="D89" s="49">
        <f t="shared" si="18"/>
        <v>9612</v>
      </c>
      <c r="E89" s="49">
        <v>9270</v>
      </c>
      <c r="F89" s="49">
        <v>342</v>
      </c>
      <c r="G89" s="49">
        <f t="shared" si="9"/>
        <v>9612</v>
      </c>
      <c r="H89" s="49">
        <f t="shared" si="10"/>
        <v>9591</v>
      </c>
      <c r="I89" s="49">
        <f t="shared" si="11"/>
        <v>0</v>
      </c>
      <c r="J89" s="49">
        <v>0</v>
      </c>
      <c r="K89" s="49">
        <v>0</v>
      </c>
      <c r="L89" s="49">
        <v>0</v>
      </c>
      <c r="M89" s="49">
        <f t="shared" si="12"/>
        <v>7027</v>
      </c>
      <c r="N89" s="49">
        <v>8</v>
      </c>
      <c r="O89" s="49">
        <v>6745</v>
      </c>
      <c r="P89" s="49">
        <v>274</v>
      </c>
      <c r="Q89" s="49">
        <f t="shared" si="13"/>
        <v>1638</v>
      </c>
      <c r="R89" s="49">
        <v>1</v>
      </c>
      <c r="S89" s="49">
        <v>1602</v>
      </c>
      <c r="T89" s="49">
        <v>35</v>
      </c>
      <c r="U89" s="49">
        <f t="shared" si="14"/>
        <v>491</v>
      </c>
      <c r="V89" s="49">
        <v>0</v>
      </c>
      <c r="W89" s="49">
        <v>467</v>
      </c>
      <c r="X89" s="49">
        <v>24</v>
      </c>
      <c r="Y89" s="49">
        <f t="shared" si="15"/>
        <v>0</v>
      </c>
      <c r="Z89" s="49">
        <v>0</v>
      </c>
      <c r="AA89" s="49">
        <v>0</v>
      </c>
      <c r="AB89" s="49">
        <v>0</v>
      </c>
      <c r="AC89" s="49">
        <f t="shared" si="16"/>
        <v>435</v>
      </c>
      <c r="AD89" s="49">
        <v>7</v>
      </c>
      <c r="AE89" s="49">
        <v>428</v>
      </c>
      <c r="AF89" s="49">
        <v>0</v>
      </c>
      <c r="AG89" s="49">
        <v>21</v>
      </c>
      <c r="AH89" s="49">
        <v>0</v>
      </c>
    </row>
    <row r="90" spans="1:34" ht="13.5">
      <c r="A90" s="24" t="s">
        <v>181</v>
      </c>
      <c r="B90" s="47" t="s">
        <v>49</v>
      </c>
      <c r="C90" s="48" t="s">
        <v>50</v>
      </c>
      <c r="D90" s="49">
        <f t="shared" si="18"/>
        <v>5593</v>
      </c>
      <c r="E90" s="49">
        <v>5288</v>
      </c>
      <c r="F90" s="49">
        <v>305</v>
      </c>
      <c r="G90" s="49">
        <f t="shared" si="9"/>
        <v>5593</v>
      </c>
      <c r="H90" s="49">
        <f t="shared" si="10"/>
        <v>5572</v>
      </c>
      <c r="I90" s="49">
        <f t="shared" si="11"/>
        <v>0</v>
      </c>
      <c r="J90" s="49">
        <v>0</v>
      </c>
      <c r="K90" s="49">
        <v>0</v>
      </c>
      <c r="L90" s="49">
        <v>0</v>
      </c>
      <c r="M90" s="49">
        <f t="shared" si="12"/>
        <v>3916</v>
      </c>
      <c r="N90" s="49">
        <v>7</v>
      </c>
      <c r="O90" s="49">
        <v>3677</v>
      </c>
      <c r="P90" s="49">
        <v>232</v>
      </c>
      <c r="Q90" s="49">
        <f t="shared" si="13"/>
        <v>380</v>
      </c>
      <c r="R90" s="49">
        <v>0</v>
      </c>
      <c r="S90" s="49">
        <v>324</v>
      </c>
      <c r="T90" s="49">
        <v>56</v>
      </c>
      <c r="U90" s="49">
        <f t="shared" si="14"/>
        <v>1087</v>
      </c>
      <c r="V90" s="49">
        <v>20</v>
      </c>
      <c r="W90" s="49">
        <v>1067</v>
      </c>
      <c r="X90" s="49">
        <v>0</v>
      </c>
      <c r="Y90" s="49">
        <f t="shared" si="15"/>
        <v>0</v>
      </c>
      <c r="Z90" s="49">
        <v>0</v>
      </c>
      <c r="AA90" s="49">
        <v>0</v>
      </c>
      <c r="AB90" s="49">
        <v>0</v>
      </c>
      <c r="AC90" s="49">
        <f t="shared" si="16"/>
        <v>189</v>
      </c>
      <c r="AD90" s="49">
        <v>6</v>
      </c>
      <c r="AE90" s="49">
        <v>181</v>
      </c>
      <c r="AF90" s="49">
        <v>2</v>
      </c>
      <c r="AG90" s="49">
        <v>21</v>
      </c>
      <c r="AH90" s="49">
        <v>0</v>
      </c>
    </row>
    <row r="91" spans="1:34" ht="13.5">
      <c r="A91" s="194" t="s">
        <v>63</v>
      </c>
      <c r="B91" s="189"/>
      <c r="C91" s="190"/>
      <c r="D91" s="49">
        <f aca="true" t="shared" si="19" ref="D91:AH91">SUM(D7:D90)</f>
        <v>1084186</v>
      </c>
      <c r="E91" s="49">
        <f t="shared" si="19"/>
        <v>806534</v>
      </c>
      <c r="F91" s="49">
        <f t="shared" si="19"/>
        <v>277652</v>
      </c>
      <c r="G91" s="49">
        <f t="shared" si="19"/>
        <v>1084186</v>
      </c>
      <c r="H91" s="49">
        <f t="shared" si="19"/>
        <v>969548</v>
      </c>
      <c r="I91" s="49">
        <f t="shared" si="19"/>
        <v>3</v>
      </c>
      <c r="J91" s="49">
        <f t="shared" si="19"/>
        <v>3</v>
      </c>
      <c r="K91" s="49">
        <f t="shared" si="19"/>
        <v>0</v>
      </c>
      <c r="L91" s="49">
        <f t="shared" si="19"/>
        <v>0</v>
      </c>
      <c r="M91" s="49">
        <f t="shared" si="19"/>
        <v>791234</v>
      </c>
      <c r="N91" s="49">
        <f t="shared" si="19"/>
        <v>80855</v>
      </c>
      <c r="O91" s="49">
        <f t="shared" si="19"/>
        <v>533720</v>
      </c>
      <c r="P91" s="49">
        <f t="shared" si="19"/>
        <v>176659</v>
      </c>
      <c r="Q91" s="49">
        <f t="shared" si="19"/>
        <v>75496</v>
      </c>
      <c r="R91" s="49">
        <f t="shared" si="19"/>
        <v>8684</v>
      </c>
      <c r="S91" s="49">
        <f t="shared" si="19"/>
        <v>54733</v>
      </c>
      <c r="T91" s="49">
        <f t="shared" si="19"/>
        <v>12079</v>
      </c>
      <c r="U91" s="49">
        <f t="shared" si="19"/>
        <v>81864</v>
      </c>
      <c r="V91" s="49">
        <f t="shared" si="19"/>
        <v>2356</v>
      </c>
      <c r="W91" s="49">
        <f t="shared" si="19"/>
        <v>78532</v>
      </c>
      <c r="X91" s="49">
        <f t="shared" si="19"/>
        <v>976</v>
      </c>
      <c r="Y91" s="49">
        <f t="shared" si="19"/>
        <v>158</v>
      </c>
      <c r="Z91" s="49">
        <f t="shared" si="19"/>
        <v>25</v>
      </c>
      <c r="AA91" s="49">
        <f t="shared" si="19"/>
        <v>131</v>
      </c>
      <c r="AB91" s="49">
        <f t="shared" si="19"/>
        <v>2</v>
      </c>
      <c r="AC91" s="49">
        <f t="shared" si="19"/>
        <v>20793</v>
      </c>
      <c r="AD91" s="49">
        <f t="shared" si="19"/>
        <v>2843</v>
      </c>
      <c r="AE91" s="49">
        <f t="shared" si="19"/>
        <v>17060</v>
      </c>
      <c r="AF91" s="49">
        <f t="shared" si="19"/>
        <v>890</v>
      </c>
      <c r="AG91" s="49">
        <f t="shared" si="19"/>
        <v>114638</v>
      </c>
      <c r="AH91" s="49">
        <f t="shared" si="19"/>
        <v>7538</v>
      </c>
    </row>
  </sheetData>
  <mergeCells count="14">
    <mergeCell ref="A91:C9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9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178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7" t="s">
        <v>146</v>
      </c>
      <c r="B2" s="197" t="s">
        <v>308</v>
      </c>
      <c r="C2" s="202" t="s">
        <v>311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1"/>
      <c r="B3" s="233"/>
      <c r="C3" s="203"/>
      <c r="D3" s="10" t="s">
        <v>161</v>
      </c>
      <c r="E3" s="32" t="s">
        <v>155</v>
      </c>
      <c r="F3" s="195" t="s">
        <v>312</v>
      </c>
      <c r="G3" s="196"/>
      <c r="H3" s="196"/>
      <c r="I3" s="196"/>
      <c r="J3" s="196"/>
      <c r="K3" s="191"/>
      <c r="L3" s="202" t="s">
        <v>313</v>
      </c>
      <c r="M3" s="14" t="s">
        <v>163</v>
      </c>
      <c r="N3" s="33"/>
      <c r="O3" s="33"/>
      <c r="P3" s="33"/>
      <c r="Q3" s="33"/>
      <c r="R3" s="33"/>
      <c r="S3" s="33"/>
      <c r="T3" s="34"/>
      <c r="U3" s="10" t="s">
        <v>161</v>
      </c>
      <c r="V3" s="202" t="s">
        <v>155</v>
      </c>
      <c r="W3" s="228" t="s">
        <v>156</v>
      </c>
      <c r="X3" s="229"/>
      <c r="Y3" s="229"/>
      <c r="Z3" s="229"/>
      <c r="AA3" s="230"/>
      <c r="AB3" s="10" t="s">
        <v>161</v>
      </c>
      <c r="AC3" s="202" t="s">
        <v>314</v>
      </c>
      <c r="AD3" s="202" t="s">
        <v>315</v>
      </c>
      <c r="AE3" s="14" t="s">
        <v>157</v>
      </c>
      <c r="AF3" s="30"/>
      <c r="AG3" s="30"/>
      <c r="AH3" s="30"/>
      <c r="AI3" s="30"/>
      <c r="AJ3" s="31"/>
    </row>
    <row r="4" spans="1:36" s="28" customFormat="1" ht="22.5" customHeight="1">
      <c r="A4" s="231"/>
      <c r="B4" s="233"/>
      <c r="C4" s="203"/>
      <c r="D4" s="10"/>
      <c r="E4" s="35"/>
      <c r="F4" s="36"/>
      <c r="G4" s="202" t="s">
        <v>172</v>
      </c>
      <c r="H4" s="202" t="s">
        <v>173</v>
      </c>
      <c r="I4" s="202" t="s">
        <v>174</v>
      </c>
      <c r="J4" s="202" t="s">
        <v>175</v>
      </c>
      <c r="K4" s="202" t="s">
        <v>176</v>
      </c>
      <c r="L4" s="219"/>
      <c r="M4" s="37"/>
      <c r="N4" s="38"/>
      <c r="O4" s="38"/>
      <c r="P4" s="38"/>
      <c r="Q4" s="38"/>
      <c r="R4" s="38"/>
      <c r="S4" s="38"/>
      <c r="T4" s="39"/>
      <c r="U4" s="10"/>
      <c r="V4" s="219"/>
      <c r="W4" s="225" t="s">
        <v>172</v>
      </c>
      <c r="X4" s="202" t="s">
        <v>173</v>
      </c>
      <c r="Y4" s="202" t="s">
        <v>174</v>
      </c>
      <c r="Z4" s="202" t="s">
        <v>175</v>
      </c>
      <c r="AA4" s="202" t="s">
        <v>176</v>
      </c>
      <c r="AB4" s="10"/>
      <c r="AC4" s="219"/>
      <c r="AD4" s="219"/>
      <c r="AE4" s="37"/>
      <c r="AF4" s="225" t="s">
        <v>172</v>
      </c>
      <c r="AG4" s="202" t="s">
        <v>173</v>
      </c>
      <c r="AH4" s="202" t="s">
        <v>174</v>
      </c>
      <c r="AI4" s="202" t="s">
        <v>175</v>
      </c>
      <c r="AJ4" s="202" t="s">
        <v>176</v>
      </c>
    </row>
    <row r="5" spans="1:36" s="28" customFormat="1" ht="22.5" customHeight="1">
      <c r="A5" s="231"/>
      <c r="B5" s="233"/>
      <c r="C5" s="203"/>
      <c r="D5" s="16"/>
      <c r="E5" s="40"/>
      <c r="F5" s="10" t="s">
        <v>161</v>
      </c>
      <c r="G5" s="219"/>
      <c r="H5" s="219"/>
      <c r="I5" s="219"/>
      <c r="J5" s="219"/>
      <c r="K5" s="219"/>
      <c r="L5" s="227"/>
      <c r="M5" s="10" t="s">
        <v>161</v>
      </c>
      <c r="N5" s="6" t="s">
        <v>165</v>
      </c>
      <c r="O5" s="6" t="s">
        <v>309</v>
      </c>
      <c r="P5" s="6" t="s">
        <v>166</v>
      </c>
      <c r="Q5" s="18" t="s">
        <v>316</v>
      </c>
      <c r="R5" s="6" t="s">
        <v>167</v>
      </c>
      <c r="S5" s="18" t="s">
        <v>57</v>
      </c>
      <c r="T5" s="6" t="s">
        <v>310</v>
      </c>
      <c r="U5" s="16"/>
      <c r="V5" s="227"/>
      <c r="W5" s="226"/>
      <c r="X5" s="219"/>
      <c r="Y5" s="219"/>
      <c r="Z5" s="219"/>
      <c r="AA5" s="219"/>
      <c r="AB5" s="16"/>
      <c r="AC5" s="227"/>
      <c r="AD5" s="227"/>
      <c r="AE5" s="10" t="s">
        <v>161</v>
      </c>
      <c r="AF5" s="226"/>
      <c r="AG5" s="219"/>
      <c r="AH5" s="219"/>
      <c r="AI5" s="219"/>
      <c r="AJ5" s="219"/>
    </row>
    <row r="6" spans="1:36" s="28" customFormat="1" ht="22.5" customHeight="1">
      <c r="A6" s="232"/>
      <c r="B6" s="234"/>
      <c r="C6" s="204"/>
      <c r="D6" s="21" t="s">
        <v>317</v>
      </c>
      <c r="E6" s="21" t="s">
        <v>154</v>
      </c>
      <c r="F6" s="21" t="s">
        <v>154</v>
      </c>
      <c r="G6" s="23" t="s">
        <v>154</v>
      </c>
      <c r="H6" s="23" t="s">
        <v>154</v>
      </c>
      <c r="I6" s="23" t="s">
        <v>154</v>
      </c>
      <c r="J6" s="23" t="s">
        <v>154</v>
      </c>
      <c r="K6" s="23" t="s">
        <v>154</v>
      </c>
      <c r="L6" s="41" t="s">
        <v>154</v>
      </c>
      <c r="M6" s="21" t="s">
        <v>154</v>
      </c>
      <c r="N6" s="23" t="s">
        <v>154</v>
      </c>
      <c r="O6" s="23" t="s">
        <v>154</v>
      </c>
      <c r="P6" s="23" t="s">
        <v>154</v>
      </c>
      <c r="Q6" s="23" t="s">
        <v>154</v>
      </c>
      <c r="R6" s="23" t="s">
        <v>154</v>
      </c>
      <c r="S6" s="23" t="s">
        <v>154</v>
      </c>
      <c r="T6" s="23" t="s">
        <v>154</v>
      </c>
      <c r="U6" s="21" t="s">
        <v>154</v>
      </c>
      <c r="V6" s="41" t="s">
        <v>154</v>
      </c>
      <c r="W6" s="42" t="s">
        <v>154</v>
      </c>
      <c r="X6" s="23" t="s">
        <v>154</v>
      </c>
      <c r="Y6" s="23" t="s">
        <v>154</v>
      </c>
      <c r="Z6" s="23" t="s">
        <v>154</v>
      </c>
      <c r="AA6" s="23" t="s">
        <v>154</v>
      </c>
      <c r="AB6" s="21" t="s">
        <v>154</v>
      </c>
      <c r="AC6" s="41" t="s">
        <v>154</v>
      </c>
      <c r="AD6" s="41" t="s">
        <v>154</v>
      </c>
      <c r="AE6" s="21" t="s">
        <v>154</v>
      </c>
      <c r="AF6" s="22" t="s">
        <v>154</v>
      </c>
      <c r="AG6" s="22" t="s">
        <v>154</v>
      </c>
      <c r="AH6" s="22" t="s">
        <v>154</v>
      </c>
      <c r="AI6" s="22" t="s">
        <v>154</v>
      </c>
      <c r="AJ6" s="22" t="s">
        <v>154</v>
      </c>
    </row>
    <row r="7" spans="1:36" ht="13.5">
      <c r="A7" s="24" t="s">
        <v>181</v>
      </c>
      <c r="B7" s="47" t="s">
        <v>182</v>
      </c>
      <c r="C7" s="48" t="s">
        <v>183</v>
      </c>
      <c r="D7" s="49">
        <f aca="true" t="shared" si="0" ref="D7:D70">E7+F7+L7+M7</f>
        <v>118160</v>
      </c>
      <c r="E7" s="49">
        <v>105170</v>
      </c>
      <c r="F7" s="49">
        <f aca="true" t="shared" si="1" ref="F7:F29">SUM(G7:K7)</f>
        <v>9527</v>
      </c>
      <c r="G7" s="49">
        <v>5862</v>
      </c>
      <c r="H7" s="49">
        <v>3665</v>
      </c>
      <c r="I7" s="49">
        <v>0</v>
      </c>
      <c r="J7" s="49">
        <v>0</v>
      </c>
      <c r="K7" s="49">
        <v>0</v>
      </c>
      <c r="L7" s="49">
        <v>0</v>
      </c>
      <c r="M7" s="49">
        <f aca="true" t="shared" si="2" ref="M7:M29">SUM(N7:T7)</f>
        <v>3463</v>
      </c>
      <c r="N7" s="49">
        <v>3295</v>
      </c>
      <c r="O7" s="49">
        <v>0</v>
      </c>
      <c r="P7" s="49">
        <v>0</v>
      </c>
      <c r="Q7" s="49">
        <v>115</v>
      </c>
      <c r="R7" s="49">
        <v>0</v>
      </c>
      <c r="S7" s="49">
        <v>53</v>
      </c>
      <c r="T7" s="49">
        <v>0</v>
      </c>
      <c r="U7" s="49">
        <f aca="true" t="shared" si="3" ref="U7:U29">SUM(V7:AA7)</f>
        <v>105429</v>
      </c>
      <c r="V7" s="49">
        <v>105170</v>
      </c>
      <c r="W7" s="49">
        <v>50</v>
      </c>
      <c r="X7" s="49">
        <v>209</v>
      </c>
      <c r="Y7" s="49">
        <v>0</v>
      </c>
      <c r="Z7" s="49">
        <v>0</v>
      </c>
      <c r="AA7" s="49">
        <v>0</v>
      </c>
      <c r="AB7" s="49">
        <f aca="true" t="shared" si="4" ref="AB7:AB29">SUM(AC7:AE7)</f>
        <v>18124</v>
      </c>
      <c r="AC7" s="49">
        <v>0</v>
      </c>
      <c r="AD7" s="49">
        <v>15991</v>
      </c>
      <c r="AE7" s="49">
        <f aca="true" t="shared" si="5" ref="AE7:AE29">SUM(AF7:AJ7)</f>
        <v>2133</v>
      </c>
      <c r="AF7" s="49">
        <v>2133</v>
      </c>
      <c r="AG7" s="49">
        <v>0</v>
      </c>
      <c r="AH7" s="49">
        <v>0</v>
      </c>
      <c r="AI7" s="49">
        <v>0</v>
      </c>
      <c r="AJ7" s="49">
        <v>0</v>
      </c>
    </row>
    <row r="8" spans="1:36" ht="13.5">
      <c r="A8" s="24" t="s">
        <v>181</v>
      </c>
      <c r="B8" s="47" t="s">
        <v>184</v>
      </c>
      <c r="C8" s="48" t="s">
        <v>185</v>
      </c>
      <c r="D8" s="49">
        <f t="shared" si="0"/>
        <v>88710</v>
      </c>
      <c r="E8" s="49">
        <v>68887</v>
      </c>
      <c r="F8" s="49">
        <f t="shared" si="1"/>
        <v>8244</v>
      </c>
      <c r="G8" s="49">
        <v>8244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f t="shared" si="2"/>
        <v>11579</v>
      </c>
      <c r="N8" s="49">
        <v>7995</v>
      </c>
      <c r="O8" s="49">
        <v>1028</v>
      </c>
      <c r="P8" s="49">
        <v>1789</v>
      </c>
      <c r="Q8" s="49">
        <v>239</v>
      </c>
      <c r="R8" s="49">
        <v>0</v>
      </c>
      <c r="S8" s="49">
        <v>528</v>
      </c>
      <c r="T8" s="49">
        <v>0</v>
      </c>
      <c r="U8" s="49">
        <f t="shared" si="3"/>
        <v>69730</v>
      </c>
      <c r="V8" s="49">
        <v>68887</v>
      </c>
      <c r="W8" s="49">
        <v>843</v>
      </c>
      <c r="X8" s="49">
        <v>0</v>
      </c>
      <c r="Y8" s="49">
        <v>0</v>
      </c>
      <c r="Z8" s="49">
        <v>0</v>
      </c>
      <c r="AA8" s="49">
        <v>0</v>
      </c>
      <c r="AB8" s="49">
        <f t="shared" si="4"/>
        <v>8796</v>
      </c>
      <c r="AC8" s="49">
        <v>0</v>
      </c>
      <c r="AD8" s="49">
        <v>6890</v>
      </c>
      <c r="AE8" s="49">
        <f t="shared" si="5"/>
        <v>1906</v>
      </c>
      <c r="AF8" s="49">
        <v>1906</v>
      </c>
      <c r="AG8" s="49">
        <v>0</v>
      </c>
      <c r="AH8" s="49">
        <v>0</v>
      </c>
      <c r="AI8" s="49">
        <v>0</v>
      </c>
      <c r="AJ8" s="49">
        <v>0</v>
      </c>
    </row>
    <row r="9" spans="1:36" ht="13.5">
      <c r="A9" s="24" t="s">
        <v>181</v>
      </c>
      <c r="B9" s="47" t="s">
        <v>186</v>
      </c>
      <c r="C9" s="48" t="s">
        <v>187</v>
      </c>
      <c r="D9" s="49">
        <f t="shared" si="0"/>
        <v>62325</v>
      </c>
      <c r="E9" s="49">
        <v>54144</v>
      </c>
      <c r="F9" s="49">
        <f t="shared" si="1"/>
        <v>5621</v>
      </c>
      <c r="G9" s="49">
        <v>5621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2"/>
        <v>2560</v>
      </c>
      <c r="N9" s="49">
        <v>1218</v>
      </c>
      <c r="O9" s="49">
        <v>407</v>
      </c>
      <c r="P9" s="49">
        <v>732</v>
      </c>
      <c r="Q9" s="49">
        <v>92</v>
      </c>
      <c r="R9" s="49">
        <v>0</v>
      </c>
      <c r="S9" s="49">
        <v>80</v>
      </c>
      <c r="T9" s="49">
        <v>31</v>
      </c>
      <c r="U9" s="49">
        <f t="shared" si="3"/>
        <v>57660</v>
      </c>
      <c r="V9" s="49">
        <v>54144</v>
      </c>
      <c r="W9" s="49">
        <v>3516</v>
      </c>
      <c r="X9" s="49">
        <v>0</v>
      </c>
      <c r="Y9" s="49">
        <v>0</v>
      </c>
      <c r="Z9" s="49">
        <v>0</v>
      </c>
      <c r="AA9" s="49">
        <v>0</v>
      </c>
      <c r="AB9" s="49">
        <f t="shared" si="4"/>
        <v>9295</v>
      </c>
      <c r="AC9" s="49">
        <v>0</v>
      </c>
      <c r="AD9" s="49">
        <v>8377</v>
      </c>
      <c r="AE9" s="49">
        <f t="shared" si="5"/>
        <v>918</v>
      </c>
      <c r="AF9" s="49">
        <v>918</v>
      </c>
      <c r="AG9" s="49">
        <v>0</v>
      </c>
      <c r="AH9" s="49">
        <v>0</v>
      </c>
      <c r="AI9" s="49">
        <v>0</v>
      </c>
      <c r="AJ9" s="49">
        <v>0</v>
      </c>
    </row>
    <row r="10" spans="1:36" ht="13.5">
      <c r="A10" s="24" t="s">
        <v>181</v>
      </c>
      <c r="B10" s="47" t="s">
        <v>188</v>
      </c>
      <c r="C10" s="48" t="s">
        <v>189</v>
      </c>
      <c r="D10" s="49">
        <f t="shared" si="0"/>
        <v>23299</v>
      </c>
      <c r="E10" s="49">
        <v>20448</v>
      </c>
      <c r="F10" s="49">
        <f t="shared" si="1"/>
        <v>428</v>
      </c>
      <c r="G10" s="49">
        <v>0</v>
      </c>
      <c r="H10" s="49">
        <v>428</v>
      </c>
      <c r="I10" s="49">
        <v>0</v>
      </c>
      <c r="J10" s="49">
        <v>0</v>
      </c>
      <c r="K10" s="49">
        <v>0</v>
      </c>
      <c r="L10" s="49">
        <v>751</v>
      </c>
      <c r="M10" s="49">
        <f t="shared" si="2"/>
        <v>1672</v>
      </c>
      <c r="N10" s="49">
        <v>0</v>
      </c>
      <c r="O10" s="49">
        <v>665</v>
      </c>
      <c r="P10" s="49">
        <v>768</v>
      </c>
      <c r="Q10" s="49">
        <v>239</v>
      </c>
      <c r="R10" s="49">
        <v>0</v>
      </c>
      <c r="S10" s="49">
        <v>0</v>
      </c>
      <c r="T10" s="49">
        <v>0</v>
      </c>
      <c r="U10" s="49">
        <f t="shared" si="3"/>
        <v>20448</v>
      </c>
      <c r="V10" s="49">
        <v>20448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4129</v>
      </c>
      <c r="AC10" s="49">
        <v>751</v>
      </c>
      <c r="AD10" s="49">
        <v>3378</v>
      </c>
      <c r="AE10" s="49">
        <f t="shared" si="5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</row>
    <row r="11" spans="1:36" ht="13.5">
      <c r="A11" s="24" t="s">
        <v>181</v>
      </c>
      <c r="B11" s="47" t="s">
        <v>190</v>
      </c>
      <c r="C11" s="48" t="s">
        <v>191</v>
      </c>
      <c r="D11" s="49">
        <f t="shared" si="0"/>
        <v>22286</v>
      </c>
      <c r="E11" s="49">
        <v>20132</v>
      </c>
      <c r="F11" s="49">
        <f t="shared" si="1"/>
        <v>2154</v>
      </c>
      <c r="G11" s="49">
        <v>979</v>
      </c>
      <c r="H11" s="49">
        <v>1175</v>
      </c>
      <c r="I11" s="49">
        <v>0</v>
      </c>
      <c r="J11" s="49">
        <v>0</v>
      </c>
      <c r="K11" s="49">
        <v>0</v>
      </c>
      <c r="L11" s="49">
        <v>0</v>
      </c>
      <c r="M11" s="49">
        <f t="shared" si="2"/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f t="shared" si="3"/>
        <v>20132</v>
      </c>
      <c r="V11" s="49">
        <v>20132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f t="shared" si="4"/>
        <v>2504</v>
      </c>
      <c r="AC11" s="49">
        <v>0</v>
      </c>
      <c r="AD11" s="49">
        <v>2434</v>
      </c>
      <c r="AE11" s="49">
        <f t="shared" si="5"/>
        <v>70</v>
      </c>
      <c r="AF11" s="49">
        <v>70</v>
      </c>
      <c r="AG11" s="49">
        <v>0</v>
      </c>
      <c r="AH11" s="49">
        <v>0</v>
      </c>
      <c r="AI11" s="49">
        <v>0</v>
      </c>
      <c r="AJ11" s="49">
        <v>0</v>
      </c>
    </row>
    <row r="12" spans="1:36" ht="13.5">
      <c r="A12" s="24" t="s">
        <v>181</v>
      </c>
      <c r="B12" s="47" t="s">
        <v>192</v>
      </c>
      <c r="C12" s="48" t="s">
        <v>193</v>
      </c>
      <c r="D12" s="49">
        <f t="shared" si="0"/>
        <v>23217</v>
      </c>
      <c r="E12" s="49">
        <v>19223</v>
      </c>
      <c r="F12" s="49">
        <f t="shared" si="1"/>
        <v>1728</v>
      </c>
      <c r="G12" s="49">
        <v>1728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f t="shared" si="2"/>
        <v>2266</v>
      </c>
      <c r="N12" s="49">
        <v>1671</v>
      </c>
      <c r="O12" s="49">
        <v>157</v>
      </c>
      <c r="P12" s="49">
        <v>284</v>
      </c>
      <c r="Q12" s="49">
        <v>147</v>
      </c>
      <c r="R12" s="49">
        <v>0</v>
      </c>
      <c r="S12" s="49">
        <v>7</v>
      </c>
      <c r="T12" s="49">
        <v>0</v>
      </c>
      <c r="U12" s="49">
        <f t="shared" si="3"/>
        <v>19853</v>
      </c>
      <c r="V12" s="49">
        <v>19223</v>
      </c>
      <c r="W12" s="49">
        <v>630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4"/>
        <v>2935</v>
      </c>
      <c r="AC12" s="49">
        <v>0</v>
      </c>
      <c r="AD12" s="49">
        <v>2376</v>
      </c>
      <c r="AE12" s="49">
        <f t="shared" si="5"/>
        <v>559</v>
      </c>
      <c r="AF12" s="49">
        <v>559</v>
      </c>
      <c r="AG12" s="49">
        <v>0</v>
      </c>
      <c r="AH12" s="49">
        <v>0</v>
      </c>
      <c r="AI12" s="49">
        <v>0</v>
      </c>
      <c r="AJ12" s="49">
        <v>0</v>
      </c>
    </row>
    <row r="13" spans="1:36" ht="13.5">
      <c r="A13" s="24" t="s">
        <v>181</v>
      </c>
      <c r="B13" s="47" t="s">
        <v>194</v>
      </c>
      <c r="C13" s="48" t="s">
        <v>195</v>
      </c>
      <c r="D13" s="49">
        <f t="shared" si="0"/>
        <v>20022</v>
      </c>
      <c r="E13" s="49">
        <v>16899</v>
      </c>
      <c r="F13" s="49">
        <f t="shared" si="1"/>
        <v>581</v>
      </c>
      <c r="G13" s="49">
        <v>581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f t="shared" si="2"/>
        <v>2542</v>
      </c>
      <c r="N13" s="49">
        <v>1879</v>
      </c>
      <c r="O13" s="49">
        <v>156</v>
      </c>
      <c r="P13" s="49">
        <v>311</v>
      </c>
      <c r="Q13" s="49">
        <v>86</v>
      </c>
      <c r="R13" s="49">
        <v>5</v>
      </c>
      <c r="S13" s="49">
        <v>105</v>
      </c>
      <c r="T13" s="49">
        <v>0</v>
      </c>
      <c r="U13" s="49">
        <f t="shared" si="3"/>
        <v>16899</v>
      </c>
      <c r="V13" s="49">
        <v>16899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f t="shared" si="4"/>
        <v>2558</v>
      </c>
      <c r="AC13" s="49">
        <v>0</v>
      </c>
      <c r="AD13" s="49">
        <v>2558</v>
      </c>
      <c r="AE13" s="49">
        <f t="shared" si="5"/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</row>
    <row r="14" spans="1:36" ht="13.5">
      <c r="A14" s="24" t="s">
        <v>181</v>
      </c>
      <c r="B14" s="47" t="s">
        <v>196</v>
      </c>
      <c r="C14" s="48" t="s">
        <v>197</v>
      </c>
      <c r="D14" s="49">
        <f t="shared" si="0"/>
        <v>28555</v>
      </c>
      <c r="E14" s="49">
        <v>22987</v>
      </c>
      <c r="F14" s="49">
        <f t="shared" si="1"/>
        <v>2236</v>
      </c>
      <c r="G14" s="49">
        <v>183</v>
      </c>
      <c r="H14" s="49">
        <v>2053</v>
      </c>
      <c r="I14" s="49">
        <v>0</v>
      </c>
      <c r="J14" s="49">
        <v>0</v>
      </c>
      <c r="K14" s="49">
        <v>0</v>
      </c>
      <c r="L14" s="49">
        <v>0</v>
      </c>
      <c r="M14" s="49">
        <f t="shared" si="2"/>
        <v>3332</v>
      </c>
      <c r="N14" s="49">
        <v>2549</v>
      </c>
      <c r="O14" s="49">
        <v>0</v>
      </c>
      <c r="P14" s="49">
        <v>628</v>
      </c>
      <c r="Q14" s="49">
        <v>0</v>
      </c>
      <c r="R14" s="49">
        <v>0</v>
      </c>
      <c r="S14" s="49">
        <v>143</v>
      </c>
      <c r="T14" s="49">
        <v>12</v>
      </c>
      <c r="U14" s="49">
        <f t="shared" si="3"/>
        <v>23300</v>
      </c>
      <c r="V14" s="49">
        <v>22987</v>
      </c>
      <c r="W14" s="49">
        <v>32</v>
      </c>
      <c r="X14" s="49">
        <v>281</v>
      </c>
      <c r="Y14" s="49">
        <v>0</v>
      </c>
      <c r="Z14" s="49">
        <v>0</v>
      </c>
      <c r="AA14" s="49">
        <v>0</v>
      </c>
      <c r="AB14" s="49">
        <f t="shared" si="4"/>
        <v>3130</v>
      </c>
      <c r="AC14" s="49">
        <v>0</v>
      </c>
      <c r="AD14" s="49">
        <v>2593</v>
      </c>
      <c r="AE14" s="49">
        <f t="shared" si="5"/>
        <v>537</v>
      </c>
      <c r="AF14" s="49">
        <v>55</v>
      </c>
      <c r="AG14" s="49">
        <v>482</v>
      </c>
      <c r="AH14" s="49">
        <v>0</v>
      </c>
      <c r="AI14" s="49">
        <v>0</v>
      </c>
      <c r="AJ14" s="49">
        <v>0</v>
      </c>
    </row>
    <row r="15" spans="1:36" ht="13.5">
      <c r="A15" s="24" t="s">
        <v>181</v>
      </c>
      <c r="B15" s="47" t="s">
        <v>198</v>
      </c>
      <c r="C15" s="48" t="s">
        <v>199</v>
      </c>
      <c r="D15" s="49">
        <f t="shared" si="0"/>
        <v>13271</v>
      </c>
      <c r="E15" s="49">
        <v>11211</v>
      </c>
      <c r="F15" s="49">
        <f t="shared" si="1"/>
        <v>1236</v>
      </c>
      <c r="G15" s="49">
        <v>1236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f t="shared" si="2"/>
        <v>824</v>
      </c>
      <c r="N15" s="49">
        <v>515</v>
      </c>
      <c r="O15" s="49">
        <v>91</v>
      </c>
      <c r="P15" s="49">
        <v>181</v>
      </c>
      <c r="Q15" s="49">
        <v>37</v>
      </c>
      <c r="R15" s="49">
        <v>0</v>
      </c>
      <c r="S15" s="49">
        <v>0</v>
      </c>
      <c r="T15" s="49">
        <v>0</v>
      </c>
      <c r="U15" s="49">
        <f t="shared" si="3"/>
        <v>11309</v>
      </c>
      <c r="V15" s="49">
        <v>11211</v>
      </c>
      <c r="W15" s="49">
        <v>98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4"/>
        <v>2080</v>
      </c>
      <c r="AC15" s="49">
        <v>0</v>
      </c>
      <c r="AD15" s="49">
        <v>1523</v>
      </c>
      <c r="AE15" s="49">
        <f t="shared" si="5"/>
        <v>557</v>
      </c>
      <c r="AF15" s="49">
        <v>557</v>
      </c>
      <c r="AG15" s="49">
        <v>0</v>
      </c>
      <c r="AH15" s="49">
        <v>0</v>
      </c>
      <c r="AI15" s="49">
        <v>0</v>
      </c>
      <c r="AJ15" s="49">
        <v>0</v>
      </c>
    </row>
    <row r="16" spans="1:36" ht="13.5">
      <c r="A16" s="24" t="s">
        <v>181</v>
      </c>
      <c r="B16" s="47" t="s">
        <v>200</v>
      </c>
      <c r="C16" s="48" t="s">
        <v>201</v>
      </c>
      <c r="D16" s="49">
        <f t="shared" si="0"/>
        <v>12043</v>
      </c>
      <c r="E16" s="49">
        <v>8528</v>
      </c>
      <c r="F16" s="49">
        <f t="shared" si="1"/>
        <v>3185</v>
      </c>
      <c r="G16" s="49">
        <v>1501</v>
      </c>
      <c r="H16" s="49">
        <v>766</v>
      </c>
      <c r="I16" s="49">
        <v>0</v>
      </c>
      <c r="J16" s="49">
        <v>918</v>
      </c>
      <c r="K16" s="49">
        <v>0</v>
      </c>
      <c r="L16" s="49">
        <v>0</v>
      </c>
      <c r="M16" s="49">
        <f t="shared" si="2"/>
        <v>330</v>
      </c>
      <c r="N16" s="49">
        <v>326</v>
      </c>
      <c r="O16" s="49">
        <v>0</v>
      </c>
      <c r="P16" s="49">
        <v>0</v>
      </c>
      <c r="Q16" s="49">
        <v>0</v>
      </c>
      <c r="R16" s="49">
        <v>0</v>
      </c>
      <c r="S16" s="49">
        <v>4</v>
      </c>
      <c r="T16" s="49">
        <v>0</v>
      </c>
      <c r="U16" s="49">
        <f t="shared" si="3"/>
        <v>9062</v>
      </c>
      <c r="V16" s="49">
        <v>8528</v>
      </c>
      <c r="W16" s="49">
        <v>534</v>
      </c>
      <c r="X16" s="49">
        <v>0</v>
      </c>
      <c r="Y16" s="49">
        <v>0</v>
      </c>
      <c r="Z16" s="49">
        <v>0</v>
      </c>
      <c r="AA16" s="49">
        <v>0</v>
      </c>
      <c r="AB16" s="49">
        <f t="shared" si="4"/>
        <v>1413</v>
      </c>
      <c r="AC16" s="49">
        <v>0</v>
      </c>
      <c r="AD16" s="49">
        <v>1128</v>
      </c>
      <c r="AE16" s="49">
        <f t="shared" si="5"/>
        <v>285</v>
      </c>
      <c r="AF16" s="49">
        <v>285</v>
      </c>
      <c r="AG16" s="49">
        <v>0</v>
      </c>
      <c r="AH16" s="49">
        <v>0</v>
      </c>
      <c r="AI16" s="49">
        <v>0</v>
      </c>
      <c r="AJ16" s="49">
        <v>0</v>
      </c>
    </row>
    <row r="17" spans="1:36" ht="13.5">
      <c r="A17" s="24" t="s">
        <v>181</v>
      </c>
      <c r="B17" s="47" t="s">
        <v>202</v>
      </c>
      <c r="C17" s="48" t="s">
        <v>203</v>
      </c>
      <c r="D17" s="49">
        <f t="shared" si="0"/>
        <v>13935</v>
      </c>
      <c r="E17" s="49">
        <v>11460</v>
      </c>
      <c r="F17" s="49">
        <f t="shared" si="1"/>
        <v>1807</v>
      </c>
      <c r="G17" s="49">
        <v>0</v>
      </c>
      <c r="H17" s="49">
        <v>1807</v>
      </c>
      <c r="I17" s="49">
        <v>0</v>
      </c>
      <c r="J17" s="49">
        <v>0</v>
      </c>
      <c r="K17" s="49">
        <v>0</v>
      </c>
      <c r="L17" s="49">
        <v>0</v>
      </c>
      <c r="M17" s="49">
        <f t="shared" si="2"/>
        <v>668</v>
      </c>
      <c r="N17" s="49">
        <v>378</v>
      </c>
      <c r="O17" s="49">
        <v>290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f t="shared" si="3"/>
        <v>11460</v>
      </c>
      <c r="V17" s="49">
        <v>11460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f t="shared" si="4"/>
        <v>1511</v>
      </c>
      <c r="AC17" s="49">
        <v>0</v>
      </c>
      <c r="AD17" s="49">
        <v>1268</v>
      </c>
      <c r="AE17" s="49">
        <f t="shared" si="5"/>
        <v>243</v>
      </c>
      <c r="AF17" s="49">
        <v>0</v>
      </c>
      <c r="AG17" s="49">
        <v>243</v>
      </c>
      <c r="AH17" s="49">
        <v>0</v>
      </c>
      <c r="AI17" s="49">
        <v>0</v>
      </c>
      <c r="AJ17" s="49">
        <v>0</v>
      </c>
    </row>
    <row r="18" spans="1:36" ht="13.5">
      <c r="A18" s="24" t="s">
        <v>181</v>
      </c>
      <c r="B18" s="47" t="s">
        <v>204</v>
      </c>
      <c r="C18" s="48" t="s">
        <v>205</v>
      </c>
      <c r="D18" s="49">
        <f t="shared" si="0"/>
        <v>14312</v>
      </c>
      <c r="E18" s="49">
        <v>7870</v>
      </c>
      <c r="F18" s="49">
        <f t="shared" si="1"/>
        <v>3963</v>
      </c>
      <c r="G18" s="49">
        <v>695</v>
      </c>
      <c r="H18" s="49">
        <v>3268</v>
      </c>
      <c r="I18" s="49">
        <v>0</v>
      </c>
      <c r="J18" s="49">
        <v>0</v>
      </c>
      <c r="K18" s="49">
        <v>0</v>
      </c>
      <c r="L18" s="49">
        <v>2479</v>
      </c>
      <c r="M18" s="49">
        <f t="shared" si="2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f t="shared" si="3"/>
        <v>8718</v>
      </c>
      <c r="V18" s="49">
        <v>7870</v>
      </c>
      <c r="W18" s="49">
        <v>121</v>
      </c>
      <c r="X18" s="49">
        <v>727</v>
      </c>
      <c r="Y18" s="49">
        <v>0</v>
      </c>
      <c r="Z18" s="49">
        <v>0</v>
      </c>
      <c r="AA18" s="49">
        <v>0</v>
      </c>
      <c r="AB18" s="49">
        <f t="shared" si="4"/>
        <v>4569</v>
      </c>
      <c r="AC18" s="49">
        <v>2479</v>
      </c>
      <c r="AD18" s="49">
        <v>1462</v>
      </c>
      <c r="AE18" s="49">
        <f t="shared" si="5"/>
        <v>628</v>
      </c>
      <c r="AF18" s="49">
        <v>342</v>
      </c>
      <c r="AG18" s="49">
        <v>286</v>
      </c>
      <c r="AH18" s="49">
        <v>0</v>
      </c>
      <c r="AI18" s="49">
        <v>0</v>
      </c>
      <c r="AJ18" s="49">
        <v>0</v>
      </c>
    </row>
    <row r="19" spans="1:36" ht="13.5">
      <c r="A19" s="24" t="s">
        <v>181</v>
      </c>
      <c r="B19" s="47" t="s">
        <v>206</v>
      </c>
      <c r="C19" s="48" t="s">
        <v>207</v>
      </c>
      <c r="D19" s="49">
        <f t="shared" si="0"/>
        <v>24583</v>
      </c>
      <c r="E19" s="49">
        <v>17487</v>
      </c>
      <c r="F19" s="49">
        <f t="shared" si="1"/>
        <v>259</v>
      </c>
      <c r="G19" s="49">
        <v>0</v>
      </c>
      <c r="H19" s="49">
        <v>259</v>
      </c>
      <c r="I19" s="49">
        <v>0</v>
      </c>
      <c r="J19" s="49">
        <v>0</v>
      </c>
      <c r="K19" s="49">
        <v>0</v>
      </c>
      <c r="L19" s="49">
        <v>4243</v>
      </c>
      <c r="M19" s="49">
        <f t="shared" si="2"/>
        <v>2594</v>
      </c>
      <c r="N19" s="49">
        <v>1688</v>
      </c>
      <c r="O19" s="49">
        <v>874</v>
      </c>
      <c r="P19" s="49">
        <v>32</v>
      </c>
      <c r="Q19" s="49">
        <v>0</v>
      </c>
      <c r="R19" s="49">
        <v>0</v>
      </c>
      <c r="S19" s="49">
        <v>0</v>
      </c>
      <c r="T19" s="49">
        <v>0</v>
      </c>
      <c r="U19" s="49">
        <f t="shared" si="3"/>
        <v>17487</v>
      </c>
      <c r="V19" s="49">
        <v>17487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5852</v>
      </c>
      <c r="AC19" s="49">
        <v>4243</v>
      </c>
      <c r="AD19" s="49">
        <v>1609</v>
      </c>
      <c r="AE19" s="49">
        <f t="shared" si="5"/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</row>
    <row r="20" spans="1:36" ht="13.5">
      <c r="A20" s="24" t="s">
        <v>181</v>
      </c>
      <c r="B20" s="47" t="s">
        <v>208</v>
      </c>
      <c r="C20" s="48" t="s">
        <v>209</v>
      </c>
      <c r="D20" s="49">
        <f t="shared" si="0"/>
        <v>10566</v>
      </c>
      <c r="E20" s="49">
        <v>8623</v>
      </c>
      <c r="F20" s="49">
        <f t="shared" si="1"/>
        <v>1215</v>
      </c>
      <c r="G20" s="49">
        <v>0</v>
      </c>
      <c r="H20" s="49">
        <v>1203</v>
      </c>
      <c r="I20" s="49">
        <v>0</v>
      </c>
      <c r="J20" s="49">
        <v>0</v>
      </c>
      <c r="K20" s="49">
        <v>12</v>
      </c>
      <c r="L20" s="49">
        <v>0</v>
      </c>
      <c r="M20" s="49">
        <f t="shared" si="2"/>
        <v>728</v>
      </c>
      <c r="N20" s="49">
        <v>728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f t="shared" si="3"/>
        <v>8623</v>
      </c>
      <c r="V20" s="49">
        <v>8623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f t="shared" si="4"/>
        <v>872</v>
      </c>
      <c r="AC20" s="49">
        <v>0</v>
      </c>
      <c r="AD20" s="49">
        <v>860</v>
      </c>
      <c r="AE20" s="49">
        <f t="shared" si="5"/>
        <v>12</v>
      </c>
      <c r="AF20" s="49">
        <v>0</v>
      </c>
      <c r="AG20" s="49">
        <v>0</v>
      </c>
      <c r="AH20" s="49">
        <v>0</v>
      </c>
      <c r="AI20" s="49">
        <v>0</v>
      </c>
      <c r="AJ20" s="49">
        <v>12</v>
      </c>
    </row>
    <row r="21" spans="1:36" ht="13.5">
      <c r="A21" s="24" t="s">
        <v>181</v>
      </c>
      <c r="B21" s="47" t="s">
        <v>210</v>
      </c>
      <c r="C21" s="48" t="s">
        <v>211</v>
      </c>
      <c r="D21" s="49">
        <f t="shared" si="0"/>
        <v>25749</v>
      </c>
      <c r="E21" s="49">
        <v>21393</v>
      </c>
      <c r="F21" s="49">
        <f t="shared" si="1"/>
        <v>4356</v>
      </c>
      <c r="G21" s="49">
        <v>1010</v>
      </c>
      <c r="H21" s="49">
        <v>1272</v>
      </c>
      <c r="I21" s="49">
        <v>0</v>
      </c>
      <c r="J21" s="49">
        <v>2074</v>
      </c>
      <c r="K21" s="49">
        <v>0</v>
      </c>
      <c r="L21" s="49">
        <v>0</v>
      </c>
      <c r="M21" s="49">
        <f t="shared" si="2"/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f t="shared" si="3"/>
        <v>21393</v>
      </c>
      <c r="V21" s="49">
        <v>21393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f t="shared" si="4"/>
        <v>3284</v>
      </c>
      <c r="AC21" s="49">
        <v>0</v>
      </c>
      <c r="AD21" s="49">
        <v>2829</v>
      </c>
      <c r="AE21" s="49">
        <f t="shared" si="5"/>
        <v>455</v>
      </c>
      <c r="AF21" s="49">
        <v>455</v>
      </c>
      <c r="AG21" s="49">
        <v>0</v>
      </c>
      <c r="AH21" s="49">
        <v>0</v>
      </c>
      <c r="AI21" s="49">
        <v>0</v>
      </c>
      <c r="AJ21" s="49">
        <v>0</v>
      </c>
    </row>
    <row r="22" spans="1:36" ht="13.5">
      <c r="A22" s="24" t="s">
        <v>181</v>
      </c>
      <c r="B22" s="47" t="s">
        <v>212</v>
      </c>
      <c r="C22" s="48" t="s">
        <v>213</v>
      </c>
      <c r="D22" s="49">
        <f t="shared" si="0"/>
        <v>12363</v>
      </c>
      <c r="E22" s="49">
        <v>6921</v>
      </c>
      <c r="F22" s="49">
        <f t="shared" si="1"/>
        <v>2847</v>
      </c>
      <c r="G22" s="49">
        <v>1998</v>
      </c>
      <c r="H22" s="49">
        <v>849</v>
      </c>
      <c r="I22" s="49">
        <v>0</v>
      </c>
      <c r="J22" s="49">
        <v>0</v>
      </c>
      <c r="K22" s="49">
        <v>0</v>
      </c>
      <c r="L22" s="49">
        <v>0</v>
      </c>
      <c r="M22" s="49">
        <f t="shared" si="2"/>
        <v>2595</v>
      </c>
      <c r="N22" s="49">
        <v>798</v>
      </c>
      <c r="O22" s="49">
        <v>1348</v>
      </c>
      <c r="P22" s="49">
        <v>449</v>
      </c>
      <c r="Q22" s="49">
        <v>0</v>
      </c>
      <c r="R22" s="49">
        <v>0</v>
      </c>
      <c r="S22" s="49">
        <v>0</v>
      </c>
      <c r="T22" s="49">
        <v>0</v>
      </c>
      <c r="U22" s="49">
        <f t="shared" si="3"/>
        <v>6979</v>
      </c>
      <c r="V22" s="49">
        <v>6921</v>
      </c>
      <c r="W22" s="49">
        <v>0</v>
      </c>
      <c r="X22" s="49">
        <v>58</v>
      </c>
      <c r="Y22" s="49">
        <v>0</v>
      </c>
      <c r="Z22" s="49">
        <v>0</v>
      </c>
      <c r="AA22" s="49">
        <v>0</v>
      </c>
      <c r="AB22" s="49">
        <f t="shared" si="4"/>
        <v>1968</v>
      </c>
      <c r="AC22" s="49">
        <v>0</v>
      </c>
      <c r="AD22" s="49">
        <v>576</v>
      </c>
      <c r="AE22" s="49">
        <f t="shared" si="5"/>
        <v>1392</v>
      </c>
      <c r="AF22" s="49">
        <v>984</v>
      </c>
      <c r="AG22" s="49">
        <v>408</v>
      </c>
      <c r="AH22" s="49">
        <v>0</v>
      </c>
      <c r="AI22" s="49">
        <v>0</v>
      </c>
      <c r="AJ22" s="49">
        <v>0</v>
      </c>
    </row>
    <row r="23" spans="1:36" ht="13.5">
      <c r="A23" s="24" t="s">
        <v>181</v>
      </c>
      <c r="B23" s="47" t="s">
        <v>214</v>
      </c>
      <c r="C23" s="48" t="s">
        <v>215</v>
      </c>
      <c r="D23" s="49">
        <f t="shared" si="0"/>
        <v>27631</v>
      </c>
      <c r="E23" s="49">
        <v>21226</v>
      </c>
      <c r="F23" s="49">
        <f t="shared" si="1"/>
        <v>2971</v>
      </c>
      <c r="G23" s="49">
        <v>1815</v>
      </c>
      <c r="H23" s="49">
        <v>1156</v>
      </c>
      <c r="I23" s="49">
        <v>0</v>
      </c>
      <c r="J23" s="49">
        <v>0</v>
      </c>
      <c r="K23" s="49">
        <v>0</v>
      </c>
      <c r="L23" s="49">
        <v>0</v>
      </c>
      <c r="M23" s="49">
        <f t="shared" si="2"/>
        <v>3434</v>
      </c>
      <c r="N23" s="49">
        <v>3291</v>
      </c>
      <c r="O23" s="49">
        <v>0</v>
      </c>
      <c r="P23" s="49">
        <v>0</v>
      </c>
      <c r="Q23" s="49">
        <v>0</v>
      </c>
      <c r="R23" s="49">
        <v>0</v>
      </c>
      <c r="S23" s="49">
        <v>143</v>
      </c>
      <c r="T23" s="49">
        <v>0</v>
      </c>
      <c r="U23" s="49">
        <f t="shared" si="3"/>
        <v>22454</v>
      </c>
      <c r="V23" s="49">
        <v>21226</v>
      </c>
      <c r="W23" s="49">
        <v>1228</v>
      </c>
      <c r="X23" s="49">
        <v>0</v>
      </c>
      <c r="Y23" s="49">
        <v>0</v>
      </c>
      <c r="Z23" s="49">
        <v>0</v>
      </c>
      <c r="AA23" s="49">
        <v>0</v>
      </c>
      <c r="AB23" s="49">
        <f t="shared" si="4"/>
        <v>386</v>
      </c>
      <c r="AC23" s="49">
        <v>0</v>
      </c>
      <c r="AD23" s="49">
        <v>0</v>
      </c>
      <c r="AE23" s="49">
        <f t="shared" si="5"/>
        <v>386</v>
      </c>
      <c r="AF23" s="49">
        <v>0</v>
      </c>
      <c r="AG23" s="49">
        <v>386</v>
      </c>
      <c r="AH23" s="49">
        <v>0</v>
      </c>
      <c r="AI23" s="49">
        <v>0</v>
      </c>
      <c r="AJ23" s="49">
        <v>0</v>
      </c>
    </row>
    <row r="24" spans="1:36" ht="13.5">
      <c r="A24" s="24" t="s">
        <v>181</v>
      </c>
      <c r="B24" s="47" t="s">
        <v>216</v>
      </c>
      <c r="C24" s="48" t="s">
        <v>217</v>
      </c>
      <c r="D24" s="49">
        <f t="shared" si="0"/>
        <v>69285</v>
      </c>
      <c r="E24" s="49">
        <v>56180</v>
      </c>
      <c r="F24" s="49">
        <f t="shared" si="1"/>
        <v>13089</v>
      </c>
      <c r="G24" s="49">
        <v>9402</v>
      </c>
      <c r="H24" s="49">
        <v>3687</v>
      </c>
      <c r="I24" s="49">
        <v>0</v>
      </c>
      <c r="J24" s="49">
        <v>0</v>
      </c>
      <c r="K24" s="49">
        <v>0</v>
      </c>
      <c r="L24" s="49">
        <v>0</v>
      </c>
      <c r="M24" s="49">
        <f t="shared" si="2"/>
        <v>16</v>
      </c>
      <c r="N24" s="49">
        <v>2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14</v>
      </c>
      <c r="U24" s="49">
        <f t="shared" si="3"/>
        <v>62485</v>
      </c>
      <c r="V24" s="49">
        <v>56180</v>
      </c>
      <c r="W24" s="49">
        <v>5956</v>
      </c>
      <c r="X24" s="49">
        <v>349</v>
      </c>
      <c r="Y24" s="49">
        <v>0</v>
      </c>
      <c r="Z24" s="49">
        <v>0</v>
      </c>
      <c r="AA24" s="49">
        <v>0</v>
      </c>
      <c r="AB24" s="49">
        <f t="shared" si="4"/>
        <v>11505</v>
      </c>
      <c r="AC24" s="49">
        <v>0</v>
      </c>
      <c r="AD24" s="49">
        <v>9648</v>
      </c>
      <c r="AE24" s="49">
        <f t="shared" si="5"/>
        <v>1857</v>
      </c>
      <c r="AF24" s="49">
        <v>1857</v>
      </c>
      <c r="AG24" s="49">
        <v>0</v>
      </c>
      <c r="AH24" s="49">
        <v>0</v>
      </c>
      <c r="AI24" s="49">
        <v>0</v>
      </c>
      <c r="AJ24" s="49">
        <v>0</v>
      </c>
    </row>
    <row r="25" spans="1:36" ht="13.5">
      <c r="A25" s="24" t="s">
        <v>181</v>
      </c>
      <c r="B25" s="47" t="s">
        <v>218</v>
      </c>
      <c r="C25" s="48" t="s">
        <v>219</v>
      </c>
      <c r="D25" s="49">
        <f t="shared" si="0"/>
        <v>62673</v>
      </c>
      <c r="E25" s="49">
        <v>57319</v>
      </c>
      <c r="F25" s="49">
        <f t="shared" si="1"/>
        <v>2962</v>
      </c>
      <c r="G25" s="49">
        <v>2847</v>
      </c>
      <c r="H25" s="49">
        <v>115</v>
      </c>
      <c r="I25" s="49">
        <v>0</v>
      </c>
      <c r="J25" s="49">
        <v>0</v>
      </c>
      <c r="K25" s="49">
        <v>0</v>
      </c>
      <c r="L25" s="49">
        <v>2392</v>
      </c>
      <c r="M25" s="49">
        <f t="shared" si="2"/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f t="shared" si="3"/>
        <v>57878</v>
      </c>
      <c r="V25" s="49">
        <v>57319</v>
      </c>
      <c r="W25" s="49">
        <v>559</v>
      </c>
      <c r="X25" s="49">
        <v>0</v>
      </c>
      <c r="Y25" s="49">
        <v>0</v>
      </c>
      <c r="Z25" s="49">
        <v>0</v>
      </c>
      <c r="AA25" s="49">
        <v>0</v>
      </c>
      <c r="AB25" s="49">
        <f t="shared" si="4"/>
        <v>11130</v>
      </c>
      <c r="AC25" s="49">
        <v>2392</v>
      </c>
      <c r="AD25" s="49">
        <v>7708</v>
      </c>
      <c r="AE25" s="49">
        <f t="shared" si="5"/>
        <v>1030</v>
      </c>
      <c r="AF25" s="49">
        <v>1030</v>
      </c>
      <c r="AG25" s="49">
        <v>0</v>
      </c>
      <c r="AH25" s="49">
        <v>0</v>
      </c>
      <c r="AI25" s="49">
        <v>0</v>
      </c>
      <c r="AJ25" s="49">
        <v>0</v>
      </c>
    </row>
    <row r="26" spans="1:36" ht="13.5">
      <c r="A26" s="24" t="s">
        <v>181</v>
      </c>
      <c r="B26" s="47" t="s">
        <v>220</v>
      </c>
      <c r="C26" s="48" t="s">
        <v>221</v>
      </c>
      <c r="D26" s="49">
        <f t="shared" si="0"/>
        <v>24424</v>
      </c>
      <c r="E26" s="49">
        <v>365</v>
      </c>
      <c r="F26" s="49">
        <f t="shared" si="1"/>
        <v>21338</v>
      </c>
      <c r="G26" s="49">
        <v>4986</v>
      </c>
      <c r="H26" s="49">
        <v>801</v>
      </c>
      <c r="I26" s="49">
        <v>0</v>
      </c>
      <c r="J26" s="49">
        <v>15272</v>
      </c>
      <c r="K26" s="49">
        <v>279</v>
      </c>
      <c r="L26" s="49">
        <v>1420</v>
      </c>
      <c r="M26" s="49">
        <f t="shared" si="2"/>
        <v>1301</v>
      </c>
      <c r="N26" s="49">
        <v>314</v>
      </c>
      <c r="O26" s="49">
        <v>979</v>
      </c>
      <c r="P26" s="49">
        <v>6</v>
      </c>
      <c r="Q26" s="49">
        <v>2</v>
      </c>
      <c r="R26" s="49">
        <v>0</v>
      </c>
      <c r="S26" s="49">
        <v>0</v>
      </c>
      <c r="T26" s="49">
        <v>0</v>
      </c>
      <c r="U26" s="49">
        <f t="shared" si="3"/>
        <v>3592</v>
      </c>
      <c r="V26" s="49">
        <v>365</v>
      </c>
      <c r="W26" s="49">
        <v>3227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4"/>
        <v>1529</v>
      </c>
      <c r="AC26" s="49">
        <v>1420</v>
      </c>
      <c r="AD26" s="49">
        <v>76</v>
      </c>
      <c r="AE26" s="49">
        <f t="shared" si="5"/>
        <v>33</v>
      </c>
      <c r="AF26" s="49">
        <v>0</v>
      </c>
      <c r="AG26" s="49">
        <v>0</v>
      </c>
      <c r="AH26" s="49">
        <v>0</v>
      </c>
      <c r="AI26" s="49">
        <v>0</v>
      </c>
      <c r="AJ26" s="49">
        <v>33</v>
      </c>
    </row>
    <row r="27" spans="1:36" ht="13.5">
      <c r="A27" s="24" t="s">
        <v>181</v>
      </c>
      <c r="B27" s="47" t="s">
        <v>56</v>
      </c>
      <c r="C27" s="48" t="s">
        <v>55</v>
      </c>
      <c r="D27" s="49">
        <f t="shared" si="0"/>
        <v>11071</v>
      </c>
      <c r="E27" s="49">
        <v>7673</v>
      </c>
      <c r="F27" s="49">
        <f t="shared" si="1"/>
        <v>2373</v>
      </c>
      <c r="G27" s="49">
        <v>844</v>
      </c>
      <c r="H27" s="49">
        <v>1529</v>
      </c>
      <c r="I27" s="49">
        <v>0</v>
      </c>
      <c r="J27" s="49">
        <v>0</v>
      </c>
      <c r="K27" s="49">
        <v>0</v>
      </c>
      <c r="L27" s="49">
        <v>0</v>
      </c>
      <c r="M27" s="49">
        <f t="shared" si="2"/>
        <v>1025</v>
      </c>
      <c r="N27" s="49">
        <v>889</v>
      </c>
      <c r="O27" s="49">
        <v>0</v>
      </c>
      <c r="P27" s="49">
        <v>41</v>
      </c>
      <c r="Q27" s="49">
        <v>0</v>
      </c>
      <c r="R27" s="49">
        <v>0</v>
      </c>
      <c r="S27" s="49">
        <v>95</v>
      </c>
      <c r="T27" s="49">
        <v>0</v>
      </c>
      <c r="U27" s="49">
        <f t="shared" si="3"/>
        <v>8062</v>
      </c>
      <c r="V27" s="49">
        <v>7673</v>
      </c>
      <c r="W27" s="49">
        <v>264</v>
      </c>
      <c r="X27" s="49">
        <v>125</v>
      </c>
      <c r="Y27" s="49">
        <v>0</v>
      </c>
      <c r="Z27" s="49">
        <v>0</v>
      </c>
      <c r="AA27" s="49">
        <v>0</v>
      </c>
      <c r="AB27" s="49">
        <f t="shared" si="4"/>
        <v>1792</v>
      </c>
      <c r="AC27" s="49">
        <v>0</v>
      </c>
      <c r="AD27" s="49">
        <v>1256</v>
      </c>
      <c r="AE27" s="49">
        <f t="shared" si="5"/>
        <v>536</v>
      </c>
      <c r="AF27" s="49">
        <v>290</v>
      </c>
      <c r="AG27" s="49">
        <v>246</v>
      </c>
      <c r="AH27" s="49">
        <v>0</v>
      </c>
      <c r="AI27" s="49">
        <v>0</v>
      </c>
      <c r="AJ27" s="49">
        <v>0</v>
      </c>
    </row>
    <row r="28" spans="1:36" ht="13.5">
      <c r="A28" s="24" t="s">
        <v>181</v>
      </c>
      <c r="B28" s="51" t="s">
        <v>347</v>
      </c>
      <c r="C28" s="48" t="s">
        <v>170</v>
      </c>
      <c r="D28" s="49">
        <f t="shared" si="0"/>
        <v>16787</v>
      </c>
      <c r="E28" s="49">
        <v>11654</v>
      </c>
      <c r="F28" s="49">
        <f t="shared" si="1"/>
        <v>3828</v>
      </c>
      <c r="G28" s="49">
        <v>1803</v>
      </c>
      <c r="H28" s="49">
        <v>736</v>
      </c>
      <c r="I28" s="49">
        <v>0</v>
      </c>
      <c r="J28" s="49">
        <v>1289</v>
      </c>
      <c r="K28" s="49">
        <v>0</v>
      </c>
      <c r="L28" s="49">
        <v>0</v>
      </c>
      <c r="M28" s="49">
        <f t="shared" si="2"/>
        <v>1305</v>
      </c>
      <c r="N28" s="49">
        <v>1160</v>
      </c>
      <c r="O28" s="49">
        <v>0</v>
      </c>
      <c r="P28" s="49">
        <v>0</v>
      </c>
      <c r="Q28" s="49">
        <v>0</v>
      </c>
      <c r="R28" s="49">
        <v>0</v>
      </c>
      <c r="S28" s="49">
        <v>145</v>
      </c>
      <c r="T28" s="49">
        <v>0</v>
      </c>
      <c r="U28" s="49">
        <f t="shared" si="3"/>
        <v>12341</v>
      </c>
      <c r="V28" s="49">
        <v>11654</v>
      </c>
      <c r="W28" s="49">
        <v>687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4"/>
        <v>1884</v>
      </c>
      <c r="AC28" s="49">
        <v>0</v>
      </c>
      <c r="AD28" s="49">
        <v>1541</v>
      </c>
      <c r="AE28" s="49">
        <f t="shared" si="5"/>
        <v>343</v>
      </c>
      <c r="AF28" s="49">
        <v>343</v>
      </c>
      <c r="AG28" s="49">
        <v>0</v>
      </c>
      <c r="AH28" s="49">
        <v>0</v>
      </c>
      <c r="AI28" s="49">
        <v>0</v>
      </c>
      <c r="AJ28" s="49">
        <v>0</v>
      </c>
    </row>
    <row r="29" spans="1:36" ht="13.5">
      <c r="A29" s="24" t="s">
        <v>181</v>
      </c>
      <c r="B29" s="47" t="s">
        <v>222</v>
      </c>
      <c r="C29" s="48" t="s">
        <v>223</v>
      </c>
      <c r="D29" s="49">
        <f t="shared" si="0"/>
        <v>8818</v>
      </c>
      <c r="E29" s="49">
        <v>7294</v>
      </c>
      <c r="F29" s="49">
        <f t="shared" si="1"/>
        <v>1122</v>
      </c>
      <c r="G29" s="49">
        <v>868</v>
      </c>
      <c r="H29" s="49">
        <v>254</v>
      </c>
      <c r="I29" s="49">
        <v>0</v>
      </c>
      <c r="J29" s="49">
        <v>0</v>
      </c>
      <c r="K29" s="49">
        <v>0</v>
      </c>
      <c r="L29" s="49">
        <v>0</v>
      </c>
      <c r="M29" s="49">
        <f t="shared" si="2"/>
        <v>402</v>
      </c>
      <c r="N29" s="49">
        <v>402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f t="shared" si="3"/>
        <v>7294</v>
      </c>
      <c r="V29" s="49">
        <v>7294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4"/>
        <v>1363</v>
      </c>
      <c r="AC29" s="49">
        <v>0</v>
      </c>
      <c r="AD29" s="49">
        <v>782</v>
      </c>
      <c r="AE29" s="49">
        <f t="shared" si="5"/>
        <v>581</v>
      </c>
      <c r="AF29" s="49">
        <v>581</v>
      </c>
      <c r="AG29" s="49">
        <v>0</v>
      </c>
      <c r="AH29" s="49">
        <v>0</v>
      </c>
      <c r="AI29" s="49">
        <v>0</v>
      </c>
      <c r="AJ29" s="49">
        <v>0</v>
      </c>
    </row>
    <row r="30" spans="1:36" ht="13.5">
      <c r="A30" s="24" t="s">
        <v>181</v>
      </c>
      <c r="B30" s="47" t="s">
        <v>224</v>
      </c>
      <c r="C30" s="48" t="s">
        <v>225</v>
      </c>
      <c r="D30" s="49">
        <f t="shared" si="0"/>
        <v>5261</v>
      </c>
      <c r="E30" s="49">
        <v>4528</v>
      </c>
      <c r="F30" s="49">
        <f aca="true" t="shared" si="6" ref="F30:F90">SUM(G30:K30)</f>
        <v>733</v>
      </c>
      <c r="G30" s="49">
        <v>586</v>
      </c>
      <c r="H30" s="49">
        <v>147</v>
      </c>
      <c r="I30" s="49">
        <v>0</v>
      </c>
      <c r="J30" s="49">
        <v>0</v>
      </c>
      <c r="K30" s="49">
        <v>0</v>
      </c>
      <c r="L30" s="49">
        <v>0</v>
      </c>
      <c r="M30" s="49">
        <f aca="true" t="shared" si="7" ref="M30:M90">SUM(N30:T30)</f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f aca="true" t="shared" si="8" ref="U30:U90">SUM(V30:AA30)</f>
        <v>4528</v>
      </c>
      <c r="V30" s="49">
        <v>4528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f aca="true" t="shared" si="9" ref="AB30:AB90">SUM(AC30:AE30)</f>
        <v>561</v>
      </c>
      <c r="AC30" s="49">
        <v>0</v>
      </c>
      <c r="AD30" s="49">
        <v>561</v>
      </c>
      <c r="AE30" s="49">
        <f aca="true" t="shared" si="10" ref="AE30:AE90">SUM(AF30:AJ30)</f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</row>
    <row r="31" spans="1:36" ht="13.5">
      <c r="A31" s="24" t="s">
        <v>181</v>
      </c>
      <c r="B31" s="47" t="s">
        <v>226</v>
      </c>
      <c r="C31" s="48" t="s">
        <v>227</v>
      </c>
      <c r="D31" s="49">
        <f t="shared" si="0"/>
        <v>7214</v>
      </c>
      <c r="E31" s="49">
        <v>6157</v>
      </c>
      <c r="F31" s="49">
        <f t="shared" si="6"/>
        <v>805</v>
      </c>
      <c r="G31" s="49">
        <v>616</v>
      </c>
      <c r="H31" s="49">
        <v>189</v>
      </c>
      <c r="I31" s="49">
        <v>0</v>
      </c>
      <c r="J31" s="49">
        <v>0</v>
      </c>
      <c r="K31" s="49">
        <v>0</v>
      </c>
      <c r="L31" s="49">
        <v>0</v>
      </c>
      <c r="M31" s="49">
        <f t="shared" si="7"/>
        <v>252</v>
      </c>
      <c r="N31" s="49">
        <v>252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f t="shared" si="8"/>
        <v>6157</v>
      </c>
      <c r="V31" s="49">
        <v>6157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9"/>
        <v>1070</v>
      </c>
      <c r="AC31" s="49">
        <v>0</v>
      </c>
      <c r="AD31" s="49">
        <v>661</v>
      </c>
      <c r="AE31" s="49">
        <f t="shared" si="10"/>
        <v>409</v>
      </c>
      <c r="AF31" s="49">
        <v>409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181</v>
      </c>
      <c r="B32" s="47" t="s">
        <v>228</v>
      </c>
      <c r="C32" s="48" t="s">
        <v>229</v>
      </c>
      <c r="D32" s="49">
        <f t="shared" si="0"/>
        <v>3783</v>
      </c>
      <c r="E32" s="49">
        <v>3066</v>
      </c>
      <c r="F32" s="49">
        <f t="shared" si="6"/>
        <v>443</v>
      </c>
      <c r="G32" s="49">
        <v>422</v>
      </c>
      <c r="H32" s="49">
        <v>21</v>
      </c>
      <c r="I32" s="49">
        <v>0</v>
      </c>
      <c r="J32" s="49">
        <v>0</v>
      </c>
      <c r="K32" s="49">
        <v>0</v>
      </c>
      <c r="L32" s="49">
        <v>0</v>
      </c>
      <c r="M32" s="49">
        <f t="shared" si="7"/>
        <v>274</v>
      </c>
      <c r="N32" s="49">
        <v>250</v>
      </c>
      <c r="O32" s="49">
        <v>0</v>
      </c>
      <c r="P32" s="49">
        <v>0</v>
      </c>
      <c r="Q32" s="49">
        <v>0</v>
      </c>
      <c r="R32" s="49">
        <v>0</v>
      </c>
      <c r="S32" s="49">
        <v>17</v>
      </c>
      <c r="T32" s="49">
        <v>7</v>
      </c>
      <c r="U32" s="49">
        <f t="shared" si="8"/>
        <v>3100</v>
      </c>
      <c r="V32" s="49">
        <v>3066</v>
      </c>
      <c r="W32" s="49">
        <v>34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9"/>
        <v>507</v>
      </c>
      <c r="AC32" s="49">
        <v>0</v>
      </c>
      <c r="AD32" s="49">
        <v>377</v>
      </c>
      <c r="AE32" s="49">
        <f t="shared" si="10"/>
        <v>130</v>
      </c>
      <c r="AF32" s="49">
        <v>130</v>
      </c>
      <c r="AG32" s="49">
        <v>0</v>
      </c>
      <c r="AH32" s="49">
        <v>0</v>
      </c>
      <c r="AI32" s="49">
        <v>0</v>
      </c>
      <c r="AJ32" s="49">
        <v>0</v>
      </c>
    </row>
    <row r="33" spans="1:36" ht="13.5">
      <c r="A33" s="24" t="s">
        <v>181</v>
      </c>
      <c r="B33" s="47" t="s">
        <v>230</v>
      </c>
      <c r="C33" s="48" t="s">
        <v>231</v>
      </c>
      <c r="D33" s="49">
        <f t="shared" si="0"/>
        <v>4221</v>
      </c>
      <c r="E33" s="49">
        <v>3663</v>
      </c>
      <c r="F33" s="49">
        <f t="shared" si="6"/>
        <v>358</v>
      </c>
      <c r="G33" s="49">
        <v>46</v>
      </c>
      <c r="H33" s="49">
        <v>312</v>
      </c>
      <c r="I33" s="49">
        <v>0</v>
      </c>
      <c r="J33" s="49">
        <v>0</v>
      </c>
      <c r="K33" s="49">
        <v>0</v>
      </c>
      <c r="L33" s="49">
        <v>0</v>
      </c>
      <c r="M33" s="49">
        <f t="shared" si="7"/>
        <v>200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200</v>
      </c>
      <c r="U33" s="49">
        <f t="shared" si="8"/>
        <v>3709</v>
      </c>
      <c r="V33" s="49">
        <v>3663</v>
      </c>
      <c r="W33" s="49">
        <v>46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9"/>
        <v>528</v>
      </c>
      <c r="AC33" s="49">
        <v>0</v>
      </c>
      <c r="AD33" s="49">
        <v>496</v>
      </c>
      <c r="AE33" s="49">
        <f t="shared" si="10"/>
        <v>32</v>
      </c>
      <c r="AF33" s="49">
        <v>0</v>
      </c>
      <c r="AG33" s="49">
        <v>32</v>
      </c>
      <c r="AH33" s="49">
        <v>0</v>
      </c>
      <c r="AI33" s="49">
        <v>0</v>
      </c>
      <c r="AJ33" s="49">
        <v>0</v>
      </c>
    </row>
    <row r="34" spans="1:36" ht="13.5">
      <c r="A34" s="24" t="s">
        <v>181</v>
      </c>
      <c r="B34" s="47" t="s">
        <v>232</v>
      </c>
      <c r="C34" s="48" t="s">
        <v>233</v>
      </c>
      <c r="D34" s="49">
        <f t="shared" si="0"/>
        <v>1678</v>
      </c>
      <c r="E34" s="49">
        <v>1388</v>
      </c>
      <c r="F34" s="49">
        <f t="shared" si="6"/>
        <v>186</v>
      </c>
      <c r="G34" s="49">
        <v>24</v>
      </c>
      <c r="H34" s="49">
        <v>162</v>
      </c>
      <c r="I34" s="49">
        <v>0</v>
      </c>
      <c r="J34" s="49">
        <v>0</v>
      </c>
      <c r="K34" s="49">
        <v>0</v>
      </c>
      <c r="L34" s="49">
        <v>0</v>
      </c>
      <c r="M34" s="49">
        <f t="shared" si="7"/>
        <v>104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104</v>
      </c>
      <c r="U34" s="49">
        <f t="shared" si="8"/>
        <v>1412</v>
      </c>
      <c r="V34" s="49">
        <v>1388</v>
      </c>
      <c r="W34" s="49">
        <v>24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9"/>
        <v>208</v>
      </c>
      <c r="AC34" s="49">
        <v>0</v>
      </c>
      <c r="AD34" s="49">
        <v>191</v>
      </c>
      <c r="AE34" s="49">
        <f t="shared" si="10"/>
        <v>17</v>
      </c>
      <c r="AF34" s="49">
        <v>0</v>
      </c>
      <c r="AG34" s="49">
        <v>17</v>
      </c>
      <c r="AH34" s="49">
        <v>0</v>
      </c>
      <c r="AI34" s="49">
        <v>0</v>
      </c>
      <c r="AJ34" s="49">
        <v>0</v>
      </c>
    </row>
    <row r="35" spans="1:36" ht="13.5">
      <c r="A35" s="24" t="s">
        <v>181</v>
      </c>
      <c r="B35" s="47" t="s">
        <v>234</v>
      </c>
      <c r="C35" s="48" t="s">
        <v>235</v>
      </c>
      <c r="D35" s="49">
        <f t="shared" si="0"/>
        <v>1220</v>
      </c>
      <c r="E35" s="49">
        <v>1019</v>
      </c>
      <c r="F35" s="49">
        <f t="shared" si="6"/>
        <v>122</v>
      </c>
      <c r="G35" s="49">
        <v>18</v>
      </c>
      <c r="H35" s="49">
        <v>104</v>
      </c>
      <c r="I35" s="49">
        <v>0</v>
      </c>
      <c r="J35" s="49">
        <v>0</v>
      </c>
      <c r="K35" s="49">
        <v>0</v>
      </c>
      <c r="L35" s="49">
        <v>0</v>
      </c>
      <c r="M35" s="49">
        <f t="shared" si="7"/>
        <v>79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79</v>
      </c>
      <c r="U35" s="49">
        <f t="shared" si="8"/>
        <v>1037</v>
      </c>
      <c r="V35" s="49">
        <v>1019</v>
      </c>
      <c r="W35" s="49">
        <v>18</v>
      </c>
      <c r="X35" s="49">
        <v>0</v>
      </c>
      <c r="Y35" s="49">
        <v>0</v>
      </c>
      <c r="Z35" s="49">
        <v>0</v>
      </c>
      <c r="AA35" s="49">
        <v>0</v>
      </c>
      <c r="AB35" s="49">
        <f t="shared" si="9"/>
        <v>150</v>
      </c>
      <c r="AC35" s="49">
        <v>0</v>
      </c>
      <c r="AD35" s="49">
        <v>139</v>
      </c>
      <c r="AE35" s="49">
        <f t="shared" si="10"/>
        <v>11</v>
      </c>
      <c r="AF35" s="49">
        <v>0</v>
      </c>
      <c r="AG35" s="49">
        <v>11</v>
      </c>
      <c r="AH35" s="49">
        <v>0</v>
      </c>
      <c r="AI35" s="49">
        <v>0</v>
      </c>
      <c r="AJ35" s="49">
        <v>0</v>
      </c>
    </row>
    <row r="36" spans="1:36" ht="13.5">
      <c r="A36" s="24" t="s">
        <v>181</v>
      </c>
      <c r="B36" s="47" t="s">
        <v>236</v>
      </c>
      <c r="C36" s="48" t="s">
        <v>237</v>
      </c>
      <c r="D36" s="49">
        <f t="shared" si="0"/>
        <v>13281</v>
      </c>
      <c r="E36" s="49">
        <v>11751</v>
      </c>
      <c r="F36" s="49">
        <f t="shared" si="6"/>
        <v>1099</v>
      </c>
      <c r="G36" s="49">
        <v>1099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f t="shared" si="7"/>
        <v>431</v>
      </c>
      <c r="N36" s="49">
        <v>316</v>
      </c>
      <c r="O36" s="49">
        <v>30</v>
      </c>
      <c r="P36" s="49">
        <v>64</v>
      </c>
      <c r="Q36" s="49">
        <v>18</v>
      </c>
      <c r="R36" s="49">
        <v>0</v>
      </c>
      <c r="S36" s="49">
        <v>3</v>
      </c>
      <c r="T36" s="49">
        <v>0</v>
      </c>
      <c r="U36" s="49">
        <f t="shared" si="8"/>
        <v>11930</v>
      </c>
      <c r="V36" s="49">
        <v>11751</v>
      </c>
      <c r="W36" s="49">
        <v>179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9"/>
        <v>2271</v>
      </c>
      <c r="AC36" s="49">
        <v>0</v>
      </c>
      <c r="AD36" s="49">
        <v>1739</v>
      </c>
      <c r="AE36" s="49">
        <f t="shared" si="10"/>
        <v>532</v>
      </c>
      <c r="AF36" s="49">
        <v>532</v>
      </c>
      <c r="AG36" s="49">
        <v>0</v>
      </c>
      <c r="AH36" s="49">
        <v>0</v>
      </c>
      <c r="AI36" s="49">
        <v>0</v>
      </c>
      <c r="AJ36" s="49">
        <v>0</v>
      </c>
    </row>
    <row r="37" spans="1:36" ht="13.5">
      <c r="A37" s="24" t="s">
        <v>181</v>
      </c>
      <c r="B37" s="47" t="s">
        <v>238</v>
      </c>
      <c r="C37" s="48" t="s">
        <v>239</v>
      </c>
      <c r="D37" s="49">
        <f t="shared" si="0"/>
        <v>12843</v>
      </c>
      <c r="E37" s="49">
        <v>10822</v>
      </c>
      <c r="F37" s="49">
        <f t="shared" si="6"/>
        <v>1244</v>
      </c>
      <c r="G37" s="49">
        <v>1190</v>
      </c>
      <c r="H37" s="49">
        <v>54</v>
      </c>
      <c r="I37" s="49">
        <v>0</v>
      </c>
      <c r="J37" s="49">
        <v>0</v>
      </c>
      <c r="K37" s="49">
        <v>0</v>
      </c>
      <c r="L37" s="49">
        <v>0</v>
      </c>
      <c r="M37" s="49">
        <f t="shared" si="7"/>
        <v>777</v>
      </c>
      <c r="N37" s="49">
        <v>710</v>
      </c>
      <c r="O37" s="49">
        <v>0</v>
      </c>
      <c r="P37" s="49">
        <v>0</v>
      </c>
      <c r="Q37" s="49">
        <v>0</v>
      </c>
      <c r="R37" s="49">
        <v>0</v>
      </c>
      <c r="S37" s="49">
        <v>47</v>
      </c>
      <c r="T37" s="49">
        <v>20</v>
      </c>
      <c r="U37" s="49">
        <f t="shared" si="8"/>
        <v>10910</v>
      </c>
      <c r="V37" s="49">
        <v>10822</v>
      </c>
      <c r="W37" s="49">
        <v>88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9"/>
        <v>1663</v>
      </c>
      <c r="AC37" s="49">
        <v>0</v>
      </c>
      <c r="AD37" s="49">
        <v>1330</v>
      </c>
      <c r="AE37" s="49">
        <f t="shared" si="10"/>
        <v>333</v>
      </c>
      <c r="AF37" s="49">
        <v>333</v>
      </c>
      <c r="AG37" s="49">
        <v>0</v>
      </c>
      <c r="AH37" s="49">
        <v>0</v>
      </c>
      <c r="AI37" s="49">
        <v>0</v>
      </c>
      <c r="AJ37" s="49">
        <v>0</v>
      </c>
    </row>
    <row r="38" spans="1:36" ht="13.5">
      <c r="A38" s="24" t="s">
        <v>181</v>
      </c>
      <c r="B38" s="47" t="s">
        <v>240</v>
      </c>
      <c r="C38" s="48" t="s">
        <v>241</v>
      </c>
      <c r="D38" s="49">
        <f t="shared" si="0"/>
        <v>5099</v>
      </c>
      <c r="E38" s="49">
        <v>4148</v>
      </c>
      <c r="F38" s="49">
        <f t="shared" si="6"/>
        <v>563</v>
      </c>
      <c r="G38" s="49">
        <v>530</v>
      </c>
      <c r="H38" s="49">
        <v>33</v>
      </c>
      <c r="I38" s="49">
        <v>0</v>
      </c>
      <c r="J38" s="49">
        <v>0</v>
      </c>
      <c r="K38" s="49">
        <v>0</v>
      </c>
      <c r="L38" s="49">
        <v>0</v>
      </c>
      <c r="M38" s="49">
        <f t="shared" si="7"/>
        <v>388</v>
      </c>
      <c r="N38" s="49">
        <v>355</v>
      </c>
      <c r="O38" s="49">
        <v>0</v>
      </c>
      <c r="P38" s="49">
        <v>0</v>
      </c>
      <c r="Q38" s="49">
        <v>0</v>
      </c>
      <c r="R38" s="49">
        <v>0</v>
      </c>
      <c r="S38" s="49">
        <v>23</v>
      </c>
      <c r="T38" s="49">
        <v>10</v>
      </c>
      <c r="U38" s="49">
        <f t="shared" si="8"/>
        <v>4189</v>
      </c>
      <c r="V38" s="49">
        <v>4148</v>
      </c>
      <c r="W38" s="49">
        <v>41</v>
      </c>
      <c r="X38" s="49">
        <v>0</v>
      </c>
      <c r="Y38" s="49">
        <v>0</v>
      </c>
      <c r="Z38" s="49">
        <v>0</v>
      </c>
      <c r="AA38" s="49">
        <v>0</v>
      </c>
      <c r="AB38" s="49">
        <f t="shared" si="9"/>
        <v>664</v>
      </c>
      <c r="AC38" s="49">
        <v>0</v>
      </c>
      <c r="AD38" s="49">
        <v>510</v>
      </c>
      <c r="AE38" s="49">
        <f t="shared" si="10"/>
        <v>154</v>
      </c>
      <c r="AF38" s="49">
        <v>154</v>
      </c>
      <c r="AG38" s="49">
        <v>0</v>
      </c>
      <c r="AH38" s="49">
        <v>0</v>
      </c>
      <c r="AI38" s="49">
        <v>0</v>
      </c>
      <c r="AJ38" s="49">
        <v>0</v>
      </c>
    </row>
    <row r="39" spans="1:36" ht="13.5">
      <c r="A39" s="24" t="s">
        <v>181</v>
      </c>
      <c r="B39" s="47" t="s">
        <v>242</v>
      </c>
      <c r="C39" s="48" t="s">
        <v>243</v>
      </c>
      <c r="D39" s="49">
        <f t="shared" si="0"/>
        <v>407</v>
      </c>
      <c r="E39" s="49">
        <v>322</v>
      </c>
      <c r="F39" s="49">
        <f t="shared" si="6"/>
        <v>52</v>
      </c>
      <c r="G39" s="49">
        <v>8</v>
      </c>
      <c r="H39" s="49">
        <v>44</v>
      </c>
      <c r="I39" s="49">
        <v>0</v>
      </c>
      <c r="J39" s="49">
        <v>0</v>
      </c>
      <c r="K39" s="49">
        <v>0</v>
      </c>
      <c r="L39" s="49">
        <v>0</v>
      </c>
      <c r="M39" s="49">
        <f t="shared" si="7"/>
        <v>33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33</v>
      </c>
      <c r="U39" s="49">
        <f t="shared" si="8"/>
        <v>330</v>
      </c>
      <c r="V39" s="49">
        <v>322</v>
      </c>
      <c r="W39" s="49">
        <v>8</v>
      </c>
      <c r="X39" s="49">
        <v>0</v>
      </c>
      <c r="Y39" s="49">
        <v>0</v>
      </c>
      <c r="Z39" s="49">
        <v>0</v>
      </c>
      <c r="AA39" s="49">
        <v>0</v>
      </c>
      <c r="AB39" s="49">
        <f t="shared" si="9"/>
        <v>49</v>
      </c>
      <c r="AC39" s="49">
        <v>0</v>
      </c>
      <c r="AD39" s="49">
        <v>44</v>
      </c>
      <c r="AE39" s="49">
        <f t="shared" si="10"/>
        <v>5</v>
      </c>
      <c r="AF39" s="49">
        <v>0</v>
      </c>
      <c r="AG39" s="49">
        <v>5</v>
      </c>
      <c r="AH39" s="49">
        <v>0</v>
      </c>
      <c r="AI39" s="49">
        <v>0</v>
      </c>
      <c r="AJ39" s="49">
        <v>0</v>
      </c>
    </row>
    <row r="40" spans="1:36" ht="13.5">
      <c r="A40" s="24" t="s">
        <v>181</v>
      </c>
      <c r="B40" s="47" t="s">
        <v>244</v>
      </c>
      <c r="C40" s="48" t="s">
        <v>245</v>
      </c>
      <c r="D40" s="49">
        <f t="shared" si="0"/>
        <v>5264</v>
      </c>
      <c r="E40" s="49">
        <v>3617</v>
      </c>
      <c r="F40" s="49">
        <f t="shared" si="6"/>
        <v>420</v>
      </c>
      <c r="G40" s="49">
        <v>420</v>
      </c>
      <c r="H40" s="49">
        <v>0</v>
      </c>
      <c r="I40" s="49">
        <v>0</v>
      </c>
      <c r="J40" s="49">
        <v>0</v>
      </c>
      <c r="K40" s="49">
        <v>0</v>
      </c>
      <c r="L40" s="49">
        <v>177</v>
      </c>
      <c r="M40" s="49">
        <f t="shared" si="7"/>
        <v>1050</v>
      </c>
      <c r="N40" s="49">
        <v>545</v>
      </c>
      <c r="O40" s="49">
        <v>303</v>
      </c>
      <c r="P40" s="49">
        <v>180</v>
      </c>
      <c r="Q40" s="49">
        <v>22</v>
      </c>
      <c r="R40" s="49">
        <v>0</v>
      </c>
      <c r="S40" s="49">
        <v>0</v>
      </c>
      <c r="T40" s="49">
        <v>0</v>
      </c>
      <c r="U40" s="49">
        <f t="shared" si="8"/>
        <v>3617</v>
      </c>
      <c r="V40" s="49">
        <v>3617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9"/>
        <v>962</v>
      </c>
      <c r="AC40" s="49">
        <v>177</v>
      </c>
      <c r="AD40" s="49">
        <v>785</v>
      </c>
      <c r="AE40" s="49">
        <f t="shared" si="10"/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</row>
    <row r="41" spans="1:36" ht="13.5">
      <c r="A41" s="24" t="s">
        <v>181</v>
      </c>
      <c r="B41" s="47" t="s">
        <v>246</v>
      </c>
      <c r="C41" s="48" t="s">
        <v>247</v>
      </c>
      <c r="D41" s="49">
        <f t="shared" si="0"/>
        <v>14666</v>
      </c>
      <c r="E41" s="49">
        <v>11449</v>
      </c>
      <c r="F41" s="49">
        <f t="shared" si="6"/>
        <v>1478</v>
      </c>
      <c r="G41" s="49">
        <v>1425</v>
      </c>
      <c r="H41" s="49">
        <v>53</v>
      </c>
      <c r="I41" s="49">
        <v>0</v>
      </c>
      <c r="J41" s="49">
        <v>0</v>
      </c>
      <c r="K41" s="49">
        <v>0</v>
      </c>
      <c r="L41" s="49">
        <v>0</v>
      </c>
      <c r="M41" s="49">
        <f t="shared" si="7"/>
        <v>1739</v>
      </c>
      <c r="N41" s="49">
        <v>1537</v>
      </c>
      <c r="O41" s="49">
        <v>0</v>
      </c>
      <c r="P41" s="49">
        <v>193</v>
      </c>
      <c r="Q41" s="49">
        <v>0</v>
      </c>
      <c r="R41" s="49">
        <v>0</v>
      </c>
      <c r="S41" s="49">
        <v>9</v>
      </c>
      <c r="T41" s="49">
        <v>0</v>
      </c>
      <c r="U41" s="49">
        <f t="shared" si="8"/>
        <v>11947</v>
      </c>
      <c r="V41" s="49">
        <v>11449</v>
      </c>
      <c r="W41" s="49">
        <v>498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9"/>
        <v>2142</v>
      </c>
      <c r="AC41" s="49">
        <v>0</v>
      </c>
      <c r="AD41" s="49">
        <v>1726</v>
      </c>
      <c r="AE41" s="49">
        <f t="shared" si="10"/>
        <v>416</v>
      </c>
      <c r="AF41" s="49">
        <v>416</v>
      </c>
      <c r="AG41" s="49">
        <v>0</v>
      </c>
      <c r="AH41" s="49">
        <v>0</v>
      </c>
      <c r="AI41" s="49">
        <v>0</v>
      </c>
      <c r="AJ41" s="49">
        <v>0</v>
      </c>
    </row>
    <row r="42" spans="1:36" ht="13.5">
      <c r="A42" s="24" t="s">
        <v>181</v>
      </c>
      <c r="B42" s="47" t="s">
        <v>248</v>
      </c>
      <c r="C42" s="48" t="s">
        <v>249</v>
      </c>
      <c r="D42" s="49">
        <f t="shared" si="0"/>
        <v>14371</v>
      </c>
      <c r="E42" s="49">
        <v>11344</v>
      </c>
      <c r="F42" s="49">
        <f t="shared" si="6"/>
        <v>1343</v>
      </c>
      <c r="G42" s="49">
        <v>1343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f t="shared" si="7"/>
        <v>1684</v>
      </c>
      <c r="N42" s="49">
        <v>894</v>
      </c>
      <c r="O42" s="49">
        <v>0</v>
      </c>
      <c r="P42" s="49">
        <v>698</v>
      </c>
      <c r="Q42" s="49">
        <v>70</v>
      </c>
      <c r="R42" s="49">
        <v>0</v>
      </c>
      <c r="S42" s="49">
        <v>0</v>
      </c>
      <c r="T42" s="49">
        <v>22</v>
      </c>
      <c r="U42" s="49">
        <f t="shared" si="8"/>
        <v>11344</v>
      </c>
      <c r="V42" s="49">
        <v>11344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f t="shared" si="9"/>
        <v>1497</v>
      </c>
      <c r="AC42" s="49">
        <v>0</v>
      </c>
      <c r="AD42" s="49">
        <v>1497</v>
      </c>
      <c r="AE42" s="49">
        <f t="shared" si="10"/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</row>
    <row r="43" spans="1:36" ht="13.5">
      <c r="A43" s="24" t="s">
        <v>181</v>
      </c>
      <c r="B43" s="47" t="s">
        <v>250</v>
      </c>
      <c r="C43" s="48" t="s">
        <v>251</v>
      </c>
      <c r="D43" s="49">
        <f t="shared" si="0"/>
        <v>3268</v>
      </c>
      <c r="E43" s="49">
        <v>2338</v>
      </c>
      <c r="F43" s="49">
        <f t="shared" si="6"/>
        <v>274</v>
      </c>
      <c r="G43" s="49">
        <v>274</v>
      </c>
      <c r="H43" s="49">
        <v>0</v>
      </c>
      <c r="I43" s="49">
        <v>0</v>
      </c>
      <c r="J43" s="49">
        <v>0</v>
      </c>
      <c r="K43" s="49">
        <v>0</v>
      </c>
      <c r="L43" s="49">
        <v>344</v>
      </c>
      <c r="M43" s="49">
        <f t="shared" si="7"/>
        <v>312</v>
      </c>
      <c r="N43" s="49">
        <v>171</v>
      </c>
      <c r="O43" s="49">
        <v>0</v>
      </c>
      <c r="P43" s="49">
        <v>127</v>
      </c>
      <c r="Q43" s="49">
        <v>12</v>
      </c>
      <c r="R43" s="49">
        <v>0</v>
      </c>
      <c r="S43" s="49">
        <v>0</v>
      </c>
      <c r="T43" s="49">
        <v>2</v>
      </c>
      <c r="U43" s="49">
        <f t="shared" si="8"/>
        <v>2393</v>
      </c>
      <c r="V43" s="49">
        <v>2338</v>
      </c>
      <c r="W43" s="49">
        <v>55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9"/>
        <v>688</v>
      </c>
      <c r="AC43" s="49">
        <v>344</v>
      </c>
      <c r="AD43" s="49">
        <v>344</v>
      </c>
      <c r="AE43" s="49">
        <f t="shared" si="10"/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</row>
    <row r="44" spans="1:36" ht="13.5">
      <c r="A44" s="24" t="s">
        <v>181</v>
      </c>
      <c r="B44" s="47" t="s">
        <v>252</v>
      </c>
      <c r="C44" s="48" t="s">
        <v>253</v>
      </c>
      <c r="D44" s="49">
        <f t="shared" si="0"/>
        <v>9253</v>
      </c>
      <c r="E44" s="49">
        <v>7624</v>
      </c>
      <c r="F44" s="49">
        <f t="shared" si="6"/>
        <v>1074</v>
      </c>
      <c r="G44" s="49">
        <v>1074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f t="shared" si="7"/>
        <v>555</v>
      </c>
      <c r="N44" s="49">
        <v>59</v>
      </c>
      <c r="O44" s="49">
        <v>0</v>
      </c>
      <c r="P44" s="49">
        <v>423</v>
      </c>
      <c r="Q44" s="49">
        <v>54</v>
      </c>
      <c r="R44" s="49">
        <v>0</v>
      </c>
      <c r="S44" s="49">
        <v>0</v>
      </c>
      <c r="T44" s="49">
        <v>19</v>
      </c>
      <c r="U44" s="49">
        <f t="shared" si="8"/>
        <v>7832</v>
      </c>
      <c r="V44" s="49">
        <v>7624</v>
      </c>
      <c r="W44" s="49">
        <v>208</v>
      </c>
      <c r="X44" s="49">
        <v>0</v>
      </c>
      <c r="Y44" s="49">
        <v>0</v>
      </c>
      <c r="Z44" s="49">
        <v>0</v>
      </c>
      <c r="AA44" s="49">
        <v>0</v>
      </c>
      <c r="AB44" s="49">
        <f t="shared" si="9"/>
        <v>1142</v>
      </c>
      <c r="AC44" s="49">
        <v>0</v>
      </c>
      <c r="AD44" s="49">
        <v>1006</v>
      </c>
      <c r="AE44" s="49">
        <f t="shared" si="10"/>
        <v>136</v>
      </c>
      <c r="AF44" s="49">
        <v>136</v>
      </c>
      <c r="AG44" s="49">
        <v>0</v>
      </c>
      <c r="AH44" s="49">
        <v>0</v>
      </c>
      <c r="AI44" s="49">
        <v>0</v>
      </c>
      <c r="AJ44" s="49">
        <v>0</v>
      </c>
    </row>
    <row r="45" spans="1:36" ht="13.5">
      <c r="A45" s="24" t="s">
        <v>181</v>
      </c>
      <c r="B45" s="47" t="s">
        <v>254</v>
      </c>
      <c r="C45" s="48" t="s">
        <v>255</v>
      </c>
      <c r="D45" s="49">
        <f t="shared" si="0"/>
        <v>1974</v>
      </c>
      <c r="E45" s="49">
        <v>1353</v>
      </c>
      <c r="F45" s="49">
        <f t="shared" si="6"/>
        <v>254</v>
      </c>
      <c r="G45" s="49">
        <v>254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f t="shared" si="7"/>
        <v>367</v>
      </c>
      <c r="N45" s="49">
        <v>204</v>
      </c>
      <c r="O45" s="49">
        <v>0</v>
      </c>
      <c r="P45" s="49">
        <v>150</v>
      </c>
      <c r="Q45" s="49">
        <v>12</v>
      </c>
      <c r="R45" s="49">
        <v>0</v>
      </c>
      <c r="S45" s="49">
        <v>0</v>
      </c>
      <c r="T45" s="49">
        <v>1</v>
      </c>
      <c r="U45" s="49">
        <f t="shared" si="8"/>
        <v>1399</v>
      </c>
      <c r="V45" s="49">
        <v>1353</v>
      </c>
      <c r="W45" s="49">
        <v>46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9"/>
        <v>213</v>
      </c>
      <c r="AC45" s="49">
        <v>0</v>
      </c>
      <c r="AD45" s="49">
        <v>179</v>
      </c>
      <c r="AE45" s="49">
        <f t="shared" si="10"/>
        <v>34</v>
      </c>
      <c r="AF45" s="49">
        <v>34</v>
      </c>
      <c r="AG45" s="49">
        <v>0</v>
      </c>
      <c r="AH45" s="49">
        <v>0</v>
      </c>
      <c r="AI45" s="49">
        <v>0</v>
      </c>
      <c r="AJ45" s="49">
        <v>0</v>
      </c>
    </row>
    <row r="46" spans="1:36" ht="13.5">
      <c r="A46" s="24" t="s">
        <v>181</v>
      </c>
      <c r="B46" s="47" t="s">
        <v>256</v>
      </c>
      <c r="C46" s="48" t="s">
        <v>257</v>
      </c>
      <c r="D46" s="49">
        <f t="shared" si="0"/>
        <v>993</v>
      </c>
      <c r="E46" s="49">
        <v>599</v>
      </c>
      <c r="F46" s="49">
        <f t="shared" si="6"/>
        <v>157</v>
      </c>
      <c r="G46" s="49">
        <v>157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f t="shared" si="7"/>
        <v>237</v>
      </c>
      <c r="N46" s="49">
        <v>143</v>
      </c>
      <c r="O46" s="49">
        <v>0</v>
      </c>
      <c r="P46" s="49">
        <v>83</v>
      </c>
      <c r="Q46" s="49">
        <v>10</v>
      </c>
      <c r="R46" s="49">
        <v>0</v>
      </c>
      <c r="S46" s="49">
        <v>0</v>
      </c>
      <c r="T46" s="49">
        <v>1</v>
      </c>
      <c r="U46" s="49">
        <f t="shared" si="8"/>
        <v>631</v>
      </c>
      <c r="V46" s="49">
        <v>599</v>
      </c>
      <c r="W46" s="49">
        <v>32</v>
      </c>
      <c r="X46" s="49">
        <v>0</v>
      </c>
      <c r="Y46" s="49">
        <v>0</v>
      </c>
      <c r="Z46" s="49">
        <v>0</v>
      </c>
      <c r="AA46" s="49">
        <v>0</v>
      </c>
      <c r="AB46" s="49">
        <f t="shared" si="9"/>
        <v>100</v>
      </c>
      <c r="AC46" s="49">
        <v>0</v>
      </c>
      <c r="AD46" s="49">
        <v>79</v>
      </c>
      <c r="AE46" s="49">
        <f t="shared" si="10"/>
        <v>21</v>
      </c>
      <c r="AF46" s="49">
        <v>21</v>
      </c>
      <c r="AG46" s="49">
        <v>0</v>
      </c>
      <c r="AH46" s="49">
        <v>0</v>
      </c>
      <c r="AI46" s="49">
        <v>0</v>
      </c>
      <c r="AJ46" s="49">
        <v>0</v>
      </c>
    </row>
    <row r="47" spans="1:36" ht="13.5">
      <c r="A47" s="24" t="s">
        <v>181</v>
      </c>
      <c r="B47" s="47" t="s">
        <v>258</v>
      </c>
      <c r="C47" s="48" t="s">
        <v>259</v>
      </c>
      <c r="D47" s="49">
        <f t="shared" si="0"/>
        <v>848</v>
      </c>
      <c r="E47" s="49">
        <v>531</v>
      </c>
      <c r="F47" s="49">
        <f t="shared" si="6"/>
        <v>140</v>
      </c>
      <c r="G47" s="49">
        <v>140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f t="shared" si="7"/>
        <v>177</v>
      </c>
      <c r="N47" s="49">
        <v>96</v>
      </c>
      <c r="O47" s="49">
        <v>0</v>
      </c>
      <c r="P47" s="49">
        <v>74</v>
      </c>
      <c r="Q47" s="49">
        <v>6</v>
      </c>
      <c r="R47" s="49">
        <v>0</v>
      </c>
      <c r="S47" s="49">
        <v>0</v>
      </c>
      <c r="T47" s="49">
        <v>1</v>
      </c>
      <c r="U47" s="49">
        <f t="shared" si="8"/>
        <v>559</v>
      </c>
      <c r="V47" s="49">
        <v>531</v>
      </c>
      <c r="W47" s="49">
        <v>28</v>
      </c>
      <c r="X47" s="49">
        <v>0</v>
      </c>
      <c r="Y47" s="49">
        <v>0</v>
      </c>
      <c r="Z47" s="49">
        <v>0</v>
      </c>
      <c r="AA47" s="49">
        <v>0</v>
      </c>
      <c r="AB47" s="49">
        <f t="shared" si="9"/>
        <v>88</v>
      </c>
      <c r="AC47" s="49">
        <v>0</v>
      </c>
      <c r="AD47" s="49">
        <v>70</v>
      </c>
      <c r="AE47" s="49">
        <f t="shared" si="10"/>
        <v>18</v>
      </c>
      <c r="AF47" s="49">
        <v>18</v>
      </c>
      <c r="AG47" s="49">
        <v>0</v>
      </c>
      <c r="AH47" s="49">
        <v>0</v>
      </c>
      <c r="AI47" s="49">
        <v>0</v>
      </c>
      <c r="AJ47" s="49">
        <v>0</v>
      </c>
    </row>
    <row r="48" spans="1:36" ht="13.5">
      <c r="A48" s="24" t="s">
        <v>181</v>
      </c>
      <c r="B48" s="47" t="s">
        <v>260</v>
      </c>
      <c r="C48" s="48" t="s">
        <v>261</v>
      </c>
      <c r="D48" s="49">
        <f t="shared" si="0"/>
        <v>3104</v>
      </c>
      <c r="E48" s="49">
        <v>2502</v>
      </c>
      <c r="F48" s="49">
        <f t="shared" si="6"/>
        <v>448</v>
      </c>
      <c r="G48" s="49">
        <v>0</v>
      </c>
      <c r="H48" s="49">
        <v>448</v>
      </c>
      <c r="I48" s="49">
        <v>0</v>
      </c>
      <c r="J48" s="49">
        <v>0</v>
      </c>
      <c r="K48" s="49">
        <v>0</v>
      </c>
      <c r="L48" s="49">
        <v>0</v>
      </c>
      <c r="M48" s="49">
        <f t="shared" si="7"/>
        <v>154</v>
      </c>
      <c r="N48" s="49">
        <v>82</v>
      </c>
      <c r="O48" s="49">
        <v>72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f t="shared" si="8"/>
        <v>2502</v>
      </c>
      <c r="V48" s="49">
        <v>2502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f t="shared" si="9"/>
        <v>339</v>
      </c>
      <c r="AC48" s="49">
        <v>0</v>
      </c>
      <c r="AD48" s="49">
        <v>276</v>
      </c>
      <c r="AE48" s="49">
        <f t="shared" si="10"/>
        <v>63</v>
      </c>
      <c r="AF48" s="49">
        <v>0</v>
      </c>
      <c r="AG48" s="49">
        <v>63</v>
      </c>
      <c r="AH48" s="49">
        <v>0</v>
      </c>
      <c r="AI48" s="49">
        <v>0</v>
      </c>
      <c r="AJ48" s="49">
        <v>0</v>
      </c>
    </row>
    <row r="49" spans="1:36" ht="13.5">
      <c r="A49" s="24" t="s">
        <v>181</v>
      </c>
      <c r="B49" s="47" t="s">
        <v>262</v>
      </c>
      <c r="C49" s="48" t="s">
        <v>263</v>
      </c>
      <c r="D49" s="49">
        <f t="shared" si="0"/>
        <v>1357</v>
      </c>
      <c r="E49" s="49">
        <v>1047</v>
      </c>
      <c r="F49" s="49">
        <f t="shared" si="6"/>
        <v>232</v>
      </c>
      <c r="G49" s="49">
        <v>0</v>
      </c>
      <c r="H49" s="49">
        <v>232</v>
      </c>
      <c r="I49" s="49">
        <v>0</v>
      </c>
      <c r="J49" s="49">
        <v>0</v>
      </c>
      <c r="K49" s="49">
        <v>0</v>
      </c>
      <c r="L49" s="49">
        <v>0</v>
      </c>
      <c r="M49" s="49">
        <f t="shared" si="7"/>
        <v>78</v>
      </c>
      <c r="N49" s="49">
        <v>54</v>
      </c>
      <c r="O49" s="49">
        <v>24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f t="shared" si="8"/>
        <v>1047</v>
      </c>
      <c r="V49" s="49">
        <v>1047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f t="shared" si="9"/>
        <v>152</v>
      </c>
      <c r="AC49" s="49">
        <v>0</v>
      </c>
      <c r="AD49" s="49">
        <v>116</v>
      </c>
      <c r="AE49" s="49">
        <f t="shared" si="10"/>
        <v>36</v>
      </c>
      <c r="AF49" s="49">
        <v>0</v>
      </c>
      <c r="AG49" s="49">
        <v>36</v>
      </c>
      <c r="AH49" s="49">
        <v>0</v>
      </c>
      <c r="AI49" s="49">
        <v>0</v>
      </c>
      <c r="AJ49" s="49">
        <v>0</v>
      </c>
    </row>
    <row r="50" spans="1:36" ht="13.5">
      <c r="A50" s="24" t="s">
        <v>181</v>
      </c>
      <c r="B50" s="47" t="s">
        <v>264</v>
      </c>
      <c r="C50" s="48" t="s">
        <v>265</v>
      </c>
      <c r="D50" s="49">
        <f t="shared" si="0"/>
        <v>1123</v>
      </c>
      <c r="E50" s="49">
        <v>668</v>
      </c>
      <c r="F50" s="49">
        <f t="shared" si="6"/>
        <v>353</v>
      </c>
      <c r="G50" s="49">
        <v>238</v>
      </c>
      <c r="H50" s="49">
        <v>115</v>
      </c>
      <c r="I50" s="49">
        <v>0</v>
      </c>
      <c r="J50" s="49">
        <v>0</v>
      </c>
      <c r="K50" s="49">
        <v>0</v>
      </c>
      <c r="L50" s="49">
        <v>97</v>
      </c>
      <c r="M50" s="49">
        <f t="shared" si="7"/>
        <v>5</v>
      </c>
      <c r="N50" s="49">
        <v>0</v>
      </c>
      <c r="O50" s="49">
        <v>5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f t="shared" si="8"/>
        <v>668</v>
      </c>
      <c r="V50" s="49">
        <v>668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f t="shared" si="9"/>
        <v>194</v>
      </c>
      <c r="AC50" s="49">
        <v>97</v>
      </c>
      <c r="AD50" s="49">
        <v>73</v>
      </c>
      <c r="AE50" s="49">
        <f t="shared" si="10"/>
        <v>24</v>
      </c>
      <c r="AF50" s="49">
        <v>0</v>
      </c>
      <c r="AG50" s="49">
        <v>24</v>
      </c>
      <c r="AH50" s="49">
        <v>0</v>
      </c>
      <c r="AI50" s="49">
        <v>0</v>
      </c>
      <c r="AJ50" s="49">
        <v>0</v>
      </c>
    </row>
    <row r="51" spans="1:36" ht="13.5">
      <c r="A51" s="24" t="s">
        <v>181</v>
      </c>
      <c r="B51" s="47" t="s">
        <v>266</v>
      </c>
      <c r="C51" s="48" t="s">
        <v>267</v>
      </c>
      <c r="D51" s="49">
        <f t="shared" si="0"/>
        <v>6183</v>
      </c>
      <c r="E51" s="49">
        <v>5070</v>
      </c>
      <c r="F51" s="49">
        <f t="shared" si="6"/>
        <v>432</v>
      </c>
      <c r="G51" s="49">
        <v>407</v>
      </c>
      <c r="H51" s="49">
        <v>25</v>
      </c>
      <c r="I51" s="49">
        <v>0</v>
      </c>
      <c r="J51" s="49">
        <v>0</v>
      </c>
      <c r="K51" s="49">
        <v>0</v>
      </c>
      <c r="L51" s="49">
        <v>0</v>
      </c>
      <c r="M51" s="49">
        <f t="shared" si="7"/>
        <v>681</v>
      </c>
      <c r="N51" s="49">
        <v>600</v>
      </c>
      <c r="O51" s="49">
        <v>0</v>
      </c>
      <c r="P51" s="49">
        <v>81</v>
      </c>
      <c r="Q51" s="49">
        <v>0</v>
      </c>
      <c r="R51" s="49">
        <v>0</v>
      </c>
      <c r="S51" s="49">
        <v>0</v>
      </c>
      <c r="T51" s="49">
        <v>0</v>
      </c>
      <c r="U51" s="49">
        <f t="shared" si="8"/>
        <v>5070</v>
      </c>
      <c r="V51" s="49">
        <v>5070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f t="shared" si="9"/>
        <v>867</v>
      </c>
      <c r="AC51" s="49">
        <v>0</v>
      </c>
      <c r="AD51" s="49">
        <v>651</v>
      </c>
      <c r="AE51" s="49">
        <f t="shared" si="10"/>
        <v>216</v>
      </c>
      <c r="AF51" s="49">
        <v>216</v>
      </c>
      <c r="AG51" s="49">
        <v>0</v>
      </c>
      <c r="AH51" s="49">
        <v>0</v>
      </c>
      <c r="AI51" s="49">
        <v>0</v>
      </c>
      <c r="AJ51" s="49">
        <v>0</v>
      </c>
    </row>
    <row r="52" spans="1:36" ht="13.5">
      <c r="A52" s="24" t="s">
        <v>181</v>
      </c>
      <c r="B52" s="47" t="s">
        <v>268</v>
      </c>
      <c r="C52" s="48" t="s">
        <v>269</v>
      </c>
      <c r="D52" s="49">
        <f t="shared" si="0"/>
        <v>6013</v>
      </c>
      <c r="E52" s="49">
        <v>3458</v>
      </c>
      <c r="F52" s="49">
        <f t="shared" si="6"/>
        <v>1572</v>
      </c>
      <c r="G52" s="49">
        <v>276</v>
      </c>
      <c r="H52" s="49">
        <v>1296</v>
      </c>
      <c r="I52" s="49">
        <v>0</v>
      </c>
      <c r="J52" s="49">
        <v>0</v>
      </c>
      <c r="K52" s="49">
        <v>0</v>
      </c>
      <c r="L52" s="49">
        <v>983</v>
      </c>
      <c r="M52" s="49">
        <f t="shared" si="7"/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f t="shared" si="8"/>
        <v>3886</v>
      </c>
      <c r="V52" s="49">
        <v>3458</v>
      </c>
      <c r="W52" s="49">
        <v>140</v>
      </c>
      <c r="X52" s="49">
        <v>288</v>
      </c>
      <c r="Y52" s="49">
        <v>0</v>
      </c>
      <c r="Z52" s="49">
        <v>0</v>
      </c>
      <c r="AA52" s="49">
        <v>0</v>
      </c>
      <c r="AB52" s="49">
        <f t="shared" si="9"/>
        <v>1812</v>
      </c>
      <c r="AC52" s="49">
        <v>983</v>
      </c>
      <c r="AD52" s="49">
        <v>580</v>
      </c>
      <c r="AE52" s="49">
        <f t="shared" si="10"/>
        <v>249</v>
      </c>
      <c r="AF52" s="49">
        <v>135</v>
      </c>
      <c r="AG52" s="49">
        <v>114</v>
      </c>
      <c r="AH52" s="49">
        <v>0</v>
      </c>
      <c r="AI52" s="49">
        <v>0</v>
      </c>
      <c r="AJ52" s="49">
        <v>0</v>
      </c>
    </row>
    <row r="53" spans="1:36" ht="13.5">
      <c r="A53" s="24" t="s">
        <v>181</v>
      </c>
      <c r="B53" s="47" t="s">
        <v>270</v>
      </c>
      <c r="C53" s="48" t="s">
        <v>271</v>
      </c>
      <c r="D53" s="49">
        <f t="shared" si="0"/>
        <v>2382</v>
      </c>
      <c r="E53" s="49">
        <v>2138</v>
      </c>
      <c r="F53" s="49">
        <f t="shared" si="6"/>
        <v>244</v>
      </c>
      <c r="G53" s="49">
        <v>244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f t="shared" si="7"/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f t="shared" si="8"/>
        <v>2178</v>
      </c>
      <c r="V53" s="49">
        <v>2138</v>
      </c>
      <c r="W53" s="49">
        <v>40</v>
      </c>
      <c r="X53" s="49">
        <v>0</v>
      </c>
      <c r="Y53" s="49">
        <v>0</v>
      </c>
      <c r="Z53" s="49">
        <v>0</v>
      </c>
      <c r="AA53" s="49">
        <v>0</v>
      </c>
      <c r="AB53" s="49">
        <f t="shared" si="9"/>
        <v>434</v>
      </c>
      <c r="AC53" s="49">
        <v>0</v>
      </c>
      <c r="AD53" s="49">
        <v>316</v>
      </c>
      <c r="AE53" s="49">
        <f t="shared" si="10"/>
        <v>118</v>
      </c>
      <c r="AF53" s="49">
        <v>118</v>
      </c>
      <c r="AG53" s="49">
        <v>0</v>
      </c>
      <c r="AH53" s="49">
        <v>0</v>
      </c>
      <c r="AI53" s="49">
        <v>0</v>
      </c>
      <c r="AJ53" s="49">
        <v>0</v>
      </c>
    </row>
    <row r="54" spans="1:36" ht="13.5">
      <c r="A54" s="24" t="s">
        <v>181</v>
      </c>
      <c r="B54" s="47" t="s">
        <v>272</v>
      </c>
      <c r="C54" s="48" t="s">
        <v>273</v>
      </c>
      <c r="D54" s="49">
        <f t="shared" si="0"/>
        <v>7973</v>
      </c>
      <c r="E54" s="49">
        <v>6095</v>
      </c>
      <c r="F54" s="49">
        <f t="shared" si="6"/>
        <v>1400</v>
      </c>
      <c r="G54" s="49">
        <v>0</v>
      </c>
      <c r="H54" s="49">
        <v>473</v>
      </c>
      <c r="I54" s="49">
        <v>0</v>
      </c>
      <c r="J54" s="49">
        <v>0</v>
      </c>
      <c r="K54" s="49">
        <v>927</v>
      </c>
      <c r="L54" s="49">
        <v>0</v>
      </c>
      <c r="M54" s="49">
        <f t="shared" si="7"/>
        <v>478</v>
      </c>
      <c r="N54" s="49">
        <v>392</v>
      </c>
      <c r="O54" s="49">
        <v>0</v>
      </c>
      <c r="P54" s="49">
        <v>86</v>
      </c>
      <c r="Q54" s="49">
        <v>0</v>
      </c>
      <c r="R54" s="49">
        <v>0</v>
      </c>
      <c r="S54" s="49">
        <v>0</v>
      </c>
      <c r="T54" s="49">
        <v>0</v>
      </c>
      <c r="U54" s="49">
        <f t="shared" si="8"/>
        <v>6095</v>
      </c>
      <c r="V54" s="49">
        <v>6095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f t="shared" si="9"/>
        <v>927</v>
      </c>
      <c r="AC54" s="49">
        <v>0</v>
      </c>
      <c r="AD54" s="49">
        <v>0</v>
      </c>
      <c r="AE54" s="49">
        <f t="shared" si="10"/>
        <v>927</v>
      </c>
      <c r="AF54" s="49">
        <v>0</v>
      </c>
      <c r="AG54" s="49">
        <v>0</v>
      </c>
      <c r="AH54" s="49">
        <v>0</v>
      </c>
      <c r="AI54" s="49">
        <v>0</v>
      </c>
      <c r="AJ54" s="49">
        <v>927</v>
      </c>
    </row>
    <row r="55" spans="1:36" ht="13.5">
      <c r="A55" s="24" t="s">
        <v>181</v>
      </c>
      <c r="B55" s="47" t="s">
        <v>274</v>
      </c>
      <c r="C55" s="48" t="s">
        <v>275</v>
      </c>
      <c r="D55" s="49">
        <f t="shared" si="0"/>
        <v>2572</v>
      </c>
      <c r="E55" s="49">
        <v>2127</v>
      </c>
      <c r="F55" s="49">
        <f t="shared" si="6"/>
        <v>289</v>
      </c>
      <c r="G55" s="49">
        <v>0</v>
      </c>
      <c r="H55" s="49">
        <v>133</v>
      </c>
      <c r="I55" s="49">
        <v>0</v>
      </c>
      <c r="J55" s="49">
        <v>0</v>
      </c>
      <c r="K55" s="49">
        <v>156</v>
      </c>
      <c r="L55" s="49">
        <v>0</v>
      </c>
      <c r="M55" s="49">
        <f t="shared" si="7"/>
        <v>156</v>
      </c>
      <c r="N55" s="49">
        <v>0</v>
      </c>
      <c r="O55" s="49">
        <v>97</v>
      </c>
      <c r="P55" s="49">
        <v>46</v>
      </c>
      <c r="Q55" s="49">
        <v>13</v>
      </c>
      <c r="R55" s="49">
        <v>0</v>
      </c>
      <c r="S55" s="49">
        <v>0</v>
      </c>
      <c r="T55" s="49">
        <v>0</v>
      </c>
      <c r="U55" s="49">
        <f t="shared" si="8"/>
        <v>2127</v>
      </c>
      <c r="V55" s="49">
        <v>2127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f t="shared" si="9"/>
        <v>409</v>
      </c>
      <c r="AC55" s="49">
        <v>0</v>
      </c>
      <c r="AD55" s="49">
        <v>253</v>
      </c>
      <c r="AE55" s="49">
        <f t="shared" si="10"/>
        <v>156</v>
      </c>
      <c r="AF55" s="49">
        <v>0</v>
      </c>
      <c r="AG55" s="49">
        <v>0</v>
      </c>
      <c r="AH55" s="49">
        <v>0</v>
      </c>
      <c r="AI55" s="49">
        <v>0</v>
      </c>
      <c r="AJ55" s="49">
        <v>156</v>
      </c>
    </row>
    <row r="56" spans="1:36" ht="13.5">
      <c r="A56" s="24" t="s">
        <v>181</v>
      </c>
      <c r="B56" s="47" t="s">
        <v>276</v>
      </c>
      <c r="C56" s="48" t="s">
        <v>277</v>
      </c>
      <c r="D56" s="49">
        <f t="shared" si="0"/>
        <v>19631</v>
      </c>
      <c r="E56" s="49">
        <v>914</v>
      </c>
      <c r="F56" s="49">
        <f t="shared" si="6"/>
        <v>17766</v>
      </c>
      <c r="G56" s="49">
        <v>3704</v>
      </c>
      <c r="H56" s="49">
        <v>0</v>
      </c>
      <c r="I56" s="49">
        <v>0</v>
      </c>
      <c r="J56" s="49">
        <v>14062</v>
      </c>
      <c r="K56" s="49">
        <v>0</v>
      </c>
      <c r="L56" s="49">
        <v>0</v>
      </c>
      <c r="M56" s="49">
        <f t="shared" si="7"/>
        <v>951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951</v>
      </c>
      <c r="U56" s="49">
        <f t="shared" si="8"/>
        <v>914</v>
      </c>
      <c r="V56" s="49">
        <v>914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f t="shared" si="9"/>
        <v>2025</v>
      </c>
      <c r="AC56" s="49">
        <v>0</v>
      </c>
      <c r="AD56" s="49">
        <v>0</v>
      </c>
      <c r="AE56" s="49">
        <f t="shared" si="10"/>
        <v>2025</v>
      </c>
      <c r="AF56" s="49">
        <v>2025</v>
      </c>
      <c r="AG56" s="49">
        <v>0</v>
      </c>
      <c r="AH56" s="49">
        <v>0</v>
      </c>
      <c r="AI56" s="49">
        <v>0</v>
      </c>
      <c r="AJ56" s="49">
        <v>0</v>
      </c>
    </row>
    <row r="57" spans="1:36" ht="13.5">
      <c r="A57" s="24" t="s">
        <v>181</v>
      </c>
      <c r="B57" s="47" t="s">
        <v>278</v>
      </c>
      <c r="C57" s="48" t="s">
        <v>279</v>
      </c>
      <c r="D57" s="49">
        <f t="shared" si="0"/>
        <v>14370</v>
      </c>
      <c r="E57" s="49">
        <v>911</v>
      </c>
      <c r="F57" s="49">
        <f t="shared" si="6"/>
        <v>11552</v>
      </c>
      <c r="G57" s="49">
        <v>2760</v>
      </c>
      <c r="H57" s="49">
        <v>838</v>
      </c>
      <c r="I57" s="49">
        <v>0</v>
      </c>
      <c r="J57" s="49">
        <v>7954</v>
      </c>
      <c r="K57" s="49">
        <v>0</v>
      </c>
      <c r="L57" s="49">
        <v>30</v>
      </c>
      <c r="M57" s="49">
        <f t="shared" si="7"/>
        <v>1877</v>
      </c>
      <c r="N57" s="49">
        <v>1839</v>
      </c>
      <c r="O57" s="49">
        <v>0</v>
      </c>
      <c r="P57" s="49">
        <v>0</v>
      </c>
      <c r="Q57" s="49">
        <v>0</v>
      </c>
      <c r="R57" s="49">
        <v>0</v>
      </c>
      <c r="S57" s="49">
        <v>38</v>
      </c>
      <c r="T57" s="49">
        <v>0</v>
      </c>
      <c r="U57" s="49">
        <f t="shared" si="8"/>
        <v>911</v>
      </c>
      <c r="V57" s="49">
        <v>911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f t="shared" si="9"/>
        <v>800</v>
      </c>
      <c r="AC57" s="49">
        <v>30</v>
      </c>
      <c r="AD57" s="49">
        <v>46</v>
      </c>
      <c r="AE57" s="49">
        <f t="shared" si="10"/>
        <v>724</v>
      </c>
      <c r="AF57" s="49">
        <v>580</v>
      </c>
      <c r="AG57" s="49">
        <v>0</v>
      </c>
      <c r="AH57" s="49">
        <v>0</v>
      </c>
      <c r="AI57" s="49">
        <v>144</v>
      </c>
      <c r="AJ57" s="49">
        <v>0</v>
      </c>
    </row>
    <row r="58" spans="1:36" ht="13.5">
      <c r="A58" s="24" t="s">
        <v>181</v>
      </c>
      <c r="B58" s="47" t="s">
        <v>280</v>
      </c>
      <c r="C58" s="48" t="s">
        <v>281</v>
      </c>
      <c r="D58" s="49">
        <f t="shared" si="0"/>
        <v>4841</v>
      </c>
      <c r="E58" s="49">
        <v>3889</v>
      </c>
      <c r="F58" s="49">
        <f t="shared" si="6"/>
        <v>770</v>
      </c>
      <c r="G58" s="49">
        <v>770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f t="shared" si="7"/>
        <v>182</v>
      </c>
      <c r="N58" s="49">
        <v>181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1</v>
      </c>
      <c r="U58" s="49">
        <f t="shared" si="8"/>
        <v>4021</v>
      </c>
      <c r="V58" s="49">
        <v>3889</v>
      </c>
      <c r="W58" s="49">
        <v>132</v>
      </c>
      <c r="X58" s="49">
        <v>0</v>
      </c>
      <c r="Y58" s="49">
        <v>0</v>
      </c>
      <c r="Z58" s="49">
        <v>0</v>
      </c>
      <c r="AA58" s="49">
        <v>0</v>
      </c>
      <c r="AB58" s="49">
        <f t="shared" si="9"/>
        <v>728</v>
      </c>
      <c r="AC58" s="49">
        <v>0</v>
      </c>
      <c r="AD58" s="49">
        <v>558</v>
      </c>
      <c r="AE58" s="49">
        <f t="shared" si="10"/>
        <v>170</v>
      </c>
      <c r="AF58" s="49">
        <v>170</v>
      </c>
      <c r="AG58" s="49">
        <v>0</v>
      </c>
      <c r="AH58" s="49">
        <v>0</v>
      </c>
      <c r="AI58" s="49">
        <v>0</v>
      </c>
      <c r="AJ58" s="49">
        <v>0</v>
      </c>
    </row>
    <row r="59" spans="1:36" ht="13.5">
      <c r="A59" s="24" t="s">
        <v>181</v>
      </c>
      <c r="B59" s="47" t="s">
        <v>282</v>
      </c>
      <c r="C59" s="48" t="s">
        <v>283</v>
      </c>
      <c r="D59" s="49">
        <f t="shared" si="0"/>
        <v>2233</v>
      </c>
      <c r="E59" s="49">
        <v>1634</v>
      </c>
      <c r="F59" s="49">
        <f t="shared" si="6"/>
        <v>459</v>
      </c>
      <c r="G59" s="49">
        <v>459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f t="shared" si="7"/>
        <v>140</v>
      </c>
      <c r="N59" s="49">
        <v>140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f t="shared" si="8"/>
        <v>1712</v>
      </c>
      <c r="V59" s="49">
        <v>1634</v>
      </c>
      <c r="W59" s="49">
        <v>78</v>
      </c>
      <c r="X59" s="49">
        <v>0</v>
      </c>
      <c r="Y59" s="49">
        <v>0</v>
      </c>
      <c r="Z59" s="49">
        <v>0</v>
      </c>
      <c r="AA59" s="49">
        <v>0</v>
      </c>
      <c r="AB59" s="49">
        <f t="shared" si="9"/>
        <v>336</v>
      </c>
      <c r="AC59" s="49">
        <v>0</v>
      </c>
      <c r="AD59" s="49">
        <v>234</v>
      </c>
      <c r="AE59" s="49">
        <f t="shared" si="10"/>
        <v>102</v>
      </c>
      <c r="AF59" s="49">
        <v>102</v>
      </c>
      <c r="AG59" s="49">
        <v>0</v>
      </c>
      <c r="AH59" s="49">
        <v>0</v>
      </c>
      <c r="AI59" s="49">
        <v>0</v>
      </c>
      <c r="AJ59" s="49">
        <v>0</v>
      </c>
    </row>
    <row r="60" spans="1:36" ht="13.5">
      <c r="A60" s="24" t="s">
        <v>181</v>
      </c>
      <c r="B60" s="47" t="s">
        <v>284</v>
      </c>
      <c r="C60" s="48" t="s">
        <v>285</v>
      </c>
      <c r="D60" s="49">
        <f t="shared" si="0"/>
        <v>4139</v>
      </c>
      <c r="E60" s="49">
        <v>3356</v>
      </c>
      <c r="F60" s="49">
        <f t="shared" si="6"/>
        <v>600</v>
      </c>
      <c r="G60" s="49">
        <v>560</v>
      </c>
      <c r="H60" s="49">
        <v>0</v>
      </c>
      <c r="I60" s="49">
        <v>0</v>
      </c>
      <c r="J60" s="49">
        <v>0</v>
      </c>
      <c r="K60" s="49">
        <v>40</v>
      </c>
      <c r="L60" s="49">
        <v>0</v>
      </c>
      <c r="M60" s="49">
        <f t="shared" si="7"/>
        <v>183</v>
      </c>
      <c r="N60" s="49">
        <v>183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f t="shared" si="8"/>
        <v>3452</v>
      </c>
      <c r="V60" s="49">
        <v>3356</v>
      </c>
      <c r="W60" s="49">
        <v>96</v>
      </c>
      <c r="X60" s="49">
        <v>0</v>
      </c>
      <c r="Y60" s="49">
        <v>0</v>
      </c>
      <c r="Z60" s="49">
        <v>0</v>
      </c>
      <c r="AA60" s="49">
        <v>0</v>
      </c>
      <c r="AB60" s="49">
        <f t="shared" si="9"/>
        <v>645</v>
      </c>
      <c r="AC60" s="49">
        <v>0</v>
      </c>
      <c r="AD60" s="49">
        <v>481</v>
      </c>
      <c r="AE60" s="49">
        <f t="shared" si="10"/>
        <v>164</v>
      </c>
      <c r="AF60" s="49">
        <v>124</v>
      </c>
      <c r="AG60" s="49">
        <v>0</v>
      </c>
      <c r="AH60" s="49">
        <v>0</v>
      </c>
      <c r="AI60" s="49">
        <v>0</v>
      </c>
      <c r="AJ60" s="49">
        <v>40</v>
      </c>
    </row>
    <row r="61" spans="1:36" ht="13.5">
      <c r="A61" s="24" t="s">
        <v>181</v>
      </c>
      <c r="B61" s="47" t="s">
        <v>286</v>
      </c>
      <c r="C61" s="48" t="s">
        <v>287</v>
      </c>
      <c r="D61" s="49">
        <f t="shared" si="0"/>
        <v>6293</v>
      </c>
      <c r="E61" s="49">
        <v>5471</v>
      </c>
      <c r="F61" s="49">
        <f t="shared" si="6"/>
        <v>649</v>
      </c>
      <c r="G61" s="49">
        <v>184</v>
      </c>
      <c r="H61" s="49">
        <v>465</v>
      </c>
      <c r="I61" s="49">
        <v>0</v>
      </c>
      <c r="J61" s="49">
        <v>0</v>
      </c>
      <c r="K61" s="49">
        <v>0</v>
      </c>
      <c r="L61" s="49">
        <v>0</v>
      </c>
      <c r="M61" s="49">
        <f t="shared" si="7"/>
        <v>173</v>
      </c>
      <c r="N61" s="49">
        <v>0</v>
      </c>
      <c r="O61" s="49">
        <v>163</v>
      </c>
      <c r="P61" s="49">
        <v>0</v>
      </c>
      <c r="Q61" s="49">
        <v>10</v>
      </c>
      <c r="R61" s="49">
        <v>0</v>
      </c>
      <c r="S61" s="49">
        <v>0</v>
      </c>
      <c r="T61" s="49">
        <v>0</v>
      </c>
      <c r="U61" s="49">
        <f t="shared" si="8"/>
        <v>5655</v>
      </c>
      <c r="V61" s="49">
        <v>5471</v>
      </c>
      <c r="W61" s="49">
        <v>184</v>
      </c>
      <c r="X61" s="49">
        <v>0</v>
      </c>
      <c r="Y61" s="49">
        <v>0</v>
      </c>
      <c r="Z61" s="49">
        <v>0</v>
      </c>
      <c r="AA61" s="49">
        <v>0</v>
      </c>
      <c r="AB61" s="49">
        <f t="shared" si="9"/>
        <v>568</v>
      </c>
      <c r="AC61" s="49">
        <v>0</v>
      </c>
      <c r="AD61" s="49">
        <v>458</v>
      </c>
      <c r="AE61" s="49">
        <f t="shared" si="10"/>
        <v>110</v>
      </c>
      <c r="AF61" s="49">
        <v>0</v>
      </c>
      <c r="AG61" s="49">
        <v>110</v>
      </c>
      <c r="AH61" s="49">
        <v>0</v>
      </c>
      <c r="AI61" s="49">
        <v>0</v>
      </c>
      <c r="AJ61" s="49">
        <v>0</v>
      </c>
    </row>
    <row r="62" spans="1:36" ht="13.5">
      <c r="A62" s="24" t="s">
        <v>181</v>
      </c>
      <c r="B62" s="47" t="s">
        <v>288</v>
      </c>
      <c r="C62" s="48" t="s">
        <v>289</v>
      </c>
      <c r="D62" s="49">
        <f t="shared" si="0"/>
        <v>6794</v>
      </c>
      <c r="E62" s="49">
        <v>5753</v>
      </c>
      <c r="F62" s="49">
        <f t="shared" si="6"/>
        <v>767</v>
      </c>
      <c r="G62" s="49">
        <v>288</v>
      </c>
      <c r="H62" s="49">
        <v>479</v>
      </c>
      <c r="I62" s="49">
        <v>0</v>
      </c>
      <c r="J62" s="49">
        <v>0</v>
      </c>
      <c r="K62" s="49">
        <v>0</v>
      </c>
      <c r="L62" s="49">
        <v>0</v>
      </c>
      <c r="M62" s="49">
        <f t="shared" si="7"/>
        <v>274</v>
      </c>
      <c r="N62" s="49">
        <v>0</v>
      </c>
      <c r="O62" s="49">
        <v>256</v>
      </c>
      <c r="P62" s="49">
        <v>0</v>
      </c>
      <c r="Q62" s="49">
        <v>18</v>
      </c>
      <c r="R62" s="49">
        <v>0</v>
      </c>
      <c r="S62" s="49">
        <v>0</v>
      </c>
      <c r="T62" s="49">
        <v>0</v>
      </c>
      <c r="U62" s="49">
        <f t="shared" si="8"/>
        <v>6041</v>
      </c>
      <c r="V62" s="49">
        <v>5753</v>
      </c>
      <c r="W62" s="49">
        <v>288</v>
      </c>
      <c r="X62" s="49">
        <v>0</v>
      </c>
      <c r="Y62" s="49">
        <v>0</v>
      </c>
      <c r="Z62" s="49">
        <v>0</v>
      </c>
      <c r="AA62" s="49">
        <v>0</v>
      </c>
      <c r="AB62" s="49">
        <f t="shared" si="9"/>
        <v>595</v>
      </c>
      <c r="AC62" s="49">
        <v>0</v>
      </c>
      <c r="AD62" s="49">
        <v>482</v>
      </c>
      <c r="AE62" s="49">
        <f t="shared" si="10"/>
        <v>113</v>
      </c>
      <c r="AF62" s="49">
        <v>0</v>
      </c>
      <c r="AG62" s="49">
        <v>113</v>
      </c>
      <c r="AH62" s="49">
        <v>0</v>
      </c>
      <c r="AI62" s="49">
        <v>0</v>
      </c>
      <c r="AJ62" s="49">
        <v>0</v>
      </c>
    </row>
    <row r="63" spans="1:36" ht="13.5">
      <c r="A63" s="24" t="s">
        <v>181</v>
      </c>
      <c r="B63" s="47" t="s">
        <v>290</v>
      </c>
      <c r="C63" s="48" t="s">
        <v>291</v>
      </c>
      <c r="D63" s="49">
        <f t="shared" si="0"/>
        <v>18693</v>
      </c>
      <c r="E63" s="49">
        <v>15780</v>
      </c>
      <c r="F63" s="49">
        <f t="shared" si="6"/>
        <v>1625</v>
      </c>
      <c r="G63" s="49">
        <v>1533</v>
      </c>
      <c r="H63" s="49">
        <v>92</v>
      </c>
      <c r="I63" s="49">
        <v>0</v>
      </c>
      <c r="J63" s="49">
        <v>0</v>
      </c>
      <c r="K63" s="49">
        <v>0</v>
      </c>
      <c r="L63" s="49">
        <v>0</v>
      </c>
      <c r="M63" s="49">
        <f t="shared" si="7"/>
        <v>1288</v>
      </c>
      <c r="N63" s="49">
        <v>1224</v>
      </c>
      <c r="O63" s="49">
        <v>0</v>
      </c>
      <c r="P63" s="49">
        <v>0</v>
      </c>
      <c r="Q63" s="49">
        <v>0</v>
      </c>
      <c r="R63" s="49">
        <v>0</v>
      </c>
      <c r="S63" s="49">
        <v>64</v>
      </c>
      <c r="T63" s="49">
        <v>0</v>
      </c>
      <c r="U63" s="49">
        <f t="shared" si="8"/>
        <v>15854</v>
      </c>
      <c r="V63" s="49">
        <v>15780</v>
      </c>
      <c r="W63" s="49">
        <v>74</v>
      </c>
      <c r="X63" s="49">
        <v>0</v>
      </c>
      <c r="Y63" s="49">
        <v>0</v>
      </c>
      <c r="Z63" s="49">
        <v>0</v>
      </c>
      <c r="AA63" s="49">
        <v>0</v>
      </c>
      <c r="AB63" s="49">
        <f t="shared" si="9"/>
        <v>2291</v>
      </c>
      <c r="AC63" s="49">
        <v>0</v>
      </c>
      <c r="AD63" s="49">
        <v>1893</v>
      </c>
      <c r="AE63" s="49">
        <f t="shared" si="10"/>
        <v>398</v>
      </c>
      <c r="AF63" s="49">
        <v>398</v>
      </c>
      <c r="AG63" s="49">
        <v>0</v>
      </c>
      <c r="AH63" s="49">
        <v>0</v>
      </c>
      <c r="AI63" s="49">
        <v>0</v>
      </c>
      <c r="AJ63" s="49">
        <v>0</v>
      </c>
    </row>
    <row r="64" spans="1:36" ht="13.5">
      <c r="A64" s="24" t="s">
        <v>181</v>
      </c>
      <c r="B64" s="47" t="s">
        <v>292</v>
      </c>
      <c r="C64" s="48" t="s">
        <v>14</v>
      </c>
      <c r="D64" s="49">
        <f t="shared" si="0"/>
        <v>8347</v>
      </c>
      <c r="E64" s="49">
        <v>6295</v>
      </c>
      <c r="F64" s="49">
        <f t="shared" si="6"/>
        <v>1470</v>
      </c>
      <c r="G64" s="49">
        <v>1056</v>
      </c>
      <c r="H64" s="49">
        <v>414</v>
      </c>
      <c r="I64" s="49">
        <v>0</v>
      </c>
      <c r="J64" s="49">
        <v>0</v>
      </c>
      <c r="K64" s="49">
        <v>0</v>
      </c>
      <c r="L64" s="49">
        <v>0</v>
      </c>
      <c r="M64" s="49">
        <f t="shared" si="7"/>
        <v>582</v>
      </c>
      <c r="N64" s="49">
        <v>492</v>
      </c>
      <c r="O64" s="49">
        <v>0</v>
      </c>
      <c r="P64" s="49">
        <v>35</v>
      </c>
      <c r="Q64" s="49">
        <v>0</v>
      </c>
      <c r="R64" s="49">
        <v>0</v>
      </c>
      <c r="S64" s="49">
        <v>52</v>
      </c>
      <c r="T64" s="49">
        <v>3</v>
      </c>
      <c r="U64" s="49">
        <f t="shared" si="8"/>
        <v>7037</v>
      </c>
      <c r="V64" s="49">
        <v>6295</v>
      </c>
      <c r="W64" s="49">
        <v>668</v>
      </c>
      <c r="X64" s="49">
        <v>74</v>
      </c>
      <c r="Y64" s="49">
        <v>0</v>
      </c>
      <c r="Z64" s="49">
        <v>0</v>
      </c>
      <c r="AA64" s="49">
        <v>0</v>
      </c>
      <c r="AB64" s="49">
        <f t="shared" si="9"/>
        <v>1291</v>
      </c>
      <c r="AC64" s="49">
        <v>0</v>
      </c>
      <c r="AD64" s="49">
        <v>1082</v>
      </c>
      <c r="AE64" s="49">
        <f t="shared" si="10"/>
        <v>209</v>
      </c>
      <c r="AF64" s="49">
        <v>209</v>
      </c>
      <c r="AG64" s="49">
        <v>0</v>
      </c>
      <c r="AH64" s="49">
        <v>0</v>
      </c>
      <c r="AI64" s="49">
        <v>0</v>
      </c>
      <c r="AJ64" s="49">
        <v>0</v>
      </c>
    </row>
    <row r="65" spans="1:36" ht="13.5">
      <c r="A65" s="24" t="s">
        <v>181</v>
      </c>
      <c r="B65" s="47" t="s">
        <v>15</v>
      </c>
      <c r="C65" s="48" t="s">
        <v>16</v>
      </c>
      <c r="D65" s="49">
        <f t="shared" si="0"/>
        <v>3042</v>
      </c>
      <c r="E65" s="49">
        <v>2595</v>
      </c>
      <c r="F65" s="49">
        <f t="shared" si="6"/>
        <v>353</v>
      </c>
      <c r="G65" s="49">
        <v>99</v>
      </c>
      <c r="H65" s="49">
        <v>254</v>
      </c>
      <c r="I65" s="49">
        <v>0</v>
      </c>
      <c r="J65" s="49">
        <v>0</v>
      </c>
      <c r="K65" s="49">
        <v>0</v>
      </c>
      <c r="L65" s="49">
        <v>0</v>
      </c>
      <c r="M65" s="49">
        <f t="shared" si="7"/>
        <v>94</v>
      </c>
      <c r="N65" s="49">
        <v>0</v>
      </c>
      <c r="O65" s="49">
        <v>88</v>
      </c>
      <c r="P65" s="49">
        <v>0</v>
      </c>
      <c r="Q65" s="49">
        <v>6</v>
      </c>
      <c r="R65" s="49">
        <v>0</v>
      </c>
      <c r="S65" s="49">
        <v>0</v>
      </c>
      <c r="T65" s="49">
        <v>0</v>
      </c>
      <c r="U65" s="49">
        <f t="shared" si="8"/>
        <v>2694</v>
      </c>
      <c r="V65" s="49">
        <v>2595</v>
      </c>
      <c r="W65" s="49">
        <v>99</v>
      </c>
      <c r="X65" s="49">
        <v>0</v>
      </c>
      <c r="Y65" s="49">
        <v>0</v>
      </c>
      <c r="Z65" s="49">
        <v>0</v>
      </c>
      <c r="AA65" s="49">
        <v>0</v>
      </c>
      <c r="AB65" s="49">
        <f t="shared" si="9"/>
        <v>277</v>
      </c>
      <c r="AC65" s="49">
        <v>0</v>
      </c>
      <c r="AD65" s="49">
        <v>217</v>
      </c>
      <c r="AE65" s="49">
        <f t="shared" si="10"/>
        <v>60</v>
      </c>
      <c r="AF65" s="49">
        <v>0</v>
      </c>
      <c r="AG65" s="49">
        <v>60</v>
      </c>
      <c r="AH65" s="49">
        <v>0</v>
      </c>
      <c r="AI65" s="49">
        <v>0</v>
      </c>
      <c r="AJ65" s="49">
        <v>0</v>
      </c>
    </row>
    <row r="66" spans="1:36" ht="13.5">
      <c r="A66" s="24" t="s">
        <v>181</v>
      </c>
      <c r="B66" s="47" t="s">
        <v>17</v>
      </c>
      <c r="C66" s="48" t="s">
        <v>18</v>
      </c>
      <c r="D66" s="49">
        <f t="shared" si="0"/>
        <v>2376</v>
      </c>
      <c r="E66" s="49">
        <v>1644</v>
      </c>
      <c r="F66" s="49">
        <f t="shared" si="6"/>
        <v>290</v>
      </c>
      <c r="G66" s="49">
        <v>25</v>
      </c>
      <c r="H66" s="49">
        <v>265</v>
      </c>
      <c r="I66" s="49">
        <v>0</v>
      </c>
      <c r="J66" s="49">
        <v>0</v>
      </c>
      <c r="K66" s="49">
        <v>0</v>
      </c>
      <c r="L66" s="49">
        <v>0</v>
      </c>
      <c r="M66" s="49">
        <f t="shared" si="7"/>
        <v>442</v>
      </c>
      <c r="N66" s="49">
        <v>340</v>
      </c>
      <c r="O66" s="49">
        <v>0</v>
      </c>
      <c r="P66" s="49">
        <v>100</v>
      </c>
      <c r="Q66" s="49">
        <v>0</v>
      </c>
      <c r="R66" s="49">
        <v>0</v>
      </c>
      <c r="S66" s="49">
        <v>0</v>
      </c>
      <c r="T66" s="49">
        <v>2</v>
      </c>
      <c r="U66" s="49">
        <f t="shared" si="8"/>
        <v>1672</v>
      </c>
      <c r="V66" s="49">
        <v>1644</v>
      </c>
      <c r="W66" s="49">
        <v>3</v>
      </c>
      <c r="X66" s="49">
        <v>25</v>
      </c>
      <c r="Y66" s="49">
        <v>0</v>
      </c>
      <c r="Z66" s="49">
        <v>0</v>
      </c>
      <c r="AA66" s="49">
        <v>0</v>
      </c>
      <c r="AB66" s="49">
        <f t="shared" si="9"/>
        <v>259</v>
      </c>
      <c r="AC66" s="49">
        <v>0</v>
      </c>
      <c r="AD66" s="49">
        <v>186</v>
      </c>
      <c r="AE66" s="49">
        <f t="shared" si="10"/>
        <v>73</v>
      </c>
      <c r="AF66" s="49">
        <v>7</v>
      </c>
      <c r="AG66" s="49">
        <v>66</v>
      </c>
      <c r="AH66" s="49">
        <v>0</v>
      </c>
      <c r="AI66" s="49">
        <v>0</v>
      </c>
      <c r="AJ66" s="49">
        <v>0</v>
      </c>
    </row>
    <row r="67" spans="1:36" ht="13.5">
      <c r="A67" s="24" t="s">
        <v>181</v>
      </c>
      <c r="B67" s="47" t="s">
        <v>19</v>
      </c>
      <c r="C67" s="48" t="s">
        <v>20</v>
      </c>
      <c r="D67" s="49">
        <f t="shared" si="0"/>
        <v>2292</v>
      </c>
      <c r="E67" s="49">
        <v>1899</v>
      </c>
      <c r="F67" s="49">
        <f t="shared" si="6"/>
        <v>298</v>
      </c>
      <c r="G67" s="49">
        <v>102</v>
      </c>
      <c r="H67" s="49">
        <v>196</v>
      </c>
      <c r="I67" s="49">
        <v>0</v>
      </c>
      <c r="J67" s="49">
        <v>0</v>
      </c>
      <c r="K67" s="49">
        <v>0</v>
      </c>
      <c r="L67" s="49">
        <v>0</v>
      </c>
      <c r="M67" s="49">
        <f t="shared" si="7"/>
        <v>95</v>
      </c>
      <c r="N67" s="49">
        <v>0</v>
      </c>
      <c r="O67" s="49">
        <v>91</v>
      </c>
      <c r="P67" s="49">
        <v>0</v>
      </c>
      <c r="Q67" s="49">
        <v>4</v>
      </c>
      <c r="R67" s="49">
        <v>0</v>
      </c>
      <c r="S67" s="49">
        <v>0</v>
      </c>
      <c r="T67" s="49">
        <v>0</v>
      </c>
      <c r="U67" s="49">
        <f t="shared" si="8"/>
        <v>2001</v>
      </c>
      <c r="V67" s="49">
        <v>1899</v>
      </c>
      <c r="W67" s="49">
        <v>102</v>
      </c>
      <c r="X67" s="49">
        <v>0</v>
      </c>
      <c r="Y67" s="49">
        <v>0</v>
      </c>
      <c r="Z67" s="49">
        <v>0</v>
      </c>
      <c r="AA67" s="49">
        <v>0</v>
      </c>
      <c r="AB67" s="49">
        <f t="shared" si="9"/>
        <v>205</v>
      </c>
      <c r="AC67" s="49">
        <v>0</v>
      </c>
      <c r="AD67" s="49">
        <v>159</v>
      </c>
      <c r="AE67" s="49">
        <f t="shared" si="10"/>
        <v>46</v>
      </c>
      <c r="AF67" s="49">
        <v>0</v>
      </c>
      <c r="AG67" s="49">
        <v>46</v>
      </c>
      <c r="AH67" s="49">
        <v>0</v>
      </c>
      <c r="AI67" s="49">
        <v>0</v>
      </c>
      <c r="AJ67" s="49">
        <v>0</v>
      </c>
    </row>
    <row r="68" spans="1:36" ht="13.5">
      <c r="A68" s="24" t="s">
        <v>181</v>
      </c>
      <c r="B68" s="47" t="s">
        <v>21</v>
      </c>
      <c r="C68" s="48" t="s">
        <v>22</v>
      </c>
      <c r="D68" s="49">
        <f t="shared" si="0"/>
        <v>3767</v>
      </c>
      <c r="E68" s="49">
        <v>3083</v>
      </c>
      <c r="F68" s="49">
        <f t="shared" si="6"/>
        <v>528</v>
      </c>
      <c r="G68" s="49">
        <v>169</v>
      </c>
      <c r="H68" s="49">
        <v>359</v>
      </c>
      <c r="I68" s="49">
        <v>0</v>
      </c>
      <c r="J68" s="49">
        <v>0</v>
      </c>
      <c r="K68" s="49">
        <v>0</v>
      </c>
      <c r="L68" s="49">
        <v>0</v>
      </c>
      <c r="M68" s="49">
        <f t="shared" si="7"/>
        <v>156</v>
      </c>
      <c r="N68" s="49">
        <v>0</v>
      </c>
      <c r="O68" s="49">
        <v>150</v>
      </c>
      <c r="P68" s="49">
        <v>0</v>
      </c>
      <c r="Q68" s="49">
        <v>6</v>
      </c>
      <c r="R68" s="49">
        <v>0</v>
      </c>
      <c r="S68" s="49">
        <v>0</v>
      </c>
      <c r="T68" s="49">
        <v>0</v>
      </c>
      <c r="U68" s="49">
        <f t="shared" si="8"/>
        <v>3252</v>
      </c>
      <c r="V68" s="49">
        <v>3083</v>
      </c>
      <c r="W68" s="49">
        <v>169</v>
      </c>
      <c r="X68" s="49">
        <v>0</v>
      </c>
      <c r="Y68" s="49">
        <v>0</v>
      </c>
      <c r="Z68" s="49">
        <v>0</v>
      </c>
      <c r="AA68" s="49">
        <v>0</v>
      </c>
      <c r="AB68" s="49">
        <f t="shared" si="9"/>
        <v>343</v>
      </c>
      <c r="AC68" s="49">
        <v>0</v>
      </c>
      <c r="AD68" s="49">
        <v>258</v>
      </c>
      <c r="AE68" s="49">
        <f t="shared" si="10"/>
        <v>85</v>
      </c>
      <c r="AF68" s="49">
        <v>0</v>
      </c>
      <c r="AG68" s="49">
        <v>85</v>
      </c>
      <c r="AH68" s="49">
        <v>0</v>
      </c>
      <c r="AI68" s="49">
        <v>0</v>
      </c>
      <c r="AJ68" s="49">
        <v>0</v>
      </c>
    </row>
    <row r="69" spans="1:36" ht="13.5">
      <c r="A69" s="24" t="s">
        <v>181</v>
      </c>
      <c r="B69" s="47" t="s">
        <v>23</v>
      </c>
      <c r="C69" s="48" t="s">
        <v>24</v>
      </c>
      <c r="D69" s="49">
        <f t="shared" si="0"/>
        <v>5807</v>
      </c>
      <c r="E69" s="49">
        <v>4756</v>
      </c>
      <c r="F69" s="49">
        <f t="shared" si="6"/>
        <v>899</v>
      </c>
      <c r="G69" s="49">
        <v>611</v>
      </c>
      <c r="H69" s="49">
        <v>288</v>
      </c>
      <c r="I69" s="49">
        <v>0</v>
      </c>
      <c r="J69" s="49">
        <v>0</v>
      </c>
      <c r="K69" s="49">
        <v>0</v>
      </c>
      <c r="L69" s="49">
        <v>0</v>
      </c>
      <c r="M69" s="49">
        <f t="shared" si="7"/>
        <v>152</v>
      </c>
      <c r="N69" s="49">
        <v>152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f t="shared" si="8"/>
        <v>4978</v>
      </c>
      <c r="V69" s="49">
        <v>4756</v>
      </c>
      <c r="W69" s="49">
        <v>175</v>
      </c>
      <c r="X69" s="49">
        <v>47</v>
      </c>
      <c r="Y69" s="49">
        <v>0</v>
      </c>
      <c r="Z69" s="49">
        <v>0</v>
      </c>
      <c r="AA69" s="49">
        <v>0</v>
      </c>
      <c r="AB69" s="49">
        <f t="shared" si="9"/>
        <v>726</v>
      </c>
      <c r="AC69" s="49">
        <v>0</v>
      </c>
      <c r="AD69" s="49">
        <v>621</v>
      </c>
      <c r="AE69" s="49">
        <f t="shared" si="10"/>
        <v>105</v>
      </c>
      <c r="AF69" s="49">
        <v>92</v>
      </c>
      <c r="AG69" s="49">
        <v>13</v>
      </c>
      <c r="AH69" s="49">
        <v>0</v>
      </c>
      <c r="AI69" s="49">
        <v>0</v>
      </c>
      <c r="AJ69" s="49">
        <v>0</v>
      </c>
    </row>
    <row r="70" spans="1:36" ht="13.5">
      <c r="A70" s="24" t="s">
        <v>181</v>
      </c>
      <c r="B70" s="47" t="s">
        <v>25</v>
      </c>
      <c r="C70" s="48" t="s">
        <v>26</v>
      </c>
      <c r="D70" s="49">
        <f t="shared" si="0"/>
        <v>4424</v>
      </c>
      <c r="E70" s="49">
        <v>4003</v>
      </c>
      <c r="F70" s="49">
        <f t="shared" si="6"/>
        <v>421</v>
      </c>
      <c r="G70" s="49">
        <v>300</v>
      </c>
      <c r="H70" s="49">
        <v>121</v>
      </c>
      <c r="I70" s="49">
        <v>0</v>
      </c>
      <c r="J70" s="49">
        <v>0</v>
      </c>
      <c r="K70" s="49">
        <v>0</v>
      </c>
      <c r="L70" s="49">
        <v>0</v>
      </c>
      <c r="M70" s="49">
        <f t="shared" si="7"/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f t="shared" si="8"/>
        <v>4003</v>
      </c>
      <c r="V70" s="49">
        <v>4003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f t="shared" si="9"/>
        <v>505</v>
      </c>
      <c r="AC70" s="49">
        <v>0</v>
      </c>
      <c r="AD70" s="49">
        <v>491</v>
      </c>
      <c r="AE70" s="49">
        <f t="shared" si="10"/>
        <v>14</v>
      </c>
      <c r="AF70" s="49">
        <v>14</v>
      </c>
      <c r="AG70" s="49">
        <v>0</v>
      </c>
      <c r="AH70" s="49">
        <v>0</v>
      </c>
      <c r="AI70" s="49">
        <v>0</v>
      </c>
      <c r="AJ70" s="49">
        <v>0</v>
      </c>
    </row>
    <row r="71" spans="1:36" ht="13.5">
      <c r="A71" s="24" t="s">
        <v>181</v>
      </c>
      <c r="B71" s="47" t="s">
        <v>27</v>
      </c>
      <c r="C71" s="48" t="s">
        <v>28</v>
      </c>
      <c r="D71" s="49">
        <f aca="true" t="shared" si="11" ref="D71:D90">E71+F71+L71+M71</f>
        <v>8535</v>
      </c>
      <c r="E71" s="49">
        <v>6845</v>
      </c>
      <c r="F71" s="49">
        <f t="shared" si="6"/>
        <v>1349</v>
      </c>
      <c r="G71" s="49">
        <v>933</v>
      </c>
      <c r="H71" s="49">
        <v>416</v>
      </c>
      <c r="I71" s="49">
        <v>0</v>
      </c>
      <c r="J71" s="49">
        <v>0</v>
      </c>
      <c r="K71" s="49">
        <v>0</v>
      </c>
      <c r="L71" s="49">
        <v>0</v>
      </c>
      <c r="M71" s="49">
        <f t="shared" si="7"/>
        <v>341</v>
      </c>
      <c r="N71" s="49">
        <v>321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20</v>
      </c>
      <c r="U71" s="49">
        <f t="shared" si="8"/>
        <v>7178</v>
      </c>
      <c r="V71" s="49">
        <v>6845</v>
      </c>
      <c r="W71" s="49">
        <v>267</v>
      </c>
      <c r="X71" s="49">
        <v>66</v>
      </c>
      <c r="Y71" s="49">
        <v>0</v>
      </c>
      <c r="Z71" s="49">
        <v>0</v>
      </c>
      <c r="AA71" s="49">
        <v>0</v>
      </c>
      <c r="AB71" s="49">
        <f t="shared" si="9"/>
        <v>1053</v>
      </c>
      <c r="AC71" s="49">
        <v>0</v>
      </c>
      <c r="AD71" s="49">
        <v>894</v>
      </c>
      <c r="AE71" s="49">
        <f t="shared" si="10"/>
        <v>159</v>
      </c>
      <c r="AF71" s="49">
        <v>140</v>
      </c>
      <c r="AG71" s="49">
        <v>19</v>
      </c>
      <c r="AH71" s="49">
        <v>0</v>
      </c>
      <c r="AI71" s="49">
        <v>0</v>
      </c>
      <c r="AJ71" s="49">
        <v>0</v>
      </c>
    </row>
    <row r="72" spans="1:36" ht="13.5">
      <c r="A72" s="24" t="s">
        <v>181</v>
      </c>
      <c r="B72" s="47" t="s">
        <v>29</v>
      </c>
      <c r="C72" s="48" t="s">
        <v>30</v>
      </c>
      <c r="D72" s="49">
        <f t="shared" si="11"/>
        <v>10467</v>
      </c>
      <c r="E72" s="49">
        <v>8910</v>
      </c>
      <c r="F72" s="49">
        <f t="shared" si="6"/>
        <v>1335</v>
      </c>
      <c r="G72" s="49">
        <v>950</v>
      </c>
      <c r="H72" s="49">
        <v>385</v>
      </c>
      <c r="I72" s="49">
        <v>0</v>
      </c>
      <c r="J72" s="49">
        <v>0</v>
      </c>
      <c r="K72" s="49">
        <v>0</v>
      </c>
      <c r="L72" s="49">
        <v>0</v>
      </c>
      <c r="M72" s="49">
        <f t="shared" si="7"/>
        <v>222</v>
      </c>
      <c r="N72" s="49">
        <v>204</v>
      </c>
      <c r="O72" s="49">
        <v>0</v>
      </c>
      <c r="P72" s="49">
        <v>0</v>
      </c>
      <c r="Q72" s="49">
        <v>0</v>
      </c>
      <c r="R72" s="49">
        <v>0</v>
      </c>
      <c r="S72" s="49">
        <v>18</v>
      </c>
      <c r="T72" s="49">
        <v>0</v>
      </c>
      <c r="U72" s="49">
        <f t="shared" si="8"/>
        <v>9244</v>
      </c>
      <c r="V72" s="49">
        <v>8910</v>
      </c>
      <c r="W72" s="49">
        <v>271</v>
      </c>
      <c r="X72" s="49">
        <v>63</v>
      </c>
      <c r="Y72" s="49">
        <v>0</v>
      </c>
      <c r="Z72" s="49">
        <v>0</v>
      </c>
      <c r="AA72" s="49">
        <v>0</v>
      </c>
      <c r="AB72" s="49">
        <f t="shared" si="9"/>
        <v>1324</v>
      </c>
      <c r="AC72" s="49">
        <v>0</v>
      </c>
      <c r="AD72" s="49">
        <v>1164</v>
      </c>
      <c r="AE72" s="49">
        <f t="shared" si="10"/>
        <v>160</v>
      </c>
      <c r="AF72" s="49">
        <v>143</v>
      </c>
      <c r="AG72" s="49">
        <v>17</v>
      </c>
      <c r="AH72" s="49">
        <v>0</v>
      </c>
      <c r="AI72" s="49">
        <v>0</v>
      </c>
      <c r="AJ72" s="49">
        <v>0</v>
      </c>
    </row>
    <row r="73" spans="1:36" ht="13.5">
      <c r="A73" s="24" t="s">
        <v>181</v>
      </c>
      <c r="B73" s="47" t="s">
        <v>31</v>
      </c>
      <c r="C73" s="48" t="s">
        <v>32</v>
      </c>
      <c r="D73" s="49">
        <f t="shared" si="11"/>
        <v>3209</v>
      </c>
      <c r="E73" s="49">
        <v>2563</v>
      </c>
      <c r="F73" s="49">
        <f t="shared" si="6"/>
        <v>559</v>
      </c>
      <c r="G73" s="49">
        <v>425</v>
      </c>
      <c r="H73" s="49">
        <v>134</v>
      </c>
      <c r="I73" s="49">
        <v>0</v>
      </c>
      <c r="J73" s="49">
        <v>0</v>
      </c>
      <c r="K73" s="49">
        <v>0</v>
      </c>
      <c r="L73" s="49">
        <v>0</v>
      </c>
      <c r="M73" s="49">
        <f t="shared" si="7"/>
        <v>87</v>
      </c>
      <c r="N73" s="49">
        <v>87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f t="shared" si="8"/>
        <v>2701</v>
      </c>
      <c r="V73" s="49">
        <v>2563</v>
      </c>
      <c r="W73" s="49">
        <v>121</v>
      </c>
      <c r="X73" s="49">
        <v>17</v>
      </c>
      <c r="Y73" s="49">
        <v>0</v>
      </c>
      <c r="Z73" s="49">
        <v>0</v>
      </c>
      <c r="AA73" s="49">
        <v>0</v>
      </c>
      <c r="AB73" s="49">
        <f t="shared" si="9"/>
        <v>405</v>
      </c>
      <c r="AC73" s="49">
        <v>0</v>
      </c>
      <c r="AD73" s="49">
        <v>335</v>
      </c>
      <c r="AE73" s="49">
        <f t="shared" si="10"/>
        <v>70</v>
      </c>
      <c r="AF73" s="49">
        <v>64</v>
      </c>
      <c r="AG73" s="49">
        <v>6</v>
      </c>
      <c r="AH73" s="49">
        <v>0</v>
      </c>
      <c r="AI73" s="49">
        <v>0</v>
      </c>
      <c r="AJ73" s="49">
        <v>0</v>
      </c>
    </row>
    <row r="74" spans="1:36" ht="13.5">
      <c r="A74" s="24" t="s">
        <v>181</v>
      </c>
      <c r="B74" s="47" t="s">
        <v>33</v>
      </c>
      <c r="C74" s="48" t="s">
        <v>34</v>
      </c>
      <c r="D74" s="49">
        <f t="shared" si="11"/>
        <v>6727</v>
      </c>
      <c r="E74" s="49">
        <v>4702</v>
      </c>
      <c r="F74" s="49">
        <f t="shared" si="6"/>
        <v>2025</v>
      </c>
      <c r="G74" s="49">
        <v>1079</v>
      </c>
      <c r="H74" s="49">
        <v>386</v>
      </c>
      <c r="I74" s="49">
        <v>0</v>
      </c>
      <c r="J74" s="49">
        <v>560</v>
      </c>
      <c r="K74" s="49">
        <v>0</v>
      </c>
      <c r="L74" s="49">
        <v>0</v>
      </c>
      <c r="M74" s="49">
        <f t="shared" si="7"/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f t="shared" si="8"/>
        <v>4702</v>
      </c>
      <c r="V74" s="49">
        <v>4702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f t="shared" si="9"/>
        <v>803</v>
      </c>
      <c r="AC74" s="49">
        <v>0</v>
      </c>
      <c r="AD74" s="49">
        <v>622</v>
      </c>
      <c r="AE74" s="49">
        <f t="shared" si="10"/>
        <v>181</v>
      </c>
      <c r="AF74" s="49">
        <v>181</v>
      </c>
      <c r="AG74" s="49">
        <v>0</v>
      </c>
      <c r="AH74" s="49">
        <v>0</v>
      </c>
      <c r="AI74" s="49">
        <v>0</v>
      </c>
      <c r="AJ74" s="49">
        <v>0</v>
      </c>
    </row>
    <row r="75" spans="1:36" ht="13.5">
      <c r="A75" s="24" t="s">
        <v>181</v>
      </c>
      <c r="B75" s="47" t="s">
        <v>35</v>
      </c>
      <c r="C75" s="48" t="s">
        <v>36</v>
      </c>
      <c r="D75" s="49">
        <f t="shared" si="11"/>
        <v>3565</v>
      </c>
      <c r="E75" s="49">
        <v>2396</v>
      </c>
      <c r="F75" s="49">
        <f t="shared" si="6"/>
        <v>1169</v>
      </c>
      <c r="G75" s="49">
        <v>579</v>
      </c>
      <c r="H75" s="49">
        <v>250</v>
      </c>
      <c r="I75" s="49">
        <v>0</v>
      </c>
      <c r="J75" s="49">
        <v>340</v>
      </c>
      <c r="K75" s="49">
        <v>0</v>
      </c>
      <c r="L75" s="49">
        <v>0</v>
      </c>
      <c r="M75" s="49">
        <f t="shared" si="7"/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f t="shared" si="8"/>
        <v>2606</v>
      </c>
      <c r="V75" s="49">
        <v>2396</v>
      </c>
      <c r="W75" s="49">
        <v>210</v>
      </c>
      <c r="X75" s="49">
        <v>0</v>
      </c>
      <c r="Y75" s="49">
        <v>0</v>
      </c>
      <c r="Z75" s="49">
        <v>0</v>
      </c>
      <c r="AA75" s="49">
        <v>0</v>
      </c>
      <c r="AB75" s="49">
        <f t="shared" si="9"/>
        <v>422</v>
      </c>
      <c r="AC75" s="49">
        <v>0</v>
      </c>
      <c r="AD75" s="49">
        <v>317</v>
      </c>
      <c r="AE75" s="49">
        <f t="shared" si="10"/>
        <v>105</v>
      </c>
      <c r="AF75" s="49">
        <v>105</v>
      </c>
      <c r="AG75" s="49">
        <v>0</v>
      </c>
      <c r="AH75" s="49">
        <v>0</v>
      </c>
      <c r="AI75" s="49">
        <v>0</v>
      </c>
      <c r="AJ75" s="49">
        <v>0</v>
      </c>
    </row>
    <row r="76" spans="1:36" ht="13.5">
      <c r="A76" s="24" t="s">
        <v>181</v>
      </c>
      <c r="B76" s="47" t="s">
        <v>37</v>
      </c>
      <c r="C76" s="48" t="s">
        <v>38</v>
      </c>
      <c r="D76" s="49">
        <f t="shared" si="11"/>
        <v>3119</v>
      </c>
      <c r="E76" s="49">
        <v>2257</v>
      </c>
      <c r="F76" s="49">
        <f t="shared" si="6"/>
        <v>325</v>
      </c>
      <c r="G76" s="49">
        <v>203</v>
      </c>
      <c r="H76" s="49">
        <v>0</v>
      </c>
      <c r="I76" s="49">
        <v>0</v>
      </c>
      <c r="J76" s="49">
        <v>0</v>
      </c>
      <c r="K76" s="49">
        <v>122</v>
      </c>
      <c r="L76" s="49">
        <v>0</v>
      </c>
      <c r="M76" s="49">
        <f t="shared" si="7"/>
        <v>537</v>
      </c>
      <c r="N76" s="49">
        <v>363</v>
      </c>
      <c r="O76" s="49">
        <v>36</v>
      </c>
      <c r="P76" s="49">
        <v>89</v>
      </c>
      <c r="Q76" s="49">
        <v>18</v>
      </c>
      <c r="R76" s="49">
        <v>0</v>
      </c>
      <c r="S76" s="49">
        <v>9</v>
      </c>
      <c r="T76" s="49">
        <v>22</v>
      </c>
      <c r="U76" s="49">
        <f t="shared" si="8"/>
        <v>2257</v>
      </c>
      <c r="V76" s="49">
        <v>2257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f t="shared" si="9"/>
        <v>478</v>
      </c>
      <c r="AC76" s="49">
        <v>0</v>
      </c>
      <c r="AD76" s="49">
        <v>279</v>
      </c>
      <c r="AE76" s="49">
        <f t="shared" si="10"/>
        <v>199</v>
      </c>
      <c r="AF76" s="49">
        <v>77</v>
      </c>
      <c r="AG76" s="49">
        <v>0</v>
      </c>
      <c r="AH76" s="49">
        <v>0</v>
      </c>
      <c r="AI76" s="49">
        <v>0</v>
      </c>
      <c r="AJ76" s="49">
        <v>122</v>
      </c>
    </row>
    <row r="77" spans="1:36" ht="13.5">
      <c r="A77" s="24" t="s">
        <v>181</v>
      </c>
      <c r="B77" s="47" t="s">
        <v>39</v>
      </c>
      <c r="C77" s="48" t="s">
        <v>40</v>
      </c>
      <c r="D77" s="49">
        <f t="shared" si="11"/>
        <v>3256</v>
      </c>
      <c r="E77" s="49">
        <v>2199</v>
      </c>
      <c r="F77" s="49">
        <f t="shared" si="6"/>
        <v>316</v>
      </c>
      <c r="G77" s="49">
        <v>294</v>
      </c>
      <c r="H77" s="49">
        <v>22</v>
      </c>
      <c r="I77" s="49">
        <v>0</v>
      </c>
      <c r="J77" s="49">
        <v>0</v>
      </c>
      <c r="K77" s="49">
        <v>0</v>
      </c>
      <c r="L77" s="49">
        <v>0</v>
      </c>
      <c r="M77" s="49">
        <f t="shared" si="7"/>
        <v>741</v>
      </c>
      <c r="N77" s="49">
        <v>505</v>
      </c>
      <c r="O77" s="49">
        <v>82</v>
      </c>
      <c r="P77" s="49">
        <v>142</v>
      </c>
      <c r="Q77" s="49">
        <v>0</v>
      </c>
      <c r="R77" s="49">
        <v>0</v>
      </c>
      <c r="S77" s="49">
        <v>12</v>
      </c>
      <c r="T77" s="49">
        <v>0</v>
      </c>
      <c r="U77" s="49">
        <f t="shared" si="8"/>
        <v>2306</v>
      </c>
      <c r="V77" s="49">
        <v>2199</v>
      </c>
      <c r="W77" s="49">
        <v>107</v>
      </c>
      <c r="X77" s="49">
        <v>0</v>
      </c>
      <c r="Y77" s="49">
        <v>0</v>
      </c>
      <c r="Z77" s="49">
        <v>0</v>
      </c>
      <c r="AA77" s="49">
        <v>0</v>
      </c>
      <c r="AB77" s="49">
        <f t="shared" si="9"/>
        <v>442</v>
      </c>
      <c r="AC77" s="49">
        <v>0</v>
      </c>
      <c r="AD77" s="49">
        <v>347</v>
      </c>
      <c r="AE77" s="49">
        <f t="shared" si="10"/>
        <v>95</v>
      </c>
      <c r="AF77" s="49">
        <v>95</v>
      </c>
      <c r="AG77" s="49">
        <v>0</v>
      </c>
      <c r="AH77" s="49">
        <v>0</v>
      </c>
      <c r="AI77" s="49">
        <v>0</v>
      </c>
      <c r="AJ77" s="49">
        <v>0</v>
      </c>
    </row>
    <row r="78" spans="1:36" ht="13.5">
      <c r="A78" s="24" t="s">
        <v>181</v>
      </c>
      <c r="B78" s="47" t="s">
        <v>41</v>
      </c>
      <c r="C78" s="48" t="s">
        <v>42</v>
      </c>
      <c r="D78" s="49">
        <f t="shared" si="11"/>
        <v>4816</v>
      </c>
      <c r="E78" s="49">
        <v>4247</v>
      </c>
      <c r="F78" s="49">
        <f t="shared" si="6"/>
        <v>536</v>
      </c>
      <c r="G78" s="49">
        <v>0</v>
      </c>
      <c r="H78" s="49">
        <v>536</v>
      </c>
      <c r="I78" s="49">
        <v>0</v>
      </c>
      <c r="J78" s="49">
        <v>0</v>
      </c>
      <c r="K78" s="49">
        <v>0</v>
      </c>
      <c r="L78" s="49">
        <v>0</v>
      </c>
      <c r="M78" s="49">
        <f t="shared" si="7"/>
        <v>33</v>
      </c>
      <c r="N78" s="49">
        <v>0</v>
      </c>
      <c r="O78" s="49">
        <v>33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f t="shared" si="8"/>
        <v>4443</v>
      </c>
      <c r="V78" s="49">
        <v>4247</v>
      </c>
      <c r="W78" s="49">
        <v>0</v>
      </c>
      <c r="X78" s="49">
        <v>196</v>
      </c>
      <c r="Y78" s="49">
        <v>0</v>
      </c>
      <c r="Z78" s="49">
        <v>0</v>
      </c>
      <c r="AA78" s="49">
        <v>0</v>
      </c>
      <c r="AB78" s="49">
        <f t="shared" si="9"/>
        <v>674</v>
      </c>
      <c r="AC78" s="49">
        <v>0</v>
      </c>
      <c r="AD78" s="49">
        <v>501</v>
      </c>
      <c r="AE78" s="49">
        <f t="shared" si="10"/>
        <v>173</v>
      </c>
      <c r="AF78" s="49">
        <v>0</v>
      </c>
      <c r="AG78" s="49">
        <v>173</v>
      </c>
      <c r="AH78" s="49">
        <v>0</v>
      </c>
      <c r="AI78" s="49">
        <v>0</v>
      </c>
      <c r="AJ78" s="49">
        <v>0</v>
      </c>
    </row>
    <row r="79" spans="1:36" ht="13.5">
      <c r="A79" s="24" t="s">
        <v>181</v>
      </c>
      <c r="B79" s="47" t="s">
        <v>43</v>
      </c>
      <c r="C79" s="48" t="s">
        <v>44</v>
      </c>
      <c r="D79" s="49">
        <f t="shared" si="11"/>
        <v>1477</v>
      </c>
      <c r="E79" s="49">
        <v>1068</v>
      </c>
      <c r="F79" s="49">
        <f t="shared" si="6"/>
        <v>158</v>
      </c>
      <c r="G79" s="49">
        <v>122</v>
      </c>
      <c r="H79" s="49">
        <v>36</v>
      </c>
      <c r="I79" s="49">
        <v>0</v>
      </c>
      <c r="J79" s="49">
        <v>0</v>
      </c>
      <c r="K79" s="49">
        <v>0</v>
      </c>
      <c r="L79" s="49">
        <v>0</v>
      </c>
      <c r="M79" s="49">
        <f t="shared" si="7"/>
        <v>251</v>
      </c>
      <c r="N79" s="49">
        <v>170</v>
      </c>
      <c r="O79" s="49">
        <v>25</v>
      </c>
      <c r="P79" s="49">
        <v>46</v>
      </c>
      <c r="Q79" s="49">
        <v>8</v>
      </c>
      <c r="R79" s="49">
        <v>0</v>
      </c>
      <c r="S79" s="49">
        <v>2</v>
      </c>
      <c r="T79" s="49">
        <v>0</v>
      </c>
      <c r="U79" s="49">
        <f t="shared" si="8"/>
        <v>1112</v>
      </c>
      <c r="V79" s="49">
        <v>1068</v>
      </c>
      <c r="W79" s="49">
        <v>44</v>
      </c>
      <c r="X79" s="49">
        <v>0</v>
      </c>
      <c r="Y79" s="49">
        <v>0</v>
      </c>
      <c r="Z79" s="49">
        <v>0</v>
      </c>
      <c r="AA79" s="49">
        <v>0</v>
      </c>
      <c r="AB79" s="49">
        <f t="shared" si="9"/>
        <v>179</v>
      </c>
      <c r="AC79" s="49">
        <v>0</v>
      </c>
      <c r="AD79" s="49">
        <v>132</v>
      </c>
      <c r="AE79" s="49">
        <f t="shared" si="10"/>
        <v>47</v>
      </c>
      <c r="AF79" s="49">
        <v>40</v>
      </c>
      <c r="AG79" s="49">
        <v>7</v>
      </c>
      <c r="AH79" s="49">
        <v>0</v>
      </c>
      <c r="AI79" s="49">
        <v>0</v>
      </c>
      <c r="AJ79" s="49">
        <v>0</v>
      </c>
    </row>
    <row r="80" spans="1:36" ht="13.5">
      <c r="A80" s="24" t="s">
        <v>181</v>
      </c>
      <c r="B80" s="47" t="s">
        <v>383</v>
      </c>
      <c r="C80" s="48" t="s">
        <v>382</v>
      </c>
      <c r="D80" s="49">
        <f t="shared" si="11"/>
        <v>4448</v>
      </c>
      <c r="E80" s="49">
        <v>4158</v>
      </c>
      <c r="F80" s="49">
        <f t="shared" si="6"/>
        <v>145</v>
      </c>
      <c r="G80" s="49">
        <v>0</v>
      </c>
      <c r="H80" s="49">
        <v>145</v>
      </c>
      <c r="I80" s="49">
        <v>0</v>
      </c>
      <c r="J80" s="49">
        <v>0</v>
      </c>
      <c r="K80" s="49">
        <v>0</v>
      </c>
      <c r="L80" s="49">
        <v>0</v>
      </c>
      <c r="M80" s="49">
        <f t="shared" si="7"/>
        <v>145</v>
      </c>
      <c r="N80" s="49">
        <v>0</v>
      </c>
      <c r="O80" s="49">
        <v>145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f t="shared" si="8"/>
        <v>4158</v>
      </c>
      <c r="V80" s="49">
        <v>4158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f t="shared" si="9"/>
        <v>629</v>
      </c>
      <c r="AC80" s="49">
        <v>0</v>
      </c>
      <c r="AD80" s="49">
        <v>629</v>
      </c>
      <c r="AE80" s="49">
        <f t="shared" si="10"/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</row>
    <row r="81" spans="1:36" ht="13.5">
      <c r="A81" s="24" t="s">
        <v>181</v>
      </c>
      <c r="B81" s="47" t="s">
        <v>384</v>
      </c>
      <c r="C81" s="48" t="s">
        <v>385</v>
      </c>
      <c r="D81" s="49">
        <f t="shared" si="11"/>
        <v>4183</v>
      </c>
      <c r="E81" s="49">
        <v>3146</v>
      </c>
      <c r="F81" s="49">
        <f t="shared" si="6"/>
        <v>316</v>
      </c>
      <c r="G81" s="49">
        <v>316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f t="shared" si="7"/>
        <v>721</v>
      </c>
      <c r="N81" s="49">
        <v>312</v>
      </c>
      <c r="O81" s="49">
        <v>157</v>
      </c>
      <c r="P81" s="49">
        <v>226</v>
      </c>
      <c r="Q81" s="49">
        <v>26</v>
      </c>
      <c r="R81" s="49">
        <v>0</v>
      </c>
      <c r="S81" s="49">
        <v>0</v>
      </c>
      <c r="T81" s="49">
        <v>0</v>
      </c>
      <c r="U81" s="49">
        <f t="shared" si="8"/>
        <v>3171</v>
      </c>
      <c r="V81" s="49">
        <v>3146</v>
      </c>
      <c r="W81" s="49">
        <v>25</v>
      </c>
      <c r="X81" s="49">
        <v>0</v>
      </c>
      <c r="Y81" s="49">
        <v>0</v>
      </c>
      <c r="Z81" s="49">
        <v>0</v>
      </c>
      <c r="AA81" s="49">
        <v>0</v>
      </c>
      <c r="AB81" s="49">
        <f t="shared" si="9"/>
        <v>570</v>
      </c>
      <c r="AC81" s="49">
        <v>0</v>
      </c>
      <c r="AD81" s="49">
        <v>427</v>
      </c>
      <c r="AE81" s="49">
        <f t="shared" si="10"/>
        <v>143</v>
      </c>
      <c r="AF81" s="49">
        <v>143</v>
      </c>
      <c r="AG81" s="49">
        <v>0</v>
      </c>
      <c r="AH81" s="49">
        <v>0</v>
      </c>
      <c r="AI81" s="49">
        <v>0</v>
      </c>
      <c r="AJ81" s="49">
        <v>0</v>
      </c>
    </row>
    <row r="82" spans="1:36" ht="13.5">
      <c r="A82" s="24" t="s">
        <v>181</v>
      </c>
      <c r="B82" s="47" t="s">
        <v>386</v>
      </c>
      <c r="C82" s="48" t="s">
        <v>387</v>
      </c>
      <c r="D82" s="49">
        <f t="shared" si="11"/>
        <v>2458</v>
      </c>
      <c r="E82" s="49">
        <v>1971</v>
      </c>
      <c r="F82" s="49">
        <f t="shared" si="6"/>
        <v>193</v>
      </c>
      <c r="G82" s="49">
        <v>193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f t="shared" si="7"/>
        <v>294</v>
      </c>
      <c r="N82" s="49">
        <v>124</v>
      </c>
      <c r="O82" s="49">
        <v>46</v>
      </c>
      <c r="P82" s="49">
        <v>101</v>
      </c>
      <c r="Q82" s="49">
        <v>22</v>
      </c>
      <c r="R82" s="49">
        <v>0</v>
      </c>
      <c r="S82" s="49">
        <v>0</v>
      </c>
      <c r="T82" s="49">
        <v>1</v>
      </c>
      <c r="U82" s="49">
        <f t="shared" si="8"/>
        <v>1986</v>
      </c>
      <c r="V82" s="49">
        <v>1971</v>
      </c>
      <c r="W82" s="49">
        <v>15</v>
      </c>
      <c r="X82" s="49">
        <v>0</v>
      </c>
      <c r="Y82" s="49">
        <v>0</v>
      </c>
      <c r="Z82" s="49">
        <v>0</v>
      </c>
      <c r="AA82" s="49">
        <v>0</v>
      </c>
      <c r="AB82" s="49">
        <f t="shared" si="9"/>
        <v>355</v>
      </c>
      <c r="AC82" s="49">
        <v>0</v>
      </c>
      <c r="AD82" s="49">
        <v>267</v>
      </c>
      <c r="AE82" s="49">
        <f t="shared" si="10"/>
        <v>88</v>
      </c>
      <c r="AF82" s="49">
        <v>88</v>
      </c>
      <c r="AG82" s="49">
        <v>0</v>
      </c>
      <c r="AH82" s="49">
        <v>0</v>
      </c>
      <c r="AI82" s="49">
        <v>0</v>
      </c>
      <c r="AJ82" s="49">
        <v>0</v>
      </c>
    </row>
    <row r="83" spans="1:36" ht="13.5">
      <c r="A83" s="24" t="s">
        <v>181</v>
      </c>
      <c r="B83" s="47" t="s">
        <v>388</v>
      </c>
      <c r="C83" s="48" t="s">
        <v>389</v>
      </c>
      <c r="D83" s="49">
        <f t="shared" si="11"/>
        <v>6066</v>
      </c>
      <c r="E83" s="49">
        <v>5479</v>
      </c>
      <c r="F83" s="49">
        <f t="shared" si="6"/>
        <v>587</v>
      </c>
      <c r="G83" s="49">
        <v>587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f t="shared" si="7"/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f t="shared" si="8"/>
        <v>5525</v>
      </c>
      <c r="V83" s="49">
        <v>5479</v>
      </c>
      <c r="W83" s="49">
        <v>46</v>
      </c>
      <c r="X83" s="49">
        <v>0</v>
      </c>
      <c r="Y83" s="49">
        <v>0</v>
      </c>
      <c r="Z83" s="49">
        <v>0</v>
      </c>
      <c r="AA83" s="49">
        <v>0</v>
      </c>
      <c r="AB83" s="49">
        <f t="shared" si="9"/>
        <v>1009</v>
      </c>
      <c r="AC83" s="49">
        <v>0</v>
      </c>
      <c r="AD83" s="49">
        <v>745</v>
      </c>
      <c r="AE83" s="49">
        <f t="shared" si="10"/>
        <v>264</v>
      </c>
      <c r="AF83" s="49">
        <v>264</v>
      </c>
      <c r="AG83" s="49">
        <v>0</v>
      </c>
      <c r="AH83" s="49">
        <v>0</v>
      </c>
      <c r="AI83" s="49">
        <v>0</v>
      </c>
      <c r="AJ83" s="49">
        <v>0</v>
      </c>
    </row>
    <row r="84" spans="1:36" ht="13.5">
      <c r="A84" s="24" t="s">
        <v>181</v>
      </c>
      <c r="B84" s="47" t="s">
        <v>390</v>
      </c>
      <c r="C84" s="48" t="s">
        <v>391</v>
      </c>
      <c r="D84" s="49">
        <f t="shared" si="11"/>
        <v>17812</v>
      </c>
      <c r="E84" s="49">
        <v>13605</v>
      </c>
      <c r="F84" s="49">
        <f t="shared" si="6"/>
        <v>1752</v>
      </c>
      <c r="G84" s="49">
        <v>1752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f t="shared" si="7"/>
        <v>2455</v>
      </c>
      <c r="N84" s="49">
        <v>1664</v>
      </c>
      <c r="O84" s="49">
        <v>445</v>
      </c>
      <c r="P84" s="49">
        <v>141</v>
      </c>
      <c r="Q84" s="49">
        <v>138</v>
      </c>
      <c r="R84" s="49">
        <v>0</v>
      </c>
      <c r="S84" s="49">
        <v>0</v>
      </c>
      <c r="T84" s="49">
        <v>67</v>
      </c>
      <c r="U84" s="49">
        <f t="shared" si="8"/>
        <v>13725</v>
      </c>
      <c r="V84" s="49">
        <v>13605</v>
      </c>
      <c r="W84" s="49">
        <v>120</v>
      </c>
      <c r="X84" s="49">
        <v>0</v>
      </c>
      <c r="Y84" s="49">
        <v>0</v>
      </c>
      <c r="Z84" s="49">
        <v>0</v>
      </c>
      <c r="AA84" s="49">
        <v>0</v>
      </c>
      <c r="AB84" s="49">
        <f t="shared" si="9"/>
        <v>2036</v>
      </c>
      <c r="AC84" s="49">
        <v>0</v>
      </c>
      <c r="AD84" s="49">
        <v>1195</v>
      </c>
      <c r="AE84" s="49">
        <f t="shared" si="10"/>
        <v>841</v>
      </c>
      <c r="AF84" s="49">
        <v>841</v>
      </c>
      <c r="AG84" s="49">
        <v>0</v>
      </c>
      <c r="AH84" s="49">
        <v>0</v>
      </c>
      <c r="AI84" s="49">
        <v>0</v>
      </c>
      <c r="AJ84" s="49">
        <v>0</v>
      </c>
    </row>
    <row r="85" spans="1:36" ht="13.5">
      <c r="A85" s="24" t="s">
        <v>181</v>
      </c>
      <c r="B85" s="47" t="s">
        <v>392</v>
      </c>
      <c r="C85" s="48" t="s">
        <v>393</v>
      </c>
      <c r="D85" s="49">
        <f t="shared" si="11"/>
        <v>3806</v>
      </c>
      <c r="E85" s="49">
        <v>3079</v>
      </c>
      <c r="F85" s="49">
        <f t="shared" si="6"/>
        <v>568</v>
      </c>
      <c r="G85" s="49">
        <v>388</v>
      </c>
      <c r="H85" s="49">
        <v>176</v>
      </c>
      <c r="I85" s="49">
        <v>0</v>
      </c>
      <c r="J85" s="49">
        <v>0</v>
      </c>
      <c r="K85" s="49">
        <v>4</v>
      </c>
      <c r="L85" s="49">
        <v>0</v>
      </c>
      <c r="M85" s="49">
        <f t="shared" si="7"/>
        <v>159</v>
      </c>
      <c r="N85" s="49">
        <v>159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f t="shared" si="8"/>
        <v>3104</v>
      </c>
      <c r="V85" s="49">
        <v>3079</v>
      </c>
      <c r="W85" s="49">
        <v>25</v>
      </c>
      <c r="X85" s="49">
        <v>0</v>
      </c>
      <c r="Y85" s="49">
        <v>0</v>
      </c>
      <c r="Z85" s="49">
        <v>0</v>
      </c>
      <c r="AA85" s="49">
        <v>0</v>
      </c>
      <c r="AB85" s="49">
        <f t="shared" si="9"/>
        <v>452</v>
      </c>
      <c r="AC85" s="49">
        <v>0</v>
      </c>
      <c r="AD85" s="49">
        <v>262</v>
      </c>
      <c r="AE85" s="49">
        <f t="shared" si="10"/>
        <v>190</v>
      </c>
      <c r="AF85" s="49">
        <v>186</v>
      </c>
      <c r="AG85" s="49">
        <v>0</v>
      </c>
      <c r="AH85" s="49">
        <v>0</v>
      </c>
      <c r="AI85" s="49">
        <v>0</v>
      </c>
      <c r="AJ85" s="49">
        <v>4</v>
      </c>
    </row>
    <row r="86" spans="1:36" ht="13.5">
      <c r="A86" s="24" t="s">
        <v>181</v>
      </c>
      <c r="B86" s="47" t="s">
        <v>394</v>
      </c>
      <c r="C86" s="48" t="s">
        <v>395</v>
      </c>
      <c r="D86" s="49">
        <f t="shared" si="11"/>
        <v>11019</v>
      </c>
      <c r="E86" s="49">
        <v>8323</v>
      </c>
      <c r="F86" s="49">
        <f t="shared" si="6"/>
        <v>1420</v>
      </c>
      <c r="G86" s="49">
        <v>1420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f t="shared" si="7"/>
        <v>1276</v>
      </c>
      <c r="N86" s="49">
        <v>1276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f t="shared" si="8"/>
        <v>8417</v>
      </c>
      <c r="V86" s="49">
        <v>8323</v>
      </c>
      <c r="W86" s="49">
        <v>94</v>
      </c>
      <c r="X86" s="49">
        <v>0</v>
      </c>
      <c r="Y86" s="49">
        <v>0</v>
      </c>
      <c r="Z86" s="49">
        <v>0</v>
      </c>
      <c r="AA86" s="49">
        <v>0</v>
      </c>
      <c r="AB86" s="49">
        <f t="shared" si="9"/>
        <v>1375</v>
      </c>
      <c r="AC86" s="49">
        <v>0</v>
      </c>
      <c r="AD86" s="49">
        <v>709</v>
      </c>
      <c r="AE86" s="49">
        <f t="shared" si="10"/>
        <v>666</v>
      </c>
      <c r="AF86" s="49">
        <v>666</v>
      </c>
      <c r="AG86" s="49">
        <v>0</v>
      </c>
      <c r="AH86" s="49">
        <v>0</v>
      </c>
      <c r="AI86" s="49">
        <v>0</v>
      </c>
      <c r="AJ86" s="49">
        <v>0</v>
      </c>
    </row>
    <row r="87" spans="1:36" ht="13.5">
      <c r="A87" s="24" t="s">
        <v>181</v>
      </c>
      <c r="B87" s="47" t="s">
        <v>396</v>
      </c>
      <c r="C87" s="48" t="s">
        <v>397</v>
      </c>
      <c r="D87" s="49">
        <f t="shared" si="11"/>
        <v>1764</v>
      </c>
      <c r="E87" s="49">
        <v>1355</v>
      </c>
      <c r="F87" s="49">
        <f t="shared" si="6"/>
        <v>405</v>
      </c>
      <c r="G87" s="49">
        <v>405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f t="shared" si="7"/>
        <v>4</v>
      </c>
      <c r="N87" s="49">
        <v>3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1</v>
      </c>
      <c r="U87" s="49">
        <f t="shared" si="8"/>
        <v>1381</v>
      </c>
      <c r="V87" s="49">
        <v>1355</v>
      </c>
      <c r="W87" s="49">
        <v>26</v>
      </c>
      <c r="X87" s="49">
        <v>0</v>
      </c>
      <c r="Y87" s="49">
        <v>0</v>
      </c>
      <c r="Z87" s="49">
        <v>0</v>
      </c>
      <c r="AA87" s="49">
        <v>0</v>
      </c>
      <c r="AB87" s="49">
        <f t="shared" si="9"/>
        <v>322</v>
      </c>
      <c r="AC87" s="49">
        <v>0</v>
      </c>
      <c r="AD87" s="49">
        <v>128</v>
      </c>
      <c r="AE87" s="49">
        <f t="shared" si="10"/>
        <v>194</v>
      </c>
      <c r="AF87" s="49">
        <v>194</v>
      </c>
      <c r="AG87" s="49">
        <v>0</v>
      </c>
      <c r="AH87" s="49">
        <v>0</v>
      </c>
      <c r="AI87" s="49">
        <v>0</v>
      </c>
      <c r="AJ87" s="49">
        <v>0</v>
      </c>
    </row>
    <row r="88" spans="1:36" ht="13.5">
      <c r="A88" s="24" t="s">
        <v>181</v>
      </c>
      <c r="B88" s="47" t="s">
        <v>45</v>
      </c>
      <c r="C88" s="48" t="s">
        <v>46</v>
      </c>
      <c r="D88" s="49">
        <f t="shared" si="11"/>
        <v>8098</v>
      </c>
      <c r="E88" s="49">
        <v>6825</v>
      </c>
      <c r="F88" s="49">
        <f t="shared" si="6"/>
        <v>983</v>
      </c>
      <c r="G88" s="49">
        <v>983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f t="shared" si="7"/>
        <v>290</v>
      </c>
      <c r="N88" s="49">
        <v>290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f t="shared" si="8"/>
        <v>6893</v>
      </c>
      <c r="V88" s="49">
        <v>6825</v>
      </c>
      <c r="W88" s="49">
        <v>68</v>
      </c>
      <c r="X88" s="49">
        <v>0</v>
      </c>
      <c r="Y88" s="49">
        <v>0</v>
      </c>
      <c r="Z88" s="49">
        <v>0</v>
      </c>
      <c r="AA88" s="49">
        <v>0</v>
      </c>
      <c r="AB88" s="49">
        <f t="shared" si="9"/>
        <v>1078</v>
      </c>
      <c r="AC88" s="49">
        <v>0</v>
      </c>
      <c r="AD88" s="49">
        <v>606</v>
      </c>
      <c r="AE88" s="49">
        <f t="shared" si="10"/>
        <v>472</v>
      </c>
      <c r="AF88" s="49">
        <v>472</v>
      </c>
      <c r="AG88" s="49">
        <v>0</v>
      </c>
      <c r="AH88" s="49">
        <v>0</v>
      </c>
      <c r="AI88" s="49">
        <v>0</v>
      </c>
      <c r="AJ88" s="49">
        <v>0</v>
      </c>
    </row>
    <row r="89" spans="1:36" ht="13.5">
      <c r="A89" s="24" t="s">
        <v>181</v>
      </c>
      <c r="B89" s="47" t="s">
        <v>47</v>
      </c>
      <c r="C89" s="48" t="s">
        <v>48</v>
      </c>
      <c r="D89" s="49">
        <f t="shared" si="11"/>
        <v>10132</v>
      </c>
      <c r="E89" s="49">
        <v>7032</v>
      </c>
      <c r="F89" s="49">
        <f t="shared" si="6"/>
        <v>2152</v>
      </c>
      <c r="G89" s="49">
        <v>761</v>
      </c>
      <c r="H89" s="49">
        <v>498</v>
      </c>
      <c r="I89" s="49">
        <v>0</v>
      </c>
      <c r="J89" s="49">
        <v>893</v>
      </c>
      <c r="K89" s="49">
        <v>0</v>
      </c>
      <c r="L89" s="49">
        <v>0</v>
      </c>
      <c r="M89" s="49">
        <f t="shared" si="7"/>
        <v>948</v>
      </c>
      <c r="N89" s="49">
        <v>892</v>
      </c>
      <c r="O89" s="49">
        <v>0</v>
      </c>
      <c r="P89" s="49">
        <v>0</v>
      </c>
      <c r="Q89" s="49">
        <v>0</v>
      </c>
      <c r="R89" s="49">
        <v>0</v>
      </c>
      <c r="S89" s="49">
        <v>56</v>
      </c>
      <c r="T89" s="49">
        <v>0</v>
      </c>
      <c r="U89" s="49">
        <f t="shared" si="8"/>
        <v>7495</v>
      </c>
      <c r="V89" s="49">
        <v>7032</v>
      </c>
      <c r="W89" s="49">
        <v>463</v>
      </c>
      <c r="X89" s="49">
        <v>0</v>
      </c>
      <c r="Y89" s="49">
        <v>0</v>
      </c>
      <c r="Z89" s="49">
        <v>0</v>
      </c>
      <c r="AA89" s="49">
        <v>0</v>
      </c>
      <c r="AB89" s="49">
        <f t="shared" si="9"/>
        <v>1189</v>
      </c>
      <c r="AC89" s="49">
        <v>0</v>
      </c>
      <c r="AD89" s="49">
        <v>1189</v>
      </c>
      <c r="AE89" s="49">
        <f t="shared" si="10"/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</row>
    <row r="90" spans="1:36" ht="13.5">
      <c r="A90" s="24" t="s">
        <v>181</v>
      </c>
      <c r="B90" s="47" t="s">
        <v>49</v>
      </c>
      <c r="C90" s="48" t="s">
        <v>50</v>
      </c>
      <c r="D90" s="49">
        <f t="shared" si="11"/>
        <v>5562</v>
      </c>
      <c r="E90" s="49">
        <v>4029</v>
      </c>
      <c r="F90" s="49">
        <f t="shared" si="6"/>
        <v>549</v>
      </c>
      <c r="G90" s="49">
        <v>96</v>
      </c>
      <c r="H90" s="49">
        <v>453</v>
      </c>
      <c r="I90" s="49">
        <v>0</v>
      </c>
      <c r="J90" s="49">
        <v>0</v>
      </c>
      <c r="K90" s="49">
        <v>0</v>
      </c>
      <c r="L90" s="49">
        <v>0</v>
      </c>
      <c r="M90" s="49">
        <f t="shared" si="7"/>
        <v>984</v>
      </c>
      <c r="N90" s="49">
        <v>850</v>
      </c>
      <c r="O90" s="49">
        <v>0</v>
      </c>
      <c r="P90" s="49">
        <v>126</v>
      </c>
      <c r="Q90" s="49">
        <v>0</v>
      </c>
      <c r="R90" s="49">
        <v>0</v>
      </c>
      <c r="S90" s="49">
        <v>0</v>
      </c>
      <c r="T90" s="49">
        <v>8</v>
      </c>
      <c r="U90" s="49">
        <f t="shared" si="8"/>
        <v>4192</v>
      </c>
      <c r="V90" s="49">
        <v>4029</v>
      </c>
      <c r="W90" s="49">
        <v>33</v>
      </c>
      <c r="X90" s="49">
        <v>130</v>
      </c>
      <c r="Y90" s="49">
        <v>0</v>
      </c>
      <c r="Z90" s="49">
        <v>0</v>
      </c>
      <c r="AA90" s="49">
        <v>0</v>
      </c>
      <c r="AB90" s="49">
        <f t="shared" si="9"/>
        <v>609</v>
      </c>
      <c r="AC90" s="49">
        <v>0</v>
      </c>
      <c r="AD90" s="49">
        <v>466</v>
      </c>
      <c r="AE90" s="49">
        <f t="shared" si="10"/>
        <v>143</v>
      </c>
      <c r="AF90" s="49">
        <v>29</v>
      </c>
      <c r="AG90" s="49">
        <v>114</v>
      </c>
      <c r="AH90" s="49">
        <v>0</v>
      </c>
      <c r="AI90" s="49">
        <v>0</v>
      </c>
      <c r="AJ90" s="49">
        <v>0</v>
      </c>
    </row>
    <row r="91" spans="1:36" ht="13.5">
      <c r="A91" s="194" t="s">
        <v>63</v>
      </c>
      <c r="B91" s="189"/>
      <c r="C91" s="190"/>
      <c r="D91" s="49">
        <f aca="true" t="shared" si="12" ref="D91:AJ91">SUM(D7:D90)</f>
        <v>1098004</v>
      </c>
      <c r="E91" s="49">
        <f t="shared" si="12"/>
        <v>848090</v>
      </c>
      <c r="F91" s="49">
        <f t="shared" si="12"/>
        <v>168074</v>
      </c>
      <c r="G91" s="49">
        <f t="shared" si="12"/>
        <v>87100</v>
      </c>
      <c r="H91" s="49">
        <f t="shared" si="12"/>
        <v>36072</v>
      </c>
      <c r="I91" s="49">
        <f t="shared" si="12"/>
        <v>0</v>
      </c>
      <c r="J91" s="49">
        <f t="shared" si="12"/>
        <v>43362</v>
      </c>
      <c r="K91" s="49">
        <f t="shared" si="12"/>
        <v>1540</v>
      </c>
      <c r="L91" s="49">
        <f t="shared" si="12"/>
        <v>12916</v>
      </c>
      <c r="M91" s="49">
        <f t="shared" si="12"/>
        <v>68924</v>
      </c>
      <c r="N91" s="49">
        <f t="shared" si="12"/>
        <v>47529</v>
      </c>
      <c r="O91" s="49">
        <f t="shared" si="12"/>
        <v>8243</v>
      </c>
      <c r="P91" s="49">
        <f t="shared" si="12"/>
        <v>8432</v>
      </c>
      <c r="Q91" s="49">
        <f t="shared" si="12"/>
        <v>1430</v>
      </c>
      <c r="R91" s="49">
        <f t="shared" si="12"/>
        <v>5</v>
      </c>
      <c r="S91" s="49">
        <f t="shared" si="12"/>
        <v>1653</v>
      </c>
      <c r="T91" s="49">
        <f t="shared" si="12"/>
        <v>1632</v>
      </c>
      <c r="U91" s="49">
        <f t="shared" si="12"/>
        <v>873978</v>
      </c>
      <c r="V91" s="49">
        <f t="shared" si="12"/>
        <v>848090</v>
      </c>
      <c r="W91" s="49">
        <f t="shared" si="12"/>
        <v>23233</v>
      </c>
      <c r="X91" s="49">
        <f t="shared" si="12"/>
        <v>2655</v>
      </c>
      <c r="Y91" s="49">
        <f t="shared" si="12"/>
        <v>0</v>
      </c>
      <c r="Z91" s="49">
        <f t="shared" si="12"/>
        <v>0</v>
      </c>
      <c r="AA91" s="49">
        <f t="shared" si="12"/>
        <v>0</v>
      </c>
      <c r="AB91" s="49">
        <f t="shared" si="12"/>
        <v>149244</v>
      </c>
      <c r="AC91" s="49">
        <f t="shared" si="12"/>
        <v>12916</v>
      </c>
      <c r="AD91" s="49">
        <f t="shared" si="12"/>
        <v>109242</v>
      </c>
      <c r="AE91" s="49">
        <f t="shared" si="12"/>
        <v>27086</v>
      </c>
      <c r="AF91" s="49">
        <f t="shared" si="12"/>
        <v>22466</v>
      </c>
      <c r="AG91" s="49">
        <f t="shared" si="12"/>
        <v>3182</v>
      </c>
      <c r="AH91" s="49">
        <f t="shared" si="12"/>
        <v>0</v>
      </c>
      <c r="AI91" s="49">
        <f t="shared" si="12"/>
        <v>144</v>
      </c>
      <c r="AJ91" s="49">
        <f t="shared" si="12"/>
        <v>1294</v>
      </c>
    </row>
  </sheetData>
  <mergeCells count="25">
    <mergeCell ref="A91:C91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9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179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7" t="s">
        <v>146</v>
      </c>
      <c r="B2" s="197" t="s">
        <v>308</v>
      </c>
      <c r="C2" s="197" t="s">
        <v>158</v>
      </c>
      <c r="D2" s="239" t="s">
        <v>304</v>
      </c>
      <c r="E2" s="237"/>
      <c r="F2" s="237"/>
      <c r="G2" s="237"/>
      <c r="H2" s="237"/>
      <c r="I2" s="237"/>
      <c r="J2" s="237"/>
      <c r="K2" s="238"/>
      <c r="L2" s="239" t="s">
        <v>305</v>
      </c>
      <c r="M2" s="237"/>
      <c r="N2" s="237"/>
      <c r="O2" s="237"/>
      <c r="P2" s="237"/>
      <c r="Q2" s="237"/>
      <c r="R2" s="237"/>
      <c r="S2" s="238"/>
      <c r="T2" s="245" t="s">
        <v>306</v>
      </c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7"/>
      <c r="BP2" s="236" t="s">
        <v>0</v>
      </c>
      <c r="BQ2" s="237"/>
      <c r="BR2" s="237"/>
      <c r="BS2" s="237"/>
      <c r="BT2" s="237"/>
      <c r="BU2" s="237"/>
      <c r="BV2" s="237"/>
      <c r="BW2" s="238"/>
    </row>
    <row r="3" spans="1:75" s="28" customFormat="1" ht="22.5" customHeight="1">
      <c r="A3" s="244"/>
      <c r="B3" s="198"/>
      <c r="C3" s="198"/>
      <c r="D3" s="198" t="s">
        <v>161</v>
      </c>
      <c r="E3" s="202" t="s">
        <v>165</v>
      </c>
      <c r="F3" s="202" t="s">
        <v>309</v>
      </c>
      <c r="G3" s="202" t="s">
        <v>166</v>
      </c>
      <c r="H3" s="202" t="s">
        <v>380</v>
      </c>
      <c r="I3" s="202" t="s">
        <v>381</v>
      </c>
      <c r="J3" s="235" t="s">
        <v>57</v>
      </c>
      <c r="K3" s="202" t="s">
        <v>310</v>
      </c>
      <c r="L3" s="198" t="s">
        <v>161</v>
      </c>
      <c r="M3" s="202" t="s">
        <v>165</v>
      </c>
      <c r="N3" s="202" t="s">
        <v>309</v>
      </c>
      <c r="O3" s="202" t="s">
        <v>166</v>
      </c>
      <c r="P3" s="202" t="s">
        <v>380</v>
      </c>
      <c r="Q3" s="202" t="s">
        <v>381</v>
      </c>
      <c r="R3" s="235" t="s">
        <v>57</v>
      </c>
      <c r="S3" s="202" t="s">
        <v>310</v>
      </c>
      <c r="T3" s="198" t="s">
        <v>161</v>
      </c>
      <c r="U3" s="202" t="s">
        <v>165</v>
      </c>
      <c r="V3" s="202" t="s">
        <v>309</v>
      </c>
      <c r="W3" s="202" t="s">
        <v>166</v>
      </c>
      <c r="X3" s="202" t="s">
        <v>380</v>
      </c>
      <c r="Y3" s="202" t="s">
        <v>381</v>
      </c>
      <c r="Z3" s="235" t="s">
        <v>57</v>
      </c>
      <c r="AA3" s="202" t="s">
        <v>310</v>
      </c>
      <c r="AB3" s="205" t="s">
        <v>1</v>
      </c>
      <c r="AC3" s="240"/>
      <c r="AD3" s="240"/>
      <c r="AE3" s="240"/>
      <c r="AF3" s="240"/>
      <c r="AG3" s="240"/>
      <c r="AH3" s="240"/>
      <c r="AI3" s="241"/>
      <c r="AJ3" s="205" t="s">
        <v>2</v>
      </c>
      <c r="AK3" s="196"/>
      <c r="AL3" s="196"/>
      <c r="AM3" s="196"/>
      <c r="AN3" s="196"/>
      <c r="AO3" s="196"/>
      <c r="AP3" s="196"/>
      <c r="AQ3" s="191"/>
      <c r="AR3" s="205" t="s">
        <v>3</v>
      </c>
      <c r="AS3" s="242"/>
      <c r="AT3" s="242"/>
      <c r="AU3" s="242"/>
      <c r="AV3" s="242"/>
      <c r="AW3" s="242"/>
      <c r="AX3" s="242"/>
      <c r="AY3" s="243"/>
      <c r="AZ3" s="205" t="s">
        <v>4</v>
      </c>
      <c r="BA3" s="240"/>
      <c r="BB3" s="240"/>
      <c r="BC3" s="240"/>
      <c r="BD3" s="240"/>
      <c r="BE3" s="240"/>
      <c r="BF3" s="240"/>
      <c r="BG3" s="241"/>
      <c r="BH3" s="205" t="s">
        <v>5</v>
      </c>
      <c r="BI3" s="240"/>
      <c r="BJ3" s="240"/>
      <c r="BK3" s="240"/>
      <c r="BL3" s="240"/>
      <c r="BM3" s="240"/>
      <c r="BN3" s="240"/>
      <c r="BO3" s="241"/>
      <c r="BP3" s="198" t="s">
        <v>161</v>
      </c>
      <c r="BQ3" s="202" t="s">
        <v>165</v>
      </c>
      <c r="BR3" s="202" t="s">
        <v>309</v>
      </c>
      <c r="BS3" s="202" t="s">
        <v>166</v>
      </c>
      <c r="BT3" s="202" t="s">
        <v>380</v>
      </c>
      <c r="BU3" s="202" t="s">
        <v>381</v>
      </c>
      <c r="BV3" s="235" t="s">
        <v>57</v>
      </c>
      <c r="BW3" s="202" t="s">
        <v>310</v>
      </c>
    </row>
    <row r="4" spans="1:75" s="28" customFormat="1" ht="22.5" customHeight="1">
      <c r="A4" s="244"/>
      <c r="B4" s="198"/>
      <c r="C4" s="198"/>
      <c r="D4" s="198"/>
      <c r="E4" s="219"/>
      <c r="F4" s="219"/>
      <c r="G4" s="219"/>
      <c r="H4" s="219"/>
      <c r="I4" s="219"/>
      <c r="J4" s="207"/>
      <c r="K4" s="219"/>
      <c r="L4" s="198"/>
      <c r="M4" s="219"/>
      <c r="N4" s="219"/>
      <c r="O4" s="219"/>
      <c r="P4" s="219"/>
      <c r="Q4" s="219"/>
      <c r="R4" s="207"/>
      <c r="S4" s="219"/>
      <c r="T4" s="198"/>
      <c r="U4" s="219"/>
      <c r="V4" s="219"/>
      <c r="W4" s="219"/>
      <c r="X4" s="219"/>
      <c r="Y4" s="219"/>
      <c r="Z4" s="207"/>
      <c r="AA4" s="219"/>
      <c r="AB4" s="198" t="s">
        <v>161</v>
      </c>
      <c r="AC4" s="202" t="s">
        <v>165</v>
      </c>
      <c r="AD4" s="202" t="s">
        <v>309</v>
      </c>
      <c r="AE4" s="202" t="s">
        <v>166</v>
      </c>
      <c r="AF4" s="202" t="s">
        <v>380</v>
      </c>
      <c r="AG4" s="202" t="s">
        <v>381</v>
      </c>
      <c r="AH4" s="235" t="s">
        <v>57</v>
      </c>
      <c r="AI4" s="202" t="s">
        <v>310</v>
      </c>
      <c r="AJ4" s="198" t="s">
        <v>161</v>
      </c>
      <c r="AK4" s="202" t="s">
        <v>165</v>
      </c>
      <c r="AL4" s="202" t="s">
        <v>309</v>
      </c>
      <c r="AM4" s="202" t="s">
        <v>166</v>
      </c>
      <c r="AN4" s="202" t="s">
        <v>380</v>
      </c>
      <c r="AO4" s="202" t="s">
        <v>381</v>
      </c>
      <c r="AP4" s="235" t="s">
        <v>57</v>
      </c>
      <c r="AQ4" s="202" t="s">
        <v>310</v>
      </c>
      <c r="AR4" s="198" t="s">
        <v>161</v>
      </c>
      <c r="AS4" s="202" t="s">
        <v>165</v>
      </c>
      <c r="AT4" s="202" t="s">
        <v>309</v>
      </c>
      <c r="AU4" s="202" t="s">
        <v>166</v>
      </c>
      <c r="AV4" s="202" t="s">
        <v>380</v>
      </c>
      <c r="AW4" s="202" t="s">
        <v>381</v>
      </c>
      <c r="AX4" s="235" t="s">
        <v>57</v>
      </c>
      <c r="AY4" s="202" t="s">
        <v>310</v>
      </c>
      <c r="AZ4" s="198" t="s">
        <v>161</v>
      </c>
      <c r="BA4" s="202" t="s">
        <v>165</v>
      </c>
      <c r="BB4" s="202" t="s">
        <v>309</v>
      </c>
      <c r="BC4" s="202" t="s">
        <v>166</v>
      </c>
      <c r="BD4" s="202" t="s">
        <v>380</v>
      </c>
      <c r="BE4" s="202" t="s">
        <v>381</v>
      </c>
      <c r="BF4" s="235" t="s">
        <v>57</v>
      </c>
      <c r="BG4" s="202" t="s">
        <v>310</v>
      </c>
      <c r="BH4" s="198" t="s">
        <v>161</v>
      </c>
      <c r="BI4" s="202" t="s">
        <v>165</v>
      </c>
      <c r="BJ4" s="202" t="s">
        <v>309</v>
      </c>
      <c r="BK4" s="202" t="s">
        <v>166</v>
      </c>
      <c r="BL4" s="202" t="s">
        <v>380</v>
      </c>
      <c r="BM4" s="202" t="s">
        <v>381</v>
      </c>
      <c r="BN4" s="235" t="s">
        <v>57</v>
      </c>
      <c r="BO4" s="202" t="s">
        <v>310</v>
      </c>
      <c r="BP4" s="198"/>
      <c r="BQ4" s="219"/>
      <c r="BR4" s="219"/>
      <c r="BS4" s="219"/>
      <c r="BT4" s="219"/>
      <c r="BU4" s="219"/>
      <c r="BV4" s="207"/>
      <c r="BW4" s="219"/>
    </row>
    <row r="5" spans="1:75" s="28" customFormat="1" ht="22.5" customHeight="1">
      <c r="A5" s="244"/>
      <c r="B5" s="198"/>
      <c r="C5" s="198"/>
      <c r="D5" s="198"/>
      <c r="E5" s="219"/>
      <c r="F5" s="219"/>
      <c r="G5" s="219"/>
      <c r="H5" s="219"/>
      <c r="I5" s="219"/>
      <c r="J5" s="207"/>
      <c r="K5" s="219"/>
      <c r="L5" s="198"/>
      <c r="M5" s="219"/>
      <c r="N5" s="219"/>
      <c r="O5" s="219"/>
      <c r="P5" s="219"/>
      <c r="Q5" s="219"/>
      <c r="R5" s="207"/>
      <c r="S5" s="219"/>
      <c r="T5" s="198"/>
      <c r="U5" s="219"/>
      <c r="V5" s="219"/>
      <c r="W5" s="219"/>
      <c r="X5" s="219"/>
      <c r="Y5" s="219"/>
      <c r="Z5" s="207"/>
      <c r="AA5" s="219"/>
      <c r="AB5" s="198"/>
      <c r="AC5" s="219"/>
      <c r="AD5" s="219"/>
      <c r="AE5" s="219"/>
      <c r="AF5" s="219"/>
      <c r="AG5" s="219"/>
      <c r="AH5" s="207"/>
      <c r="AI5" s="219"/>
      <c r="AJ5" s="198"/>
      <c r="AK5" s="219"/>
      <c r="AL5" s="219"/>
      <c r="AM5" s="219"/>
      <c r="AN5" s="219"/>
      <c r="AO5" s="219"/>
      <c r="AP5" s="207"/>
      <c r="AQ5" s="219"/>
      <c r="AR5" s="198"/>
      <c r="AS5" s="219"/>
      <c r="AT5" s="219"/>
      <c r="AU5" s="219"/>
      <c r="AV5" s="219"/>
      <c r="AW5" s="219"/>
      <c r="AX5" s="207"/>
      <c r="AY5" s="219"/>
      <c r="AZ5" s="198"/>
      <c r="BA5" s="219"/>
      <c r="BB5" s="219"/>
      <c r="BC5" s="219"/>
      <c r="BD5" s="219"/>
      <c r="BE5" s="219"/>
      <c r="BF5" s="207"/>
      <c r="BG5" s="219"/>
      <c r="BH5" s="198"/>
      <c r="BI5" s="219"/>
      <c r="BJ5" s="219"/>
      <c r="BK5" s="219"/>
      <c r="BL5" s="219"/>
      <c r="BM5" s="219"/>
      <c r="BN5" s="207"/>
      <c r="BO5" s="219"/>
      <c r="BP5" s="198"/>
      <c r="BQ5" s="219"/>
      <c r="BR5" s="219"/>
      <c r="BS5" s="219"/>
      <c r="BT5" s="219"/>
      <c r="BU5" s="219"/>
      <c r="BV5" s="207"/>
      <c r="BW5" s="219"/>
    </row>
    <row r="6" spans="1:75" s="28" customFormat="1" ht="22.5" customHeight="1">
      <c r="A6" s="199"/>
      <c r="B6" s="218"/>
      <c r="C6" s="218"/>
      <c r="D6" s="21" t="s">
        <v>154</v>
      </c>
      <c r="E6" s="29" t="s">
        <v>154</v>
      </c>
      <c r="F6" s="29" t="s">
        <v>154</v>
      </c>
      <c r="G6" s="29" t="s">
        <v>154</v>
      </c>
      <c r="H6" s="29" t="s">
        <v>154</v>
      </c>
      <c r="I6" s="29" t="s">
        <v>154</v>
      </c>
      <c r="J6" s="29" t="s">
        <v>154</v>
      </c>
      <c r="K6" s="29" t="s">
        <v>154</v>
      </c>
      <c r="L6" s="21" t="s">
        <v>154</v>
      </c>
      <c r="M6" s="29" t="s">
        <v>154</v>
      </c>
      <c r="N6" s="29" t="s">
        <v>154</v>
      </c>
      <c r="O6" s="29" t="s">
        <v>154</v>
      </c>
      <c r="P6" s="29" t="s">
        <v>154</v>
      </c>
      <c r="Q6" s="29" t="s">
        <v>154</v>
      </c>
      <c r="R6" s="29" t="s">
        <v>154</v>
      </c>
      <c r="S6" s="29" t="s">
        <v>154</v>
      </c>
      <c r="T6" s="21" t="s">
        <v>154</v>
      </c>
      <c r="U6" s="29" t="s">
        <v>154</v>
      </c>
      <c r="V6" s="29" t="s">
        <v>154</v>
      </c>
      <c r="W6" s="29" t="s">
        <v>154</v>
      </c>
      <c r="X6" s="29" t="s">
        <v>154</v>
      </c>
      <c r="Y6" s="29" t="s">
        <v>154</v>
      </c>
      <c r="Z6" s="29" t="s">
        <v>154</v>
      </c>
      <c r="AA6" s="29" t="s">
        <v>154</v>
      </c>
      <c r="AB6" s="21" t="s">
        <v>154</v>
      </c>
      <c r="AC6" s="29" t="s">
        <v>154</v>
      </c>
      <c r="AD6" s="29" t="s">
        <v>154</v>
      </c>
      <c r="AE6" s="29" t="s">
        <v>154</v>
      </c>
      <c r="AF6" s="29" t="s">
        <v>154</v>
      </c>
      <c r="AG6" s="29" t="s">
        <v>154</v>
      </c>
      <c r="AH6" s="29" t="s">
        <v>154</v>
      </c>
      <c r="AI6" s="29" t="s">
        <v>154</v>
      </c>
      <c r="AJ6" s="21" t="s">
        <v>154</v>
      </c>
      <c r="AK6" s="29" t="s">
        <v>154</v>
      </c>
      <c r="AL6" s="29" t="s">
        <v>154</v>
      </c>
      <c r="AM6" s="29" t="s">
        <v>154</v>
      </c>
      <c r="AN6" s="29" t="s">
        <v>154</v>
      </c>
      <c r="AO6" s="29" t="s">
        <v>154</v>
      </c>
      <c r="AP6" s="29" t="s">
        <v>154</v>
      </c>
      <c r="AQ6" s="29" t="s">
        <v>154</v>
      </c>
      <c r="AR6" s="21" t="s">
        <v>154</v>
      </c>
      <c r="AS6" s="29" t="s">
        <v>154</v>
      </c>
      <c r="AT6" s="29" t="s">
        <v>154</v>
      </c>
      <c r="AU6" s="29" t="s">
        <v>154</v>
      </c>
      <c r="AV6" s="29" t="s">
        <v>154</v>
      </c>
      <c r="AW6" s="29" t="s">
        <v>154</v>
      </c>
      <c r="AX6" s="29" t="s">
        <v>154</v>
      </c>
      <c r="AY6" s="29" t="s">
        <v>154</v>
      </c>
      <c r="AZ6" s="21" t="s">
        <v>154</v>
      </c>
      <c r="BA6" s="29" t="s">
        <v>154</v>
      </c>
      <c r="BB6" s="29" t="s">
        <v>154</v>
      </c>
      <c r="BC6" s="29" t="s">
        <v>154</v>
      </c>
      <c r="BD6" s="29" t="s">
        <v>154</v>
      </c>
      <c r="BE6" s="29" t="s">
        <v>154</v>
      </c>
      <c r="BF6" s="29" t="s">
        <v>154</v>
      </c>
      <c r="BG6" s="29" t="s">
        <v>154</v>
      </c>
      <c r="BH6" s="21" t="s">
        <v>154</v>
      </c>
      <c r="BI6" s="29" t="s">
        <v>154</v>
      </c>
      <c r="BJ6" s="29" t="s">
        <v>154</v>
      </c>
      <c r="BK6" s="29" t="s">
        <v>154</v>
      </c>
      <c r="BL6" s="29" t="s">
        <v>154</v>
      </c>
      <c r="BM6" s="29" t="s">
        <v>154</v>
      </c>
      <c r="BN6" s="29" t="s">
        <v>154</v>
      </c>
      <c r="BO6" s="29" t="s">
        <v>154</v>
      </c>
      <c r="BP6" s="21" t="s">
        <v>154</v>
      </c>
      <c r="BQ6" s="29" t="s">
        <v>154</v>
      </c>
      <c r="BR6" s="29" t="s">
        <v>154</v>
      </c>
      <c r="BS6" s="29" t="s">
        <v>154</v>
      </c>
      <c r="BT6" s="29" t="s">
        <v>154</v>
      </c>
      <c r="BU6" s="29" t="s">
        <v>154</v>
      </c>
      <c r="BV6" s="29" t="s">
        <v>154</v>
      </c>
      <c r="BW6" s="29" t="s">
        <v>154</v>
      </c>
    </row>
    <row r="7" spans="1:75" ht="13.5">
      <c r="A7" s="24" t="s">
        <v>181</v>
      </c>
      <c r="B7" s="47" t="s">
        <v>182</v>
      </c>
      <c r="C7" s="48" t="s">
        <v>183</v>
      </c>
      <c r="D7" s="49">
        <f aca="true" t="shared" si="0" ref="D7:D70">SUM(E7:K7)</f>
        <v>16808</v>
      </c>
      <c r="E7" s="49">
        <f aca="true" t="shared" si="1" ref="E7:E29">M7+U7+BQ7</f>
        <v>9924</v>
      </c>
      <c r="F7" s="49">
        <f aca="true" t="shared" si="2" ref="F7:F29">N7+V7+BR7</f>
        <v>4582</v>
      </c>
      <c r="G7" s="49">
        <f aca="true" t="shared" si="3" ref="G7:G29">O7+W7+BS7</f>
        <v>2066</v>
      </c>
      <c r="H7" s="49">
        <f aca="true" t="shared" si="4" ref="H7:H29">P7+X7+BT7</f>
        <v>115</v>
      </c>
      <c r="I7" s="49">
        <f aca="true" t="shared" si="5" ref="I7:I29">Q7+Y7+BU7</f>
        <v>0</v>
      </c>
      <c r="J7" s="49">
        <f aca="true" t="shared" si="6" ref="J7:J29">R7+Z7+BV7</f>
        <v>99</v>
      </c>
      <c r="K7" s="49">
        <f aca="true" t="shared" si="7" ref="K7:K29">S7+AA7+BW7</f>
        <v>22</v>
      </c>
      <c r="L7" s="49">
        <f aca="true" t="shared" si="8" ref="L7:L29">SUM(M7:S7)</f>
        <v>3463</v>
      </c>
      <c r="M7" s="49">
        <v>3295</v>
      </c>
      <c r="N7" s="49">
        <v>0</v>
      </c>
      <c r="O7" s="49">
        <v>0</v>
      </c>
      <c r="P7" s="49">
        <v>115</v>
      </c>
      <c r="Q7" s="49">
        <v>0</v>
      </c>
      <c r="R7" s="49">
        <v>53</v>
      </c>
      <c r="S7" s="49">
        <v>0</v>
      </c>
      <c r="T7" s="49">
        <f aca="true" t="shared" si="9" ref="T7:T29">SUM(U7:AA7)</f>
        <v>4782</v>
      </c>
      <c r="U7" s="49">
        <f aca="true" t="shared" si="10" ref="U7:U29">AC7+AK7+AS7+BA7+BI7</f>
        <v>0</v>
      </c>
      <c r="V7" s="49">
        <f aca="true" t="shared" si="11" ref="V7:V29">AD7+AL7+AT7+BB7+BJ7</f>
        <v>3710</v>
      </c>
      <c r="W7" s="49">
        <f aca="true" t="shared" si="12" ref="W7:W29">AE7+AM7+AU7+BC7+BK7</f>
        <v>1072</v>
      </c>
      <c r="X7" s="49">
        <f aca="true" t="shared" si="13" ref="X7:X29">AF7+AN7+AV7+BD7+BL7</f>
        <v>0</v>
      </c>
      <c r="Y7" s="49">
        <f aca="true" t="shared" si="14" ref="Y7:Y29">AG7+AO7+AW7+BE7+BM7</f>
        <v>0</v>
      </c>
      <c r="Z7" s="49">
        <f aca="true" t="shared" si="15" ref="Z7:Z29">AH7+AP7+AX7+BF7+BN7</f>
        <v>0</v>
      </c>
      <c r="AA7" s="49">
        <f aca="true" t="shared" si="16" ref="AA7:AA29">AI7+AQ7+AY7+BG7+BO7</f>
        <v>0</v>
      </c>
      <c r="AB7" s="49">
        <f aca="true" t="shared" si="17" ref="AB7:AB29">SUM(AC7:AI7)</f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8" ref="AJ7:AJ29">SUM(AK7:AQ7)</f>
        <v>2390</v>
      </c>
      <c r="AK7" s="49">
        <v>0</v>
      </c>
      <c r="AL7" s="49">
        <v>2390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 aca="true" t="shared" si="19" ref="AR7:AR29">SUM(AS7:AY7)</f>
        <v>2392</v>
      </c>
      <c r="AS7" s="49">
        <v>0</v>
      </c>
      <c r="AT7" s="49">
        <v>1320</v>
      </c>
      <c r="AU7" s="49">
        <v>1072</v>
      </c>
      <c r="AV7" s="49">
        <v>0</v>
      </c>
      <c r="AW7" s="49">
        <v>0</v>
      </c>
      <c r="AX7" s="49">
        <v>0</v>
      </c>
      <c r="AY7" s="49">
        <v>0</v>
      </c>
      <c r="AZ7" s="49">
        <f aca="true" t="shared" si="20" ref="AZ7:AZ29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29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29">SUM(BQ7:BW7)</f>
        <v>8563</v>
      </c>
      <c r="BQ7" s="49">
        <v>6629</v>
      </c>
      <c r="BR7" s="49">
        <v>872</v>
      </c>
      <c r="BS7" s="49">
        <v>994</v>
      </c>
      <c r="BT7" s="49">
        <v>0</v>
      </c>
      <c r="BU7" s="49">
        <v>0</v>
      </c>
      <c r="BV7" s="49">
        <v>46</v>
      </c>
      <c r="BW7" s="49">
        <v>22</v>
      </c>
    </row>
    <row r="8" spans="1:75" ht="13.5">
      <c r="A8" s="24" t="s">
        <v>181</v>
      </c>
      <c r="B8" s="47" t="s">
        <v>184</v>
      </c>
      <c r="C8" s="48" t="s">
        <v>185</v>
      </c>
      <c r="D8" s="49">
        <f t="shared" si="0"/>
        <v>14158</v>
      </c>
      <c r="E8" s="49">
        <f t="shared" si="1"/>
        <v>8436</v>
      </c>
      <c r="F8" s="49">
        <f t="shared" si="2"/>
        <v>3077</v>
      </c>
      <c r="G8" s="49">
        <f t="shared" si="3"/>
        <v>1818</v>
      </c>
      <c r="H8" s="49">
        <f t="shared" si="4"/>
        <v>239</v>
      </c>
      <c r="I8" s="49">
        <f t="shared" si="5"/>
        <v>52</v>
      </c>
      <c r="J8" s="49">
        <f t="shared" si="6"/>
        <v>536</v>
      </c>
      <c r="K8" s="49">
        <f t="shared" si="7"/>
        <v>0</v>
      </c>
      <c r="L8" s="49">
        <f t="shared" si="8"/>
        <v>11579</v>
      </c>
      <c r="M8" s="49">
        <v>7995</v>
      </c>
      <c r="N8" s="49">
        <v>1028</v>
      </c>
      <c r="O8" s="49">
        <v>1789</v>
      </c>
      <c r="P8" s="49">
        <v>239</v>
      </c>
      <c r="Q8" s="49">
        <v>0</v>
      </c>
      <c r="R8" s="49">
        <v>528</v>
      </c>
      <c r="S8" s="49">
        <v>0</v>
      </c>
      <c r="T8" s="49">
        <f t="shared" si="9"/>
        <v>2096</v>
      </c>
      <c r="U8" s="49">
        <f t="shared" si="10"/>
        <v>0</v>
      </c>
      <c r="V8" s="49">
        <f t="shared" si="11"/>
        <v>2044</v>
      </c>
      <c r="W8" s="49">
        <f t="shared" si="12"/>
        <v>0</v>
      </c>
      <c r="X8" s="49">
        <f t="shared" si="13"/>
        <v>0</v>
      </c>
      <c r="Y8" s="49">
        <f t="shared" si="14"/>
        <v>52</v>
      </c>
      <c r="Z8" s="49">
        <f t="shared" si="15"/>
        <v>0</v>
      </c>
      <c r="AA8" s="49">
        <f t="shared" si="16"/>
        <v>0</v>
      </c>
      <c r="AB8" s="49">
        <f t="shared" si="17"/>
        <v>226</v>
      </c>
      <c r="AC8" s="49">
        <v>0</v>
      </c>
      <c r="AD8" s="49">
        <v>226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1870</v>
      </c>
      <c r="AK8" s="49">
        <v>0</v>
      </c>
      <c r="AL8" s="49">
        <v>1818</v>
      </c>
      <c r="AM8" s="49">
        <v>0</v>
      </c>
      <c r="AN8" s="49">
        <v>0</v>
      </c>
      <c r="AO8" s="49">
        <v>52</v>
      </c>
      <c r="AP8" s="49">
        <v>0</v>
      </c>
      <c r="AQ8" s="49">
        <v>0</v>
      </c>
      <c r="AR8" s="49">
        <f t="shared" si="19"/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483</v>
      </c>
      <c r="BQ8" s="49">
        <v>441</v>
      </c>
      <c r="BR8" s="49">
        <v>5</v>
      </c>
      <c r="BS8" s="49">
        <v>29</v>
      </c>
      <c r="BT8" s="49">
        <v>0</v>
      </c>
      <c r="BU8" s="49">
        <v>0</v>
      </c>
      <c r="BV8" s="49">
        <v>8</v>
      </c>
      <c r="BW8" s="49">
        <v>0</v>
      </c>
    </row>
    <row r="9" spans="1:75" ht="13.5">
      <c r="A9" s="24" t="s">
        <v>181</v>
      </c>
      <c r="B9" s="47" t="s">
        <v>186</v>
      </c>
      <c r="C9" s="48" t="s">
        <v>187</v>
      </c>
      <c r="D9" s="49">
        <f t="shared" si="0"/>
        <v>8711</v>
      </c>
      <c r="E9" s="49">
        <f t="shared" si="1"/>
        <v>5610</v>
      </c>
      <c r="F9" s="49">
        <f t="shared" si="2"/>
        <v>2040</v>
      </c>
      <c r="G9" s="49">
        <f t="shared" si="3"/>
        <v>781</v>
      </c>
      <c r="H9" s="49">
        <f t="shared" si="4"/>
        <v>92</v>
      </c>
      <c r="I9" s="49">
        <f t="shared" si="5"/>
        <v>0</v>
      </c>
      <c r="J9" s="49">
        <f t="shared" si="6"/>
        <v>157</v>
      </c>
      <c r="K9" s="49">
        <f t="shared" si="7"/>
        <v>31</v>
      </c>
      <c r="L9" s="49">
        <f t="shared" si="8"/>
        <v>2560</v>
      </c>
      <c r="M9" s="49">
        <v>1218</v>
      </c>
      <c r="N9" s="49">
        <v>407</v>
      </c>
      <c r="O9" s="49">
        <v>732</v>
      </c>
      <c r="P9" s="49">
        <v>92</v>
      </c>
      <c r="Q9" s="49">
        <v>0</v>
      </c>
      <c r="R9" s="49">
        <v>80</v>
      </c>
      <c r="S9" s="49">
        <v>31</v>
      </c>
      <c r="T9" s="49">
        <f t="shared" si="9"/>
        <v>1631</v>
      </c>
      <c r="U9" s="49">
        <f t="shared" si="10"/>
        <v>0</v>
      </c>
      <c r="V9" s="49">
        <f t="shared" si="11"/>
        <v>1631</v>
      </c>
      <c r="W9" s="49">
        <f t="shared" si="12"/>
        <v>0</v>
      </c>
      <c r="X9" s="49">
        <f t="shared" si="13"/>
        <v>0</v>
      </c>
      <c r="Y9" s="49">
        <f t="shared" si="14"/>
        <v>0</v>
      </c>
      <c r="Z9" s="49">
        <f t="shared" si="15"/>
        <v>0</v>
      </c>
      <c r="AA9" s="49">
        <f t="shared" si="16"/>
        <v>0</v>
      </c>
      <c r="AB9" s="49">
        <f t="shared" si="17"/>
        <v>444</v>
      </c>
      <c r="AC9" s="49">
        <v>0</v>
      </c>
      <c r="AD9" s="49">
        <v>444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1187</v>
      </c>
      <c r="AK9" s="49">
        <v>0</v>
      </c>
      <c r="AL9" s="49">
        <v>1187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4520</v>
      </c>
      <c r="BQ9" s="49">
        <v>4392</v>
      </c>
      <c r="BR9" s="49">
        <v>2</v>
      </c>
      <c r="BS9" s="49">
        <v>49</v>
      </c>
      <c r="BT9" s="49">
        <v>0</v>
      </c>
      <c r="BU9" s="49">
        <v>0</v>
      </c>
      <c r="BV9" s="49">
        <v>77</v>
      </c>
      <c r="BW9" s="49">
        <v>0</v>
      </c>
    </row>
    <row r="10" spans="1:75" ht="13.5">
      <c r="A10" s="24" t="s">
        <v>181</v>
      </c>
      <c r="B10" s="47" t="s">
        <v>188</v>
      </c>
      <c r="C10" s="48" t="s">
        <v>189</v>
      </c>
      <c r="D10" s="49">
        <f t="shared" si="0"/>
        <v>4212</v>
      </c>
      <c r="E10" s="49">
        <f t="shared" si="1"/>
        <v>1760</v>
      </c>
      <c r="F10" s="49">
        <f t="shared" si="2"/>
        <v>984</v>
      </c>
      <c r="G10" s="49">
        <f t="shared" si="3"/>
        <v>801</v>
      </c>
      <c r="H10" s="49">
        <f t="shared" si="4"/>
        <v>239</v>
      </c>
      <c r="I10" s="49">
        <f t="shared" si="5"/>
        <v>428</v>
      </c>
      <c r="J10" s="49">
        <f t="shared" si="6"/>
        <v>0</v>
      </c>
      <c r="K10" s="49">
        <f t="shared" si="7"/>
        <v>0</v>
      </c>
      <c r="L10" s="49">
        <f t="shared" si="8"/>
        <v>1672</v>
      </c>
      <c r="M10" s="49">
        <v>0</v>
      </c>
      <c r="N10" s="49">
        <v>665</v>
      </c>
      <c r="O10" s="49">
        <v>768</v>
      </c>
      <c r="P10" s="49">
        <v>239</v>
      </c>
      <c r="Q10" s="49">
        <v>0</v>
      </c>
      <c r="R10" s="49">
        <v>0</v>
      </c>
      <c r="S10" s="49">
        <v>0</v>
      </c>
      <c r="T10" s="49">
        <f t="shared" si="9"/>
        <v>428</v>
      </c>
      <c r="U10" s="49">
        <f t="shared" si="10"/>
        <v>0</v>
      </c>
      <c r="V10" s="49">
        <f t="shared" si="11"/>
        <v>0</v>
      </c>
      <c r="W10" s="49">
        <f t="shared" si="12"/>
        <v>0</v>
      </c>
      <c r="X10" s="49">
        <f t="shared" si="13"/>
        <v>0</v>
      </c>
      <c r="Y10" s="49">
        <f t="shared" si="14"/>
        <v>428</v>
      </c>
      <c r="Z10" s="49">
        <f t="shared" si="15"/>
        <v>0</v>
      </c>
      <c r="AA10" s="49">
        <f t="shared" si="16"/>
        <v>0</v>
      </c>
      <c r="AB10" s="49">
        <f t="shared" si="17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428</v>
      </c>
      <c r="AS10" s="49">
        <v>0</v>
      </c>
      <c r="AT10" s="49">
        <v>0</v>
      </c>
      <c r="AU10" s="49">
        <v>0</v>
      </c>
      <c r="AV10" s="49">
        <v>0</v>
      </c>
      <c r="AW10" s="49">
        <v>428</v>
      </c>
      <c r="AX10" s="49">
        <v>0</v>
      </c>
      <c r="AY10" s="49">
        <v>0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2112</v>
      </c>
      <c r="BQ10" s="49">
        <v>1760</v>
      </c>
      <c r="BR10" s="49">
        <v>319</v>
      </c>
      <c r="BS10" s="49">
        <v>33</v>
      </c>
      <c r="BT10" s="49">
        <v>0</v>
      </c>
      <c r="BU10" s="49">
        <v>0</v>
      </c>
      <c r="BV10" s="49">
        <v>0</v>
      </c>
      <c r="BW10" s="49">
        <v>0</v>
      </c>
    </row>
    <row r="11" spans="1:75" ht="13.5">
      <c r="A11" s="24" t="s">
        <v>181</v>
      </c>
      <c r="B11" s="47" t="s">
        <v>190</v>
      </c>
      <c r="C11" s="48" t="s">
        <v>191</v>
      </c>
      <c r="D11" s="49">
        <f t="shared" si="0"/>
        <v>2820</v>
      </c>
      <c r="E11" s="49">
        <f t="shared" si="1"/>
        <v>1181</v>
      </c>
      <c r="F11" s="49">
        <f t="shared" si="2"/>
        <v>726</v>
      </c>
      <c r="G11" s="49">
        <f t="shared" si="3"/>
        <v>838</v>
      </c>
      <c r="H11" s="49">
        <f t="shared" si="4"/>
        <v>69</v>
      </c>
      <c r="I11" s="49">
        <f t="shared" si="5"/>
        <v>0</v>
      </c>
      <c r="J11" s="49">
        <f t="shared" si="6"/>
        <v>6</v>
      </c>
      <c r="K11" s="49">
        <f t="shared" si="7"/>
        <v>0</v>
      </c>
      <c r="L11" s="49">
        <f t="shared" si="8"/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f t="shared" si="9"/>
        <v>1893</v>
      </c>
      <c r="U11" s="49">
        <f t="shared" si="10"/>
        <v>330</v>
      </c>
      <c r="V11" s="49">
        <f t="shared" si="11"/>
        <v>720</v>
      </c>
      <c r="W11" s="49">
        <f t="shared" si="12"/>
        <v>774</v>
      </c>
      <c r="X11" s="49">
        <f t="shared" si="13"/>
        <v>69</v>
      </c>
      <c r="Y11" s="49">
        <f t="shared" si="14"/>
        <v>0</v>
      </c>
      <c r="Z11" s="49">
        <f t="shared" si="15"/>
        <v>0</v>
      </c>
      <c r="AA11" s="49">
        <f t="shared" si="16"/>
        <v>0</v>
      </c>
      <c r="AB11" s="49">
        <f t="shared" si="17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8"/>
        <v>852</v>
      </c>
      <c r="AK11" s="49">
        <v>0</v>
      </c>
      <c r="AL11" s="49">
        <v>720</v>
      </c>
      <c r="AM11" s="49">
        <v>132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19"/>
        <v>1041</v>
      </c>
      <c r="AS11" s="49">
        <v>330</v>
      </c>
      <c r="AT11" s="49">
        <v>0</v>
      </c>
      <c r="AU11" s="49">
        <v>642</v>
      </c>
      <c r="AV11" s="49">
        <v>69</v>
      </c>
      <c r="AW11" s="49">
        <v>0</v>
      </c>
      <c r="AX11" s="49">
        <v>0</v>
      </c>
      <c r="AY11" s="49">
        <v>0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2"/>
        <v>927</v>
      </c>
      <c r="BQ11" s="49">
        <v>851</v>
      </c>
      <c r="BR11" s="49">
        <v>6</v>
      </c>
      <c r="BS11" s="49">
        <v>64</v>
      </c>
      <c r="BT11" s="49">
        <v>0</v>
      </c>
      <c r="BU11" s="49">
        <v>0</v>
      </c>
      <c r="BV11" s="49">
        <v>6</v>
      </c>
      <c r="BW11" s="49">
        <v>0</v>
      </c>
    </row>
    <row r="12" spans="1:75" ht="13.5">
      <c r="A12" s="24" t="s">
        <v>181</v>
      </c>
      <c r="B12" s="47" t="s">
        <v>192</v>
      </c>
      <c r="C12" s="48" t="s">
        <v>193</v>
      </c>
      <c r="D12" s="49">
        <f t="shared" si="0"/>
        <v>2805</v>
      </c>
      <c r="E12" s="49">
        <f t="shared" si="1"/>
        <v>1671</v>
      </c>
      <c r="F12" s="49">
        <f t="shared" si="2"/>
        <v>696</v>
      </c>
      <c r="G12" s="49">
        <f t="shared" si="3"/>
        <v>284</v>
      </c>
      <c r="H12" s="49">
        <f t="shared" si="4"/>
        <v>147</v>
      </c>
      <c r="I12" s="49">
        <f t="shared" si="5"/>
        <v>0</v>
      </c>
      <c r="J12" s="49">
        <f t="shared" si="6"/>
        <v>7</v>
      </c>
      <c r="K12" s="49">
        <f t="shared" si="7"/>
        <v>0</v>
      </c>
      <c r="L12" s="49">
        <f t="shared" si="8"/>
        <v>2266</v>
      </c>
      <c r="M12" s="49">
        <v>1671</v>
      </c>
      <c r="N12" s="49">
        <v>157</v>
      </c>
      <c r="O12" s="49">
        <v>284</v>
      </c>
      <c r="P12" s="49">
        <v>147</v>
      </c>
      <c r="Q12" s="49">
        <v>0</v>
      </c>
      <c r="R12" s="49">
        <v>7</v>
      </c>
      <c r="S12" s="49">
        <v>0</v>
      </c>
      <c r="T12" s="49">
        <f t="shared" si="9"/>
        <v>539</v>
      </c>
      <c r="U12" s="49">
        <f t="shared" si="10"/>
        <v>0</v>
      </c>
      <c r="V12" s="49">
        <f t="shared" si="11"/>
        <v>539</v>
      </c>
      <c r="W12" s="49">
        <f t="shared" si="12"/>
        <v>0</v>
      </c>
      <c r="X12" s="49">
        <f t="shared" si="13"/>
        <v>0</v>
      </c>
      <c r="Y12" s="49">
        <f t="shared" si="14"/>
        <v>0</v>
      </c>
      <c r="Z12" s="49">
        <f t="shared" si="15"/>
        <v>0</v>
      </c>
      <c r="AA12" s="49">
        <f t="shared" si="16"/>
        <v>0</v>
      </c>
      <c r="AB12" s="49">
        <f t="shared" si="17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539</v>
      </c>
      <c r="AK12" s="49">
        <v>0</v>
      </c>
      <c r="AL12" s="49">
        <v>539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</row>
    <row r="13" spans="1:75" ht="13.5">
      <c r="A13" s="24" t="s">
        <v>181</v>
      </c>
      <c r="B13" s="47" t="s">
        <v>194</v>
      </c>
      <c r="C13" s="48" t="s">
        <v>195</v>
      </c>
      <c r="D13" s="49">
        <f t="shared" si="0"/>
        <v>3123</v>
      </c>
      <c r="E13" s="49">
        <f t="shared" si="1"/>
        <v>1879</v>
      </c>
      <c r="F13" s="49">
        <f t="shared" si="2"/>
        <v>737</v>
      </c>
      <c r="G13" s="49">
        <f t="shared" si="3"/>
        <v>311</v>
      </c>
      <c r="H13" s="49">
        <f t="shared" si="4"/>
        <v>86</v>
      </c>
      <c r="I13" s="49">
        <f t="shared" si="5"/>
        <v>5</v>
      </c>
      <c r="J13" s="49">
        <f t="shared" si="6"/>
        <v>105</v>
      </c>
      <c r="K13" s="49">
        <f t="shared" si="7"/>
        <v>0</v>
      </c>
      <c r="L13" s="49">
        <f t="shared" si="8"/>
        <v>2542</v>
      </c>
      <c r="M13" s="49">
        <v>1879</v>
      </c>
      <c r="N13" s="49">
        <v>156</v>
      </c>
      <c r="O13" s="49">
        <v>311</v>
      </c>
      <c r="P13" s="49">
        <v>86</v>
      </c>
      <c r="Q13" s="49">
        <v>5</v>
      </c>
      <c r="R13" s="49">
        <v>105</v>
      </c>
      <c r="S13" s="49">
        <v>0</v>
      </c>
      <c r="T13" s="49">
        <f t="shared" si="9"/>
        <v>581</v>
      </c>
      <c r="U13" s="49">
        <f t="shared" si="10"/>
        <v>0</v>
      </c>
      <c r="V13" s="49">
        <f t="shared" si="11"/>
        <v>581</v>
      </c>
      <c r="W13" s="49">
        <f t="shared" si="12"/>
        <v>0</v>
      </c>
      <c r="X13" s="49">
        <f t="shared" si="13"/>
        <v>0</v>
      </c>
      <c r="Y13" s="49">
        <f t="shared" si="14"/>
        <v>0</v>
      </c>
      <c r="Z13" s="49">
        <f t="shared" si="15"/>
        <v>0</v>
      </c>
      <c r="AA13" s="49">
        <f t="shared" si="16"/>
        <v>0</v>
      </c>
      <c r="AB13" s="49">
        <f t="shared" si="17"/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18"/>
        <v>581</v>
      </c>
      <c r="AK13" s="49">
        <v>0</v>
      </c>
      <c r="AL13" s="49">
        <v>581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</row>
    <row r="14" spans="1:75" ht="13.5">
      <c r="A14" s="24" t="s">
        <v>181</v>
      </c>
      <c r="B14" s="47" t="s">
        <v>196</v>
      </c>
      <c r="C14" s="48" t="s">
        <v>197</v>
      </c>
      <c r="D14" s="49">
        <f t="shared" si="0"/>
        <v>6621</v>
      </c>
      <c r="E14" s="49">
        <f t="shared" si="1"/>
        <v>2549</v>
      </c>
      <c r="F14" s="49">
        <f t="shared" si="2"/>
        <v>1246</v>
      </c>
      <c r="G14" s="49">
        <f t="shared" si="3"/>
        <v>628</v>
      </c>
      <c r="H14" s="49">
        <f t="shared" si="4"/>
        <v>140</v>
      </c>
      <c r="I14" s="49">
        <f t="shared" si="5"/>
        <v>0</v>
      </c>
      <c r="J14" s="49">
        <f t="shared" si="6"/>
        <v>143</v>
      </c>
      <c r="K14" s="49">
        <f t="shared" si="7"/>
        <v>1915</v>
      </c>
      <c r="L14" s="49">
        <f t="shared" si="8"/>
        <v>3332</v>
      </c>
      <c r="M14" s="49">
        <v>2549</v>
      </c>
      <c r="N14" s="49">
        <v>0</v>
      </c>
      <c r="O14" s="49">
        <v>628</v>
      </c>
      <c r="P14" s="49">
        <v>0</v>
      </c>
      <c r="Q14" s="49">
        <v>0</v>
      </c>
      <c r="R14" s="49">
        <v>143</v>
      </c>
      <c r="S14" s="49">
        <v>12</v>
      </c>
      <c r="T14" s="49">
        <f t="shared" si="9"/>
        <v>3289</v>
      </c>
      <c r="U14" s="49">
        <f t="shared" si="10"/>
        <v>0</v>
      </c>
      <c r="V14" s="49">
        <f t="shared" si="11"/>
        <v>1246</v>
      </c>
      <c r="W14" s="49">
        <f t="shared" si="12"/>
        <v>0</v>
      </c>
      <c r="X14" s="49">
        <f t="shared" si="13"/>
        <v>140</v>
      </c>
      <c r="Y14" s="49">
        <f t="shared" si="14"/>
        <v>0</v>
      </c>
      <c r="Z14" s="49">
        <f t="shared" si="15"/>
        <v>0</v>
      </c>
      <c r="AA14" s="49">
        <f t="shared" si="16"/>
        <v>1903</v>
      </c>
      <c r="AB14" s="49">
        <f t="shared" si="17"/>
        <v>1903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1903</v>
      </c>
      <c r="AJ14" s="49">
        <f t="shared" si="18"/>
        <v>96</v>
      </c>
      <c r="AK14" s="49">
        <v>0</v>
      </c>
      <c r="AL14" s="49">
        <v>96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1290</v>
      </c>
      <c r="AS14" s="49">
        <v>0</v>
      </c>
      <c r="AT14" s="49">
        <v>1150</v>
      </c>
      <c r="AU14" s="49">
        <v>0</v>
      </c>
      <c r="AV14" s="49">
        <v>140</v>
      </c>
      <c r="AW14" s="49">
        <v>0</v>
      </c>
      <c r="AX14" s="49">
        <v>0</v>
      </c>
      <c r="AY14" s="49">
        <v>0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181</v>
      </c>
      <c r="B15" s="47" t="s">
        <v>198</v>
      </c>
      <c r="C15" s="48" t="s">
        <v>199</v>
      </c>
      <c r="D15" s="49">
        <f t="shared" si="0"/>
        <v>1541</v>
      </c>
      <c r="E15" s="49">
        <f t="shared" si="1"/>
        <v>628</v>
      </c>
      <c r="F15" s="49">
        <f t="shared" si="2"/>
        <v>678</v>
      </c>
      <c r="G15" s="49">
        <f t="shared" si="3"/>
        <v>188</v>
      </c>
      <c r="H15" s="49">
        <f t="shared" si="4"/>
        <v>47</v>
      </c>
      <c r="I15" s="49">
        <f t="shared" si="5"/>
        <v>0</v>
      </c>
      <c r="J15" s="49">
        <f t="shared" si="6"/>
        <v>0</v>
      </c>
      <c r="K15" s="49">
        <f t="shared" si="7"/>
        <v>0</v>
      </c>
      <c r="L15" s="49">
        <f t="shared" si="8"/>
        <v>824</v>
      </c>
      <c r="M15" s="49">
        <v>515</v>
      </c>
      <c r="N15" s="49">
        <v>91</v>
      </c>
      <c r="O15" s="49">
        <v>181</v>
      </c>
      <c r="P15" s="49">
        <v>37</v>
      </c>
      <c r="Q15" s="49">
        <v>0</v>
      </c>
      <c r="R15" s="49">
        <v>0</v>
      </c>
      <c r="S15" s="49">
        <v>0</v>
      </c>
      <c r="T15" s="49">
        <f t="shared" si="9"/>
        <v>581</v>
      </c>
      <c r="U15" s="49">
        <f t="shared" si="10"/>
        <v>0</v>
      </c>
      <c r="V15" s="49">
        <f t="shared" si="11"/>
        <v>581</v>
      </c>
      <c r="W15" s="49">
        <f t="shared" si="12"/>
        <v>0</v>
      </c>
      <c r="X15" s="49">
        <f t="shared" si="13"/>
        <v>0</v>
      </c>
      <c r="Y15" s="49">
        <f t="shared" si="14"/>
        <v>0</v>
      </c>
      <c r="Z15" s="49">
        <f t="shared" si="15"/>
        <v>0</v>
      </c>
      <c r="AA15" s="49">
        <f t="shared" si="16"/>
        <v>0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581</v>
      </c>
      <c r="AK15" s="49">
        <v>0</v>
      </c>
      <c r="AL15" s="49">
        <v>581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136</v>
      </c>
      <c r="BQ15" s="49">
        <v>113</v>
      </c>
      <c r="BR15" s="49">
        <v>6</v>
      </c>
      <c r="BS15" s="49">
        <v>7</v>
      </c>
      <c r="BT15" s="49">
        <v>10</v>
      </c>
      <c r="BU15" s="49">
        <v>0</v>
      </c>
      <c r="BV15" s="49">
        <v>0</v>
      </c>
      <c r="BW15" s="49">
        <v>0</v>
      </c>
    </row>
    <row r="16" spans="1:75" ht="13.5">
      <c r="A16" s="24" t="s">
        <v>181</v>
      </c>
      <c r="B16" s="47" t="s">
        <v>200</v>
      </c>
      <c r="C16" s="48" t="s">
        <v>201</v>
      </c>
      <c r="D16" s="49">
        <f t="shared" si="0"/>
        <v>3463</v>
      </c>
      <c r="E16" s="49">
        <f t="shared" si="1"/>
        <v>1353</v>
      </c>
      <c r="F16" s="49">
        <f t="shared" si="2"/>
        <v>605</v>
      </c>
      <c r="G16" s="49">
        <f t="shared" si="3"/>
        <v>445</v>
      </c>
      <c r="H16" s="49">
        <f t="shared" si="4"/>
        <v>0</v>
      </c>
      <c r="I16" s="49">
        <f t="shared" si="5"/>
        <v>0</v>
      </c>
      <c r="J16" s="49">
        <f t="shared" si="6"/>
        <v>9</v>
      </c>
      <c r="K16" s="49">
        <f t="shared" si="7"/>
        <v>1051</v>
      </c>
      <c r="L16" s="49">
        <f t="shared" si="8"/>
        <v>330</v>
      </c>
      <c r="M16" s="49">
        <v>326</v>
      </c>
      <c r="N16" s="49">
        <v>0</v>
      </c>
      <c r="O16" s="49">
        <v>0</v>
      </c>
      <c r="P16" s="49">
        <v>0</v>
      </c>
      <c r="Q16" s="49">
        <v>0</v>
      </c>
      <c r="R16" s="49">
        <v>4</v>
      </c>
      <c r="S16" s="49">
        <v>0</v>
      </c>
      <c r="T16" s="49">
        <f t="shared" si="9"/>
        <v>2067</v>
      </c>
      <c r="U16" s="49">
        <f t="shared" si="10"/>
        <v>0</v>
      </c>
      <c r="V16" s="49">
        <f t="shared" si="11"/>
        <v>602</v>
      </c>
      <c r="W16" s="49">
        <f t="shared" si="12"/>
        <v>414</v>
      </c>
      <c r="X16" s="49">
        <f t="shared" si="13"/>
        <v>0</v>
      </c>
      <c r="Y16" s="49">
        <f t="shared" si="14"/>
        <v>0</v>
      </c>
      <c r="Z16" s="49">
        <f t="shared" si="15"/>
        <v>0</v>
      </c>
      <c r="AA16" s="49">
        <f t="shared" si="16"/>
        <v>1051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383</v>
      </c>
      <c r="AK16" s="49">
        <v>0</v>
      </c>
      <c r="AL16" s="49">
        <v>250</v>
      </c>
      <c r="AM16" s="49">
        <v>0</v>
      </c>
      <c r="AN16" s="49">
        <v>0</v>
      </c>
      <c r="AO16" s="49">
        <v>0</v>
      </c>
      <c r="AP16" s="49">
        <v>0</v>
      </c>
      <c r="AQ16" s="49">
        <v>133</v>
      </c>
      <c r="AR16" s="49">
        <f t="shared" si="19"/>
        <v>766</v>
      </c>
      <c r="AS16" s="49">
        <v>0</v>
      </c>
      <c r="AT16" s="49">
        <v>352</v>
      </c>
      <c r="AU16" s="49">
        <v>414</v>
      </c>
      <c r="AV16" s="49">
        <v>0</v>
      </c>
      <c r="AW16" s="49">
        <v>0</v>
      </c>
      <c r="AX16" s="49">
        <v>0</v>
      </c>
      <c r="AY16" s="49">
        <v>0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918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918</v>
      </c>
      <c r="BP16" s="49">
        <f t="shared" si="22"/>
        <v>1066</v>
      </c>
      <c r="BQ16" s="49">
        <v>1027</v>
      </c>
      <c r="BR16" s="49">
        <v>3</v>
      </c>
      <c r="BS16" s="49">
        <v>31</v>
      </c>
      <c r="BT16" s="49">
        <v>0</v>
      </c>
      <c r="BU16" s="49">
        <v>0</v>
      </c>
      <c r="BV16" s="49">
        <v>5</v>
      </c>
      <c r="BW16" s="49">
        <v>0</v>
      </c>
    </row>
    <row r="17" spans="1:75" ht="13.5">
      <c r="A17" s="24" t="s">
        <v>181</v>
      </c>
      <c r="B17" s="47" t="s">
        <v>202</v>
      </c>
      <c r="C17" s="48" t="s">
        <v>203</v>
      </c>
      <c r="D17" s="49">
        <f t="shared" si="0"/>
        <v>2669</v>
      </c>
      <c r="E17" s="49">
        <f t="shared" si="1"/>
        <v>1390</v>
      </c>
      <c r="F17" s="49">
        <f t="shared" si="2"/>
        <v>729</v>
      </c>
      <c r="G17" s="49">
        <f t="shared" si="3"/>
        <v>450</v>
      </c>
      <c r="H17" s="49">
        <f t="shared" si="4"/>
        <v>93</v>
      </c>
      <c r="I17" s="49">
        <f t="shared" si="5"/>
        <v>0</v>
      </c>
      <c r="J17" s="49">
        <f t="shared" si="6"/>
        <v>5</v>
      </c>
      <c r="K17" s="49">
        <f t="shared" si="7"/>
        <v>2</v>
      </c>
      <c r="L17" s="49">
        <f t="shared" si="8"/>
        <v>668</v>
      </c>
      <c r="M17" s="49">
        <v>378</v>
      </c>
      <c r="N17" s="49">
        <v>290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f t="shared" si="9"/>
        <v>896</v>
      </c>
      <c r="U17" s="49">
        <f t="shared" si="10"/>
        <v>0</v>
      </c>
      <c r="V17" s="49">
        <f t="shared" si="11"/>
        <v>432</v>
      </c>
      <c r="W17" s="49">
        <f t="shared" si="12"/>
        <v>371</v>
      </c>
      <c r="X17" s="49">
        <f t="shared" si="13"/>
        <v>93</v>
      </c>
      <c r="Y17" s="49">
        <f t="shared" si="14"/>
        <v>0</v>
      </c>
      <c r="Z17" s="49">
        <f t="shared" si="15"/>
        <v>0</v>
      </c>
      <c r="AA17" s="49">
        <f t="shared" si="16"/>
        <v>0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896</v>
      </c>
      <c r="AS17" s="49">
        <v>0</v>
      </c>
      <c r="AT17" s="49">
        <v>432</v>
      </c>
      <c r="AU17" s="49">
        <v>371</v>
      </c>
      <c r="AV17" s="49">
        <v>93</v>
      </c>
      <c r="AW17" s="49">
        <v>0</v>
      </c>
      <c r="AX17" s="49">
        <v>0</v>
      </c>
      <c r="AY17" s="49">
        <v>0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1105</v>
      </c>
      <c r="BQ17" s="49">
        <v>1012</v>
      </c>
      <c r="BR17" s="49">
        <v>7</v>
      </c>
      <c r="BS17" s="49">
        <v>79</v>
      </c>
      <c r="BT17" s="49">
        <v>0</v>
      </c>
      <c r="BU17" s="49">
        <v>0</v>
      </c>
      <c r="BV17" s="49">
        <v>5</v>
      </c>
      <c r="BW17" s="49">
        <v>2</v>
      </c>
    </row>
    <row r="18" spans="1:75" ht="13.5">
      <c r="A18" s="24" t="s">
        <v>181</v>
      </c>
      <c r="B18" s="47" t="s">
        <v>204</v>
      </c>
      <c r="C18" s="48" t="s">
        <v>205</v>
      </c>
      <c r="D18" s="49">
        <f t="shared" si="0"/>
        <v>2254</v>
      </c>
      <c r="E18" s="49">
        <f t="shared" si="1"/>
        <v>1607</v>
      </c>
      <c r="F18" s="49">
        <f t="shared" si="2"/>
        <v>531</v>
      </c>
      <c r="G18" s="49">
        <f t="shared" si="3"/>
        <v>14</v>
      </c>
      <c r="H18" s="49">
        <f t="shared" si="4"/>
        <v>0</v>
      </c>
      <c r="I18" s="49">
        <f t="shared" si="5"/>
        <v>0</v>
      </c>
      <c r="J18" s="49">
        <f t="shared" si="6"/>
        <v>102</v>
      </c>
      <c r="K18" s="49">
        <f t="shared" si="7"/>
        <v>0</v>
      </c>
      <c r="L18" s="49">
        <f t="shared" si="8"/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f t="shared" si="9"/>
        <v>2254</v>
      </c>
      <c r="U18" s="49">
        <f t="shared" si="10"/>
        <v>1607</v>
      </c>
      <c r="V18" s="49">
        <f t="shared" si="11"/>
        <v>531</v>
      </c>
      <c r="W18" s="49">
        <f t="shared" si="12"/>
        <v>14</v>
      </c>
      <c r="X18" s="49">
        <f t="shared" si="13"/>
        <v>0</v>
      </c>
      <c r="Y18" s="49">
        <f t="shared" si="14"/>
        <v>0</v>
      </c>
      <c r="Z18" s="49">
        <f t="shared" si="15"/>
        <v>102</v>
      </c>
      <c r="AA18" s="49">
        <f t="shared" si="16"/>
        <v>0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2254</v>
      </c>
      <c r="AS18" s="49">
        <v>1607</v>
      </c>
      <c r="AT18" s="49">
        <v>531</v>
      </c>
      <c r="AU18" s="49">
        <v>14</v>
      </c>
      <c r="AV18" s="49">
        <v>0</v>
      </c>
      <c r="AW18" s="49">
        <v>0</v>
      </c>
      <c r="AX18" s="49">
        <v>102</v>
      </c>
      <c r="AY18" s="49">
        <v>0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181</v>
      </c>
      <c r="B19" s="47" t="s">
        <v>206</v>
      </c>
      <c r="C19" s="48" t="s">
        <v>207</v>
      </c>
      <c r="D19" s="49">
        <f t="shared" si="0"/>
        <v>2801</v>
      </c>
      <c r="E19" s="49">
        <f t="shared" si="1"/>
        <v>1688</v>
      </c>
      <c r="F19" s="49">
        <f t="shared" si="2"/>
        <v>1081</v>
      </c>
      <c r="G19" s="49">
        <f t="shared" si="3"/>
        <v>32</v>
      </c>
      <c r="H19" s="49">
        <f t="shared" si="4"/>
        <v>0</v>
      </c>
      <c r="I19" s="49">
        <f t="shared" si="5"/>
        <v>0</v>
      </c>
      <c r="J19" s="49">
        <f t="shared" si="6"/>
        <v>0</v>
      </c>
      <c r="K19" s="49">
        <f t="shared" si="7"/>
        <v>0</v>
      </c>
      <c r="L19" s="49">
        <f t="shared" si="8"/>
        <v>2594</v>
      </c>
      <c r="M19" s="49">
        <v>1688</v>
      </c>
      <c r="N19" s="49">
        <v>874</v>
      </c>
      <c r="O19" s="49">
        <v>32</v>
      </c>
      <c r="P19" s="49">
        <v>0</v>
      </c>
      <c r="Q19" s="49">
        <v>0</v>
      </c>
      <c r="R19" s="49">
        <v>0</v>
      </c>
      <c r="S19" s="49">
        <v>0</v>
      </c>
      <c r="T19" s="49">
        <f t="shared" si="9"/>
        <v>207</v>
      </c>
      <c r="U19" s="49">
        <f t="shared" si="10"/>
        <v>0</v>
      </c>
      <c r="V19" s="49">
        <f t="shared" si="11"/>
        <v>207</v>
      </c>
      <c r="W19" s="49">
        <f t="shared" si="12"/>
        <v>0</v>
      </c>
      <c r="X19" s="49">
        <f t="shared" si="13"/>
        <v>0</v>
      </c>
      <c r="Y19" s="49">
        <f t="shared" si="14"/>
        <v>0</v>
      </c>
      <c r="Z19" s="49">
        <f t="shared" si="15"/>
        <v>0</v>
      </c>
      <c r="AA19" s="49">
        <f t="shared" si="16"/>
        <v>0</v>
      </c>
      <c r="AB19" s="49">
        <f t="shared" si="17"/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18"/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207</v>
      </c>
      <c r="AS19" s="49">
        <v>0</v>
      </c>
      <c r="AT19" s="49">
        <v>207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</row>
    <row r="20" spans="1:75" ht="13.5">
      <c r="A20" s="24" t="s">
        <v>181</v>
      </c>
      <c r="B20" s="47" t="s">
        <v>208</v>
      </c>
      <c r="C20" s="48" t="s">
        <v>209</v>
      </c>
      <c r="D20" s="49">
        <f t="shared" si="0"/>
        <v>2295</v>
      </c>
      <c r="E20" s="49">
        <f t="shared" si="1"/>
        <v>1059</v>
      </c>
      <c r="F20" s="49">
        <f t="shared" si="2"/>
        <v>612</v>
      </c>
      <c r="G20" s="49">
        <f t="shared" si="3"/>
        <v>624</v>
      </c>
      <c r="H20" s="49">
        <f t="shared" si="4"/>
        <v>0</v>
      </c>
      <c r="I20" s="49">
        <f t="shared" si="5"/>
        <v>0</v>
      </c>
      <c r="J20" s="49">
        <f t="shared" si="6"/>
        <v>0</v>
      </c>
      <c r="K20" s="49">
        <f t="shared" si="7"/>
        <v>0</v>
      </c>
      <c r="L20" s="49">
        <f t="shared" si="8"/>
        <v>728</v>
      </c>
      <c r="M20" s="49">
        <v>728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f t="shared" si="9"/>
        <v>1203</v>
      </c>
      <c r="U20" s="49">
        <f t="shared" si="10"/>
        <v>0</v>
      </c>
      <c r="V20" s="49">
        <f t="shared" si="11"/>
        <v>612</v>
      </c>
      <c r="W20" s="49">
        <f t="shared" si="12"/>
        <v>591</v>
      </c>
      <c r="X20" s="49">
        <f t="shared" si="13"/>
        <v>0</v>
      </c>
      <c r="Y20" s="49">
        <f t="shared" si="14"/>
        <v>0</v>
      </c>
      <c r="Z20" s="49">
        <f t="shared" si="15"/>
        <v>0</v>
      </c>
      <c r="AA20" s="49">
        <f t="shared" si="16"/>
        <v>0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1203</v>
      </c>
      <c r="AS20" s="49">
        <v>0</v>
      </c>
      <c r="AT20" s="49">
        <v>612</v>
      </c>
      <c r="AU20" s="49">
        <v>591</v>
      </c>
      <c r="AV20" s="49">
        <v>0</v>
      </c>
      <c r="AW20" s="49">
        <v>0</v>
      </c>
      <c r="AX20" s="49">
        <v>0</v>
      </c>
      <c r="AY20" s="49">
        <v>0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364</v>
      </c>
      <c r="BQ20" s="49">
        <v>331</v>
      </c>
      <c r="BR20" s="49">
        <v>0</v>
      </c>
      <c r="BS20" s="49">
        <v>33</v>
      </c>
      <c r="BT20" s="49">
        <v>0</v>
      </c>
      <c r="BU20" s="49">
        <v>0</v>
      </c>
      <c r="BV20" s="49">
        <v>0</v>
      </c>
      <c r="BW20" s="49">
        <v>0</v>
      </c>
    </row>
    <row r="21" spans="1:75" ht="13.5">
      <c r="A21" s="24" t="s">
        <v>181</v>
      </c>
      <c r="B21" s="47" t="s">
        <v>210</v>
      </c>
      <c r="C21" s="48" t="s">
        <v>211</v>
      </c>
      <c r="D21" s="49">
        <f t="shared" si="0"/>
        <v>5134</v>
      </c>
      <c r="E21" s="49">
        <f t="shared" si="1"/>
        <v>1125</v>
      </c>
      <c r="F21" s="49">
        <f t="shared" si="2"/>
        <v>995</v>
      </c>
      <c r="G21" s="49">
        <f t="shared" si="3"/>
        <v>775</v>
      </c>
      <c r="H21" s="49">
        <f t="shared" si="4"/>
        <v>0</v>
      </c>
      <c r="I21" s="49">
        <f t="shared" si="5"/>
        <v>0</v>
      </c>
      <c r="J21" s="49">
        <f t="shared" si="6"/>
        <v>62</v>
      </c>
      <c r="K21" s="49">
        <f t="shared" si="7"/>
        <v>2177</v>
      </c>
      <c r="L21" s="49">
        <f t="shared" si="8"/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f t="shared" si="9"/>
        <v>3901</v>
      </c>
      <c r="U21" s="49">
        <f t="shared" si="10"/>
        <v>0</v>
      </c>
      <c r="V21" s="49">
        <f t="shared" si="11"/>
        <v>952</v>
      </c>
      <c r="W21" s="49">
        <f t="shared" si="12"/>
        <v>772</v>
      </c>
      <c r="X21" s="49">
        <f t="shared" si="13"/>
        <v>0</v>
      </c>
      <c r="Y21" s="49">
        <f t="shared" si="14"/>
        <v>0</v>
      </c>
      <c r="Z21" s="49">
        <f t="shared" si="15"/>
        <v>0</v>
      </c>
      <c r="AA21" s="49">
        <f t="shared" si="16"/>
        <v>2177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555</v>
      </c>
      <c r="AK21" s="49">
        <v>0</v>
      </c>
      <c r="AL21" s="49">
        <v>452</v>
      </c>
      <c r="AM21" s="49">
        <v>0</v>
      </c>
      <c r="AN21" s="49">
        <v>0</v>
      </c>
      <c r="AO21" s="49">
        <v>0</v>
      </c>
      <c r="AP21" s="49">
        <v>0</v>
      </c>
      <c r="AQ21" s="49">
        <v>103</v>
      </c>
      <c r="AR21" s="49">
        <f t="shared" si="19"/>
        <v>1272</v>
      </c>
      <c r="AS21" s="49">
        <v>0</v>
      </c>
      <c r="AT21" s="49">
        <v>500</v>
      </c>
      <c r="AU21" s="49">
        <v>772</v>
      </c>
      <c r="AV21" s="49">
        <v>0</v>
      </c>
      <c r="AW21" s="49">
        <v>0</v>
      </c>
      <c r="AX21" s="49">
        <v>0</v>
      </c>
      <c r="AY21" s="49">
        <v>0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2074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2074</v>
      </c>
      <c r="BP21" s="49">
        <f t="shared" si="22"/>
        <v>1233</v>
      </c>
      <c r="BQ21" s="49">
        <v>1125</v>
      </c>
      <c r="BR21" s="49">
        <v>43</v>
      </c>
      <c r="BS21" s="49">
        <v>3</v>
      </c>
      <c r="BT21" s="49">
        <v>0</v>
      </c>
      <c r="BU21" s="49">
        <v>0</v>
      </c>
      <c r="BV21" s="49">
        <v>62</v>
      </c>
      <c r="BW21" s="49">
        <v>0</v>
      </c>
    </row>
    <row r="22" spans="1:75" ht="13.5">
      <c r="A22" s="24" t="s">
        <v>181</v>
      </c>
      <c r="B22" s="47" t="s">
        <v>212</v>
      </c>
      <c r="C22" s="48" t="s">
        <v>213</v>
      </c>
      <c r="D22" s="49">
        <f t="shared" si="0"/>
        <v>6585</v>
      </c>
      <c r="E22" s="49">
        <f t="shared" si="1"/>
        <v>1624</v>
      </c>
      <c r="F22" s="49">
        <f t="shared" si="2"/>
        <v>4253</v>
      </c>
      <c r="G22" s="49">
        <f t="shared" si="3"/>
        <v>564</v>
      </c>
      <c r="H22" s="49">
        <f t="shared" si="4"/>
        <v>129</v>
      </c>
      <c r="I22" s="49">
        <f t="shared" si="5"/>
        <v>0</v>
      </c>
      <c r="J22" s="49">
        <f t="shared" si="6"/>
        <v>15</v>
      </c>
      <c r="K22" s="49">
        <f t="shared" si="7"/>
        <v>0</v>
      </c>
      <c r="L22" s="49">
        <f t="shared" si="8"/>
        <v>2595</v>
      </c>
      <c r="M22" s="49">
        <v>798</v>
      </c>
      <c r="N22" s="49">
        <v>1348</v>
      </c>
      <c r="O22" s="49">
        <v>449</v>
      </c>
      <c r="P22" s="49">
        <v>0</v>
      </c>
      <c r="Q22" s="49">
        <v>0</v>
      </c>
      <c r="R22" s="49">
        <v>0</v>
      </c>
      <c r="S22" s="49">
        <v>0</v>
      </c>
      <c r="T22" s="49">
        <f t="shared" si="9"/>
        <v>197</v>
      </c>
      <c r="U22" s="49">
        <f t="shared" si="10"/>
        <v>0</v>
      </c>
      <c r="V22" s="49">
        <f t="shared" si="11"/>
        <v>0</v>
      </c>
      <c r="W22" s="49">
        <f t="shared" si="12"/>
        <v>68</v>
      </c>
      <c r="X22" s="49">
        <f t="shared" si="13"/>
        <v>129</v>
      </c>
      <c r="Y22" s="49">
        <f t="shared" si="14"/>
        <v>0</v>
      </c>
      <c r="Z22" s="49">
        <f t="shared" si="15"/>
        <v>0</v>
      </c>
      <c r="AA22" s="49">
        <f t="shared" si="16"/>
        <v>0</v>
      </c>
      <c r="AB22" s="49">
        <f t="shared" si="17"/>
        <v>62</v>
      </c>
      <c r="AC22" s="49">
        <v>0</v>
      </c>
      <c r="AD22" s="49">
        <v>0</v>
      </c>
      <c r="AE22" s="49">
        <v>0</v>
      </c>
      <c r="AF22" s="49">
        <v>62</v>
      </c>
      <c r="AG22" s="49">
        <v>0</v>
      </c>
      <c r="AH22" s="49">
        <v>0</v>
      </c>
      <c r="AI22" s="49">
        <v>0</v>
      </c>
      <c r="AJ22" s="49">
        <f t="shared" si="18"/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135</v>
      </c>
      <c r="AS22" s="49">
        <v>0</v>
      </c>
      <c r="AT22" s="49">
        <v>0</v>
      </c>
      <c r="AU22" s="49">
        <v>68</v>
      </c>
      <c r="AV22" s="49">
        <v>67</v>
      </c>
      <c r="AW22" s="49">
        <v>0</v>
      </c>
      <c r="AX22" s="49">
        <v>0</v>
      </c>
      <c r="AY22" s="49">
        <v>0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3793</v>
      </c>
      <c r="BQ22" s="49">
        <v>826</v>
      </c>
      <c r="BR22" s="49">
        <v>2905</v>
      </c>
      <c r="BS22" s="49">
        <v>47</v>
      </c>
      <c r="BT22" s="49">
        <v>0</v>
      </c>
      <c r="BU22" s="49">
        <v>0</v>
      </c>
      <c r="BV22" s="49">
        <v>15</v>
      </c>
      <c r="BW22" s="49">
        <v>0</v>
      </c>
    </row>
    <row r="23" spans="1:75" ht="13.5">
      <c r="A23" s="24" t="s">
        <v>181</v>
      </c>
      <c r="B23" s="47" t="s">
        <v>214</v>
      </c>
      <c r="C23" s="48" t="s">
        <v>215</v>
      </c>
      <c r="D23" s="49">
        <f t="shared" si="0"/>
        <v>5510</v>
      </c>
      <c r="E23" s="49">
        <f t="shared" si="1"/>
        <v>3925</v>
      </c>
      <c r="F23" s="49">
        <f t="shared" si="2"/>
        <v>899</v>
      </c>
      <c r="G23" s="49">
        <f t="shared" si="3"/>
        <v>398</v>
      </c>
      <c r="H23" s="49">
        <f t="shared" si="4"/>
        <v>129</v>
      </c>
      <c r="I23" s="49">
        <f t="shared" si="5"/>
        <v>0</v>
      </c>
      <c r="J23" s="49">
        <f t="shared" si="6"/>
        <v>159</v>
      </c>
      <c r="K23" s="49">
        <f t="shared" si="7"/>
        <v>0</v>
      </c>
      <c r="L23" s="49">
        <f t="shared" si="8"/>
        <v>3434</v>
      </c>
      <c r="M23" s="49">
        <v>3291</v>
      </c>
      <c r="N23" s="49">
        <v>0</v>
      </c>
      <c r="O23" s="49">
        <v>0</v>
      </c>
      <c r="P23" s="49">
        <v>0</v>
      </c>
      <c r="Q23" s="49">
        <v>0</v>
      </c>
      <c r="R23" s="49">
        <v>143</v>
      </c>
      <c r="S23" s="49">
        <v>0</v>
      </c>
      <c r="T23" s="49">
        <f t="shared" si="9"/>
        <v>1357</v>
      </c>
      <c r="U23" s="49">
        <f t="shared" si="10"/>
        <v>0</v>
      </c>
      <c r="V23" s="49">
        <f t="shared" si="11"/>
        <v>871</v>
      </c>
      <c r="W23" s="49">
        <f t="shared" si="12"/>
        <v>357</v>
      </c>
      <c r="X23" s="49">
        <f t="shared" si="13"/>
        <v>129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36</v>
      </c>
      <c r="AC23" s="49">
        <v>0</v>
      </c>
      <c r="AD23" s="49">
        <v>36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551</v>
      </c>
      <c r="AK23" s="49">
        <v>0</v>
      </c>
      <c r="AL23" s="49">
        <v>551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770</v>
      </c>
      <c r="AS23" s="49">
        <v>0</v>
      </c>
      <c r="AT23" s="49">
        <v>284</v>
      </c>
      <c r="AU23" s="49">
        <v>357</v>
      </c>
      <c r="AV23" s="49">
        <v>129</v>
      </c>
      <c r="AW23" s="49">
        <v>0</v>
      </c>
      <c r="AX23" s="49">
        <v>0</v>
      </c>
      <c r="AY23" s="49">
        <v>0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719</v>
      </c>
      <c r="BQ23" s="49">
        <v>634</v>
      </c>
      <c r="BR23" s="49">
        <v>28</v>
      </c>
      <c r="BS23" s="49">
        <v>41</v>
      </c>
      <c r="BT23" s="49">
        <v>0</v>
      </c>
      <c r="BU23" s="49">
        <v>0</v>
      </c>
      <c r="BV23" s="49">
        <v>16</v>
      </c>
      <c r="BW23" s="49">
        <v>0</v>
      </c>
    </row>
    <row r="24" spans="1:75" ht="13.5">
      <c r="A24" s="24" t="s">
        <v>181</v>
      </c>
      <c r="B24" s="47" t="s">
        <v>216</v>
      </c>
      <c r="C24" s="48" t="s">
        <v>217</v>
      </c>
      <c r="D24" s="49">
        <f t="shared" si="0"/>
        <v>6148</v>
      </c>
      <c r="E24" s="49">
        <f t="shared" si="1"/>
        <v>2364</v>
      </c>
      <c r="F24" s="49">
        <f t="shared" si="2"/>
        <v>2553</v>
      </c>
      <c r="G24" s="49">
        <f t="shared" si="3"/>
        <v>701</v>
      </c>
      <c r="H24" s="49">
        <f t="shared" si="4"/>
        <v>251</v>
      </c>
      <c r="I24" s="49">
        <f t="shared" si="5"/>
        <v>0</v>
      </c>
      <c r="J24" s="49">
        <f t="shared" si="6"/>
        <v>265</v>
      </c>
      <c r="K24" s="49">
        <f t="shared" si="7"/>
        <v>14</v>
      </c>
      <c r="L24" s="49">
        <f t="shared" si="8"/>
        <v>16</v>
      </c>
      <c r="M24" s="49">
        <v>2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14</v>
      </c>
      <c r="T24" s="49">
        <f t="shared" si="9"/>
        <v>4927</v>
      </c>
      <c r="U24" s="49">
        <f t="shared" si="10"/>
        <v>1276</v>
      </c>
      <c r="V24" s="49">
        <f t="shared" si="11"/>
        <v>2552</v>
      </c>
      <c r="W24" s="49">
        <f t="shared" si="12"/>
        <v>654</v>
      </c>
      <c r="X24" s="49">
        <f t="shared" si="13"/>
        <v>251</v>
      </c>
      <c r="Y24" s="49">
        <f t="shared" si="14"/>
        <v>0</v>
      </c>
      <c r="Z24" s="49">
        <f t="shared" si="15"/>
        <v>194</v>
      </c>
      <c r="AA24" s="49">
        <f t="shared" si="16"/>
        <v>0</v>
      </c>
      <c r="AB24" s="49">
        <f t="shared" si="17"/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t="shared" si="18"/>
        <v>1589</v>
      </c>
      <c r="AK24" s="49">
        <v>0</v>
      </c>
      <c r="AL24" s="49">
        <v>1589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19"/>
        <v>3338</v>
      </c>
      <c r="AS24" s="49">
        <v>1276</v>
      </c>
      <c r="AT24" s="49">
        <v>963</v>
      </c>
      <c r="AU24" s="49">
        <v>654</v>
      </c>
      <c r="AV24" s="49">
        <v>251</v>
      </c>
      <c r="AW24" s="49">
        <v>0</v>
      </c>
      <c r="AX24" s="49">
        <v>194</v>
      </c>
      <c r="AY24" s="49">
        <v>0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t="shared" si="22"/>
        <v>1205</v>
      </c>
      <c r="BQ24" s="49">
        <v>1086</v>
      </c>
      <c r="BR24" s="49">
        <v>1</v>
      </c>
      <c r="BS24" s="49">
        <v>47</v>
      </c>
      <c r="BT24" s="49">
        <v>0</v>
      </c>
      <c r="BU24" s="49">
        <v>0</v>
      </c>
      <c r="BV24" s="49">
        <v>71</v>
      </c>
      <c r="BW24" s="49">
        <v>0</v>
      </c>
    </row>
    <row r="25" spans="1:75" ht="13.5">
      <c r="A25" s="24" t="s">
        <v>181</v>
      </c>
      <c r="B25" s="47" t="s">
        <v>218</v>
      </c>
      <c r="C25" s="48" t="s">
        <v>219</v>
      </c>
      <c r="D25" s="49">
        <f t="shared" si="0"/>
        <v>11541</v>
      </c>
      <c r="E25" s="49">
        <f t="shared" si="1"/>
        <v>7758</v>
      </c>
      <c r="F25" s="49">
        <f t="shared" si="2"/>
        <v>2234</v>
      </c>
      <c r="G25" s="49">
        <f t="shared" si="3"/>
        <v>977</v>
      </c>
      <c r="H25" s="49">
        <f t="shared" si="4"/>
        <v>211</v>
      </c>
      <c r="I25" s="49">
        <f t="shared" si="5"/>
        <v>199</v>
      </c>
      <c r="J25" s="49">
        <f t="shared" si="6"/>
        <v>162</v>
      </c>
      <c r="K25" s="49">
        <f t="shared" si="7"/>
        <v>0</v>
      </c>
      <c r="L25" s="49">
        <f t="shared" si="8"/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f t="shared" si="9"/>
        <v>1373</v>
      </c>
      <c r="U25" s="49">
        <f t="shared" si="10"/>
        <v>0</v>
      </c>
      <c r="V25" s="49">
        <f t="shared" si="11"/>
        <v>1373</v>
      </c>
      <c r="W25" s="49">
        <f t="shared" si="12"/>
        <v>0</v>
      </c>
      <c r="X25" s="49">
        <f t="shared" si="13"/>
        <v>0</v>
      </c>
      <c r="Y25" s="49">
        <f t="shared" si="14"/>
        <v>0</v>
      </c>
      <c r="Z25" s="49">
        <f t="shared" si="15"/>
        <v>0</v>
      </c>
      <c r="AA25" s="49">
        <f t="shared" si="16"/>
        <v>0</v>
      </c>
      <c r="AB25" s="49">
        <f t="shared" si="17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1258</v>
      </c>
      <c r="AK25" s="49">
        <v>0</v>
      </c>
      <c r="AL25" s="49">
        <v>1258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19"/>
        <v>115</v>
      </c>
      <c r="AS25" s="49">
        <v>0</v>
      </c>
      <c r="AT25" s="49">
        <v>115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10168</v>
      </c>
      <c r="BQ25" s="49">
        <v>7758</v>
      </c>
      <c r="BR25" s="49">
        <v>861</v>
      </c>
      <c r="BS25" s="49">
        <v>977</v>
      </c>
      <c r="BT25" s="49">
        <v>211</v>
      </c>
      <c r="BU25" s="49">
        <v>199</v>
      </c>
      <c r="BV25" s="49">
        <v>162</v>
      </c>
      <c r="BW25" s="49">
        <v>0</v>
      </c>
    </row>
    <row r="26" spans="1:75" ht="13.5">
      <c r="A26" s="24" t="s">
        <v>181</v>
      </c>
      <c r="B26" s="47" t="s">
        <v>220</v>
      </c>
      <c r="C26" s="48" t="s">
        <v>221</v>
      </c>
      <c r="D26" s="49">
        <f t="shared" si="0"/>
        <v>14912</v>
      </c>
      <c r="E26" s="49">
        <f t="shared" si="1"/>
        <v>1598</v>
      </c>
      <c r="F26" s="49">
        <f t="shared" si="2"/>
        <v>1204</v>
      </c>
      <c r="G26" s="49">
        <f t="shared" si="3"/>
        <v>229</v>
      </c>
      <c r="H26" s="49">
        <f t="shared" si="4"/>
        <v>81</v>
      </c>
      <c r="I26" s="49">
        <f t="shared" si="5"/>
        <v>0</v>
      </c>
      <c r="J26" s="49">
        <f t="shared" si="6"/>
        <v>46</v>
      </c>
      <c r="K26" s="49">
        <f t="shared" si="7"/>
        <v>11754</v>
      </c>
      <c r="L26" s="49">
        <f t="shared" si="8"/>
        <v>1301</v>
      </c>
      <c r="M26" s="49">
        <v>314</v>
      </c>
      <c r="N26" s="49">
        <v>979</v>
      </c>
      <c r="O26" s="49">
        <v>6</v>
      </c>
      <c r="P26" s="49">
        <v>2</v>
      </c>
      <c r="Q26" s="49">
        <v>0</v>
      </c>
      <c r="R26" s="49">
        <v>0</v>
      </c>
      <c r="S26" s="49">
        <v>0</v>
      </c>
      <c r="T26" s="49">
        <f t="shared" si="9"/>
        <v>12232</v>
      </c>
      <c r="U26" s="49">
        <f t="shared" si="10"/>
        <v>0</v>
      </c>
      <c r="V26" s="49">
        <f t="shared" si="11"/>
        <v>225</v>
      </c>
      <c r="W26" s="49">
        <f t="shared" si="12"/>
        <v>174</v>
      </c>
      <c r="X26" s="49">
        <f t="shared" si="13"/>
        <v>79</v>
      </c>
      <c r="Y26" s="49">
        <f t="shared" si="14"/>
        <v>0</v>
      </c>
      <c r="Z26" s="49">
        <f t="shared" si="15"/>
        <v>0</v>
      </c>
      <c r="AA26" s="49">
        <f t="shared" si="16"/>
        <v>11754</v>
      </c>
      <c r="AB26" s="49">
        <f t="shared" si="17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18"/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19"/>
        <v>478</v>
      </c>
      <c r="AS26" s="49">
        <v>0</v>
      </c>
      <c r="AT26" s="49">
        <v>225</v>
      </c>
      <c r="AU26" s="49">
        <v>174</v>
      </c>
      <c r="AV26" s="49">
        <v>79</v>
      </c>
      <c r="AW26" s="49">
        <v>0</v>
      </c>
      <c r="AX26" s="49">
        <v>0</v>
      </c>
      <c r="AY26" s="49">
        <v>0</v>
      </c>
      <c r="AZ26" s="49">
        <f t="shared" si="20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21"/>
        <v>11754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11754</v>
      </c>
      <c r="BP26" s="49">
        <f t="shared" si="22"/>
        <v>1379</v>
      </c>
      <c r="BQ26" s="49">
        <v>1284</v>
      </c>
      <c r="BR26" s="49">
        <v>0</v>
      </c>
      <c r="BS26" s="49">
        <v>49</v>
      </c>
      <c r="BT26" s="49">
        <v>0</v>
      </c>
      <c r="BU26" s="49">
        <v>0</v>
      </c>
      <c r="BV26" s="49">
        <v>46</v>
      </c>
      <c r="BW26" s="49">
        <v>0</v>
      </c>
    </row>
    <row r="27" spans="1:75" ht="13.5">
      <c r="A27" s="24" t="s">
        <v>181</v>
      </c>
      <c r="B27" s="47" t="s">
        <v>56</v>
      </c>
      <c r="C27" s="48" t="s">
        <v>55</v>
      </c>
      <c r="D27" s="49">
        <f t="shared" si="0"/>
        <v>2521</v>
      </c>
      <c r="E27" s="49">
        <f t="shared" si="1"/>
        <v>889</v>
      </c>
      <c r="F27" s="49">
        <f t="shared" si="2"/>
        <v>513</v>
      </c>
      <c r="G27" s="49">
        <f t="shared" si="3"/>
        <v>236</v>
      </c>
      <c r="H27" s="49">
        <f t="shared" si="4"/>
        <v>83</v>
      </c>
      <c r="I27" s="49">
        <f t="shared" si="5"/>
        <v>657</v>
      </c>
      <c r="J27" s="49">
        <f t="shared" si="6"/>
        <v>95</v>
      </c>
      <c r="K27" s="49">
        <f t="shared" si="7"/>
        <v>48</v>
      </c>
      <c r="L27" s="49">
        <f t="shared" si="8"/>
        <v>1025</v>
      </c>
      <c r="M27" s="49">
        <v>889</v>
      </c>
      <c r="N27" s="49">
        <v>0</v>
      </c>
      <c r="O27" s="49">
        <v>41</v>
      </c>
      <c r="P27" s="49">
        <v>0</v>
      </c>
      <c r="Q27" s="49">
        <v>0</v>
      </c>
      <c r="R27" s="49">
        <v>95</v>
      </c>
      <c r="S27" s="49">
        <v>0</v>
      </c>
      <c r="T27" s="49">
        <f t="shared" si="9"/>
        <v>1496</v>
      </c>
      <c r="U27" s="49">
        <f t="shared" si="10"/>
        <v>0</v>
      </c>
      <c r="V27" s="49">
        <f t="shared" si="11"/>
        <v>513</v>
      </c>
      <c r="W27" s="49">
        <f t="shared" si="12"/>
        <v>195</v>
      </c>
      <c r="X27" s="49">
        <f t="shared" si="13"/>
        <v>83</v>
      </c>
      <c r="Y27" s="49">
        <f t="shared" si="14"/>
        <v>657</v>
      </c>
      <c r="Z27" s="49">
        <f t="shared" si="15"/>
        <v>0</v>
      </c>
      <c r="AA27" s="49">
        <f t="shared" si="16"/>
        <v>48</v>
      </c>
      <c r="AB27" s="49">
        <f t="shared" si="17"/>
        <v>48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48</v>
      </c>
      <c r="AJ27" s="49">
        <f t="shared" si="18"/>
        <v>290</v>
      </c>
      <c r="AK27" s="49">
        <v>0</v>
      </c>
      <c r="AL27" s="49">
        <v>290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19"/>
        <v>1158</v>
      </c>
      <c r="AS27" s="49">
        <v>0</v>
      </c>
      <c r="AT27" s="49">
        <v>223</v>
      </c>
      <c r="AU27" s="49">
        <v>195</v>
      </c>
      <c r="AV27" s="49">
        <v>83</v>
      </c>
      <c r="AW27" s="49">
        <v>657</v>
      </c>
      <c r="AX27" s="49">
        <v>0</v>
      </c>
      <c r="AY27" s="49">
        <v>0</v>
      </c>
      <c r="AZ27" s="49">
        <f t="shared" si="20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1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2"/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</row>
    <row r="28" spans="1:75" ht="13.5">
      <c r="A28" s="24" t="s">
        <v>181</v>
      </c>
      <c r="B28" s="51" t="s">
        <v>347</v>
      </c>
      <c r="C28" s="48" t="s">
        <v>170</v>
      </c>
      <c r="D28" s="49">
        <f t="shared" si="0"/>
        <v>4782</v>
      </c>
      <c r="E28" s="49">
        <f t="shared" si="1"/>
        <v>2110</v>
      </c>
      <c r="F28" s="49">
        <f t="shared" si="2"/>
        <v>649</v>
      </c>
      <c r="G28" s="49">
        <f t="shared" si="3"/>
        <v>421</v>
      </c>
      <c r="H28" s="49">
        <f t="shared" si="4"/>
        <v>0</v>
      </c>
      <c r="I28" s="49">
        <f t="shared" si="5"/>
        <v>0</v>
      </c>
      <c r="J28" s="49">
        <f t="shared" si="6"/>
        <v>179</v>
      </c>
      <c r="K28" s="49">
        <f t="shared" si="7"/>
        <v>1423</v>
      </c>
      <c r="L28" s="49">
        <f t="shared" si="8"/>
        <v>1305</v>
      </c>
      <c r="M28" s="49">
        <v>1160</v>
      </c>
      <c r="N28" s="49">
        <v>0</v>
      </c>
      <c r="O28" s="49">
        <v>0</v>
      </c>
      <c r="P28" s="49">
        <v>0</v>
      </c>
      <c r="Q28" s="49">
        <v>0</v>
      </c>
      <c r="R28" s="49">
        <v>145</v>
      </c>
      <c r="S28" s="49">
        <v>0</v>
      </c>
      <c r="T28" s="49">
        <f t="shared" si="9"/>
        <v>2479</v>
      </c>
      <c r="U28" s="49">
        <f t="shared" si="10"/>
        <v>0</v>
      </c>
      <c r="V28" s="49">
        <f t="shared" si="11"/>
        <v>647</v>
      </c>
      <c r="W28" s="49">
        <f t="shared" si="12"/>
        <v>409</v>
      </c>
      <c r="X28" s="49">
        <f t="shared" si="13"/>
        <v>0</v>
      </c>
      <c r="Y28" s="49">
        <f t="shared" si="14"/>
        <v>0</v>
      </c>
      <c r="Z28" s="49">
        <f t="shared" si="15"/>
        <v>0</v>
      </c>
      <c r="AA28" s="49">
        <f t="shared" si="16"/>
        <v>1423</v>
      </c>
      <c r="AB28" s="49">
        <f t="shared" si="17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18"/>
        <v>454</v>
      </c>
      <c r="AK28" s="49">
        <v>0</v>
      </c>
      <c r="AL28" s="49">
        <v>320</v>
      </c>
      <c r="AM28" s="49">
        <v>0</v>
      </c>
      <c r="AN28" s="49">
        <v>0</v>
      </c>
      <c r="AO28" s="49">
        <v>0</v>
      </c>
      <c r="AP28" s="49">
        <v>0</v>
      </c>
      <c r="AQ28" s="49">
        <v>134</v>
      </c>
      <c r="AR28" s="49">
        <f t="shared" si="19"/>
        <v>736</v>
      </c>
      <c r="AS28" s="49">
        <v>0</v>
      </c>
      <c r="AT28" s="49">
        <v>327</v>
      </c>
      <c r="AU28" s="49">
        <v>409</v>
      </c>
      <c r="AV28" s="49">
        <v>0</v>
      </c>
      <c r="AW28" s="49">
        <v>0</v>
      </c>
      <c r="AX28" s="49">
        <v>0</v>
      </c>
      <c r="AY28" s="49">
        <v>0</v>
      </c>
      <c r="AZ28" s="49">
        <f t="shared" si="20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1"/>
        <v>1289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1289</v>
      </c>
      <c r="BP28" s="49">
        <f t="shared" si="22"/>
        <v>998</v>
      </c>
      <c r="BQ28" s="49">
        <v>950</v>
      </c>
      <c r="BR28" s="49">
        <v>2</v>
      </c>
      <c r="BS28" s="49">
        <v>12</v>
      </c>
      <c r="BT28" s="49">
        <v>0</v>
      </c>
      <c r="BU28" s="49">
        <v>0</v>
      </c>
      <c r="BV28" s="49">
        <v>34</v>
      </c>
      <c r="BW28" s="49">
        <v>0</v>
      </c>
    </row>
    <row r="29" spans="1:75" ht="13.5">
      <c r="A29" s="24" t="s">
        <v>181</v>
      </c>
      <c r="B29" s="47" t="s">
        <v>222</v>
      </c>
      <c r="C29" s="48" t="s">
        <v>223</v>
      </c>
      <c r="D29" s="49">
        <f t="shared" si="0"/>
        <v>943</v>
      </c>
      <c r="E29" s="49">
        <f t="shared" si="1"/>
        <v>402</v>
      </c>
      <c r="F29" s="49">
        <f t="shared" si="2"/>
        <v>333</v>
      </c>
      <c r="G29" s="49">
        <f t="shared" si="3"/>
        <v>193</v>
      </c>
      <c r="H29" s="49">
        <f t="shared" si="4"/>
        <v>15</v>
      </c>
      <c r="I29" s="49">
        <f t="shared" si="5"/>
        <v>0</v>
      </c>
      <c r="J29" s="49">
        <f t="shared" si="6"/>
        <v>0</v>
      </c>
      <c r="K29" s="49">
        <f t="shared" si="7"/>
        <v>0</v>
      </c>
      <c r="L29" s="49">
        <f t="shared" si="8"/>
        <v>402</v>
      </c>
      <c r="M29" s="49">
        <v>402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f t="shared" si="9"/>
        <v>541</v>
      </c>
      <c r="U29" s="49">
        <f t="shared" si="10"/>
        <v>0</v>
      </c>
      <c r="V29" s="49">
        <f t="shared" si="11"/>
        <v>333</v>
      </c>
      <c r="W29" s="49">
        <f t="shared" si="12"/>
        <v>193</v>
      </c>
      <c r="X29" s="49">
        <f t="shared" si="13"/>
        <v>15</v>
      </c>
      <c r="Y29" s="49">
        <f t="shared" si="14"/>
        <v>0</v>
      </c>
      <c r="Z29" s="49">
        <f t="shared" si="15"/>
        <v>0</v>
      </c>
      <c r="AA29" s="49">
        <f t="shared" si="16"/>
        <v>0</v>
      </c>
      <c r="AB29" s="49">
        <f t="shared" si="17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18"/>
        <v>287</v>
      </c>
      <c r="AK29" s="49">
        <v>0</v>
      </c>
      <c r="AL29" s="49">
        <v>287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f t="shared" si="19"/>
        <v>254</v>
      </c>
      <c r="AS29" s="49">
        <v>0</v>
      </c>
      <c r="AT29" s="49">
        <v>46</v>
      </c>
      <c r="AU29" s="49">
        <v>193</v>
      </c>
      <c r="AV29" s="49">
        <v>15</v>
      </c>
      <c r="AW29" s="49">
        <v>0</v>
      </c>
      <c r="AX29" s="49">
        <v>0</v>
      </c>
      <c r="AY29" s="49">
        <v>0</v>
      </c>
      <c r="AZ29" s="49">
        <f t="shared" si="20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1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22"/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</row>
    <row r="30" spans="1:75" ht="13.5">
      <c r="A30" s="24" t="s">
        <v>181</v>
      </c>
      <c r="B30" s="47" t="s">
        <v>224</v>
      </c>
      <c r="C30" s="48" t="s">
        <v>225</v>
      </c>
      <c r="D30" s="49">
        <f t="shared" si="0"/>
        <v>851</v>
      </c>
      <c r="E30" s="49">
        <f aca="true" t="shared" si="23" ref="E30:E90">M30+U30+BQ30</f>
        <v>265</v>
      </c>
      <c r="F30" s="49">
        <f aca="true" t="shared" si="24" ref="F30:F90">N30+V30+BR30</f>
        <v>291</v>
      </c>
      <c r="G30" s="49">
        <f aca="true" t="shared" si="25" ref="G30:G90">O30+W30+BS30</f>
        <v>232</v>
      </c>
      <c r="H30" s="49">
        <f aca="true" t="shared" si="26" ref="H30:H90">P30+X30+BT30</f>
        <v>14</v>
      </c>
      <c r="I30" s="49">
        <f aca="true" t="shared" si="27" ref="I30:I90">Q30+Y30+BU30</f>
        <v>0</v>
      </c>
      <c r="J30" s="49">
        <f aca="true" t="shared" si="28" ref="J30:J90">R30+Z30+BV30</f>
        <v>0</v>
      </c>
      <c r="K30" s="49">
        <f aca="true" t="shared" si="29" ref="K30:K90">S30+AA30+BW30</f>
        <v>49</v>
      </c>
      <c r="L30" s="49">
        <f aca="true" t="shared" si="30" ref="L30:L90">SUM(M30:S30)</f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f aca="true" t="shared" si="31" ref="T30:T90">SUM(U30:AA30)</f>
        <v>733</v>
      </c>
      <c r="U30" s="49">
        <f aca="true" t="shared" si="32" ref="U30:U90">AC30+AK30+AS30+BA30+BI30</f>
        <v>147</v>
      </c>
      <c r="V30" s="49">
        <f aca="true" t="shared" si="33" ref="V30:V90">AD30+AL30+AT30+BB30+BJ30</f>
        <v>291</v>
      </c>
      <c r="W30" s="49">
        <f aca="true" t="shared" si="34" ref="W30:W90">AE30+AM30+AU30+BC30+BK30</f>
        <v>232</v>
      </c>
      <c r="X30" s="49">
        <f aca="true" t="shared" si="35" ref="X30:X90">AF30+AN30+AV30+BD30+BL30</f>
        <v>14</v>
      </c>
      <c r="Y30" s="49">
        <f aca="true" t="shared" si="36" ref="Y30:Y90">AG30+AO30+AW30+BE30+BM30</f>
        <v>0</v>
      </c>
      <c r="Z30" s="49">
        <f aca="true" t="shared" si="37" ref="Z30:Z90">AH30+AP30+AX30+BF30+BN30</f>
        <v>0</v>
      </c>
      <c r="AA30" s="49">
        <f aca="true" t="shared" si="38" ref="AA30:AA90">AI30+AQ30+AY30+BG30+BO30</f>
        <v>49</v>
      </c>
      <c r="AB30" s="49">
        <f aca="true" t="shared" si="39" ref="AB30:AB90">SUM(AC30:AI30)</f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aca="true" t="shared" si="40" ref="AJ30:AJ90">SUM(AK30:AQ30)</f>
        <v>586</v>
      </c>
      <c r="AK30" s="49">
        <v>0</v>
      </c>
      <c r="AL30" s="49">
        <v>291</v>
      </c>
      <c r="AM30" s="49">
        <v>232</v>
      </c>
      <c r="AN30" s="49">
        <v>14</v>
      </c>
      <c r="AO30" s="49">
        <v>0</v>
      </c>
      <c r="AP30" s="49">
        <v>0</v>
      </c>
      <c r="AQ30" s="49">
        <v>49</v>
      </c>
      <c r="AR30" s="49">
        <f aca="true" t="shared" si="41" ref="AR30:AR90">SUM(AS30:AY30)</f>
        <v>147</v>
      </c>
      <c r="AS30" s="49">
        <v>147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f aca="true" t="shared" si="42" ref="AZ30:AZ90">SUM(BA30:BG30)</f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aca="true" t="shared" si="43" ref="BH30:BH90">SUM(BI30:BO30)</f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aca="true" t="shared" si="44" ref="BP30:BP90">SUM(BQ30:BW30)</f>
        <v>118</v>
      </c>
      <c r="BQ30" s="49">
        <v>118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</row>
    <row r="31" spans="1:75" ht="13.5">
      <c r="A31" s="24" t="s">
        <v>181</v>
      </c>
      <c r="B31" s="47" t="s">
        <v>226</v>
      </c>
      <c r="C31" s="48" t="s">
        <v>227</v>
      </c>
      <c r="D31" s="49">
        <f t="shared" si="0"/>
        <v>1113</v>
      </c>
      <c r="E31" s="49">
        <f t="shared" si="23"/>
        <v>660</v>
      </c>
      <c r="F31" s="49">
        <f t="shared" si="24"/>
        <v>252</v>
      </c>
      <c r="G31" s="49">
        <f t="shared" si="25"/>
        <v>185</v>
      </c>
      <c r="H31" s="49">
        <f t="shared" si="26"/>
        <v>16</v>
      </c>
      <c r="I31" s="49">
        <f t="shared" si="27"/>
        <v>0</v>
      </c>
      <c r="J31" s="49">
        <f t="shared" si="28"/>
        <v>0</v>
      </c>
      <c r="K31" s="49">
        <f t="shared" si="29"/>
        <v>0</v>
      </c>
      <c r="L31" s="49">
        <f t="shared" si="30"/>
        <v>252</v>
      </c>
      <c r="M31" s="49">
        <v>252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f t="shared" si="31"/>
        <v>396</v>
      </c>
      <c r="U31" s="49">
        <f t="shared" si="32"/>
        <v>0</v>
      </c>
      <c r="V31" s="49">
        <f t="shared" si="33"/>
        <v>241</v>
      </c>
      <c r="W31" s="49">
        <f t="shared" si="34"/>
        <v>139</v>
      </c>
      <c r="X31" s="49">
        <f t="shared" si="35"/>
        <v>16</v>
      </c>
      <c r="Y31" s="49">
        <f t="shared" si="36"/>
        <v>0</v>
      </c>
      <c r="Z31" s="49">
        <f t="shared" si="37"/>
        <v>0</v>
      </c>
      <c r="AA31" s="49">
        <f t="shared" si="38"/>
        <v>0</v>
      </c>
      <c r="AB31" s="49">
        <f t="shared" si="39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40"/>
        <v>207</v>
      </c>
      <c r="AK31" s="49">
        <v>0</v>
      </c>
      <c r="AL31" s="49">
        <v>207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41"/>
        <v>189</v>
      </c>
      <c r="AS31" s="49">
        <v>0</v>
      </c>
      <c r="AT31" s="49">
        <v>34</v>
      </c>
      <c r="AU31" s="49">
        <v>139</v>
      </c>
      <c r="AV31" s="49">
        <v>16</v>
      </c>
      <c r="AW31" s="49">
        <v>0</v>
      </c>
      <c r="AX31" s="49">
        <v>0</v>
      </c>
      <c r="AY31" s="49">
        <v>0</v>
      </c>
      <c r="AZ31" s="49">
        <f t="shared" si="42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43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44"/>
        <v>465</v>
      </c>
      <c r="BQ31" s="49">
        <v>408</v>
      </c>
      <c r="BR31" s="49">
        <v>11</v>
      </c>
      <c r="BS31" s="49">
        <v>46</v>
      </c>
      <c r="BT31" s="49">
        <v>0</v>
      </c>
      <c r="BU31" s="49">
        <v>0</v>
      </c>
      <c r="BV31" s="49">
        <v>0</v>
      </c>
      <c r="BW31" s="49">
        <v>0</v>
      </c>
    </row>
    <row r="32" spans="1:75" ht="13.5">
      <c r="A32" s="24" t="s">
        <v>181</v>
      </c>
      <c r="B32" s="47" t="s">
        <v>228</v>
      </c>
      <c r="C32" s="48" t="s">
        <v>229</v>
      </c>
      <c r="D32" s="49">
        <f t="shared" si="0"/>
        <v>997</v>
      </c>
      <c r="E32" s="49">
        <f t="shared" si="23"/>
        <v>638</v>
      </c>
      <c r="F32" s="49">
        <f t="shared" si="24"/>
        <v>174</v>
      </c>
      <c r="G32" s="49">
        <f t="shared" si="25"/>
        <v>135</v>
      </c>
      <c r="H32" s="49">
        <f t="shared" si="26"/>
        <v>20</v>
      </c>
      <c r="I32" s="49">
        <f t="shared" si="27"/>
        <v>4</v>
      </c>
      <c r="J32" s="49">
        <f t="shared" si="28"/>
        <v>19</v>
      </c>
      <c r="K32" s="49">
        <f t="shared" si="29"/>
        <v>7</v>
      </c>
      <c r="L32" s="49">
        <f t="shared" si="30"/>
        <v>274</v>
      </c>
      <c r="M32" s="49">
        <v>250</v>
      </c>
      <c r="N32" s="49">
        <v>0</v>
      </c>
      <c r="O32" s="49">
        <v>0</v>
      </c>
      <c r="P32" s="49">
        <v>0</v>
      </c>
      <c r="Q32" s="49">
        <v>0</v>
      </c>
      <c r="R32" s="49">
        <v>17</v>
      </c>
      <c r="S32" s="49">
        <v>7</v>
      </c>
      <c r="T32" s="49">
        <f t="shared" si="31"/>
        <v>258</v>
      </c>
      <c r="U32" s="49">
        <f t="shared" si="32"/>
        <v>0</v>
      </c>
      <c r="V32" s="49">
        <f t="shared" si="33"/>
        <v>164</v>
      </c>
      <c r="W32" s="49">
        <f t="shared" si="34"/>
        <v>73</v>
      </c>
      <c r="X32" s="49">
        <f t="shared" si="35"/>
        <v>20</v>
      </c>
      <c r="Y32" s="49">
        <f t="shared" si="36"/>
        <v>1</v>
      </c>
      <c r="Z32" s="49">
        <f t="shared" si="37"/>
        <v>0</v>
      </c>
      <c r="AA32" s="49">
        <f t="shared" si="38"/>
        <v>0</v>
      </c>
      <c r="AB32" s="49">
        <f t="shared" si="39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40"/>
        <v>237</v>
      </c>
      <c r="AK32" s="49">
        <v>0</v>
      </c>
      <c r="AL32" s="49">
        <v>164</v>
      </c>
      <c r="AM32" s="49">
        <v>73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41"/>
        <v>21</v>
      </c>
      <c r="AS32" s="49">
        <v>0</v>
      </c>
      <c r="AT32" s="49">
        <v>0</v>
      </c>
      <c r="AU32" s="49">
        <v>0</v>
      </c>
      <c r="AV32" s="49">
        <v>20</v>
      </c>
      <c r="AW32" s="49">
        <v>1</v>
      </c>
      <c r="AX32" s="49">
        <v>0</v>
      </c>
      <c r="AY32" s="49">
        <v>0</v>
      </c>
      <c r="AZ32" s="49">
        <f t="shared" si="42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43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44"/>
        <v>465</v>
      </c>
      <c r="BQ32" s="49">
        <v>388</v>
      </c>
      <c r="BR32" s="49">
        <v>10</v>
      </c>
      <c r="BS32" s="49">
        <v>62</v>
      </c>
      <c r="BT32" s="49">
        <v>0</v>
      </c>
      <c r="BU32" s="49">
        <v>3</v>
      </c>
      <c r="BV32" s="49">
        <v>2</v>
      </c>
      <c r="BW32" s="49">
        <v>0</v>
      </c>
    </row>
    <row r="33" spans="1:75" ht="13.5">
      <c r="A33" s="24" t="s">
        <v>181</v>
      </c>
      <c r="B33" s="47" t="s">
        <v>230</v>
      </c>
      <c r="C33" s="48" t="s">
        <v>231</v>
      </c>
      <c r="D33" s="49">
        <f t="shared" si="0"/>
        <v>693</v>
      </c>
      <c r="E33" s="49">
        <f t="shared" si="23"/>
        <v>213</v>
      </c>
      <c r="F33" s="49">
        <f t="shared" si="24"/>
        <v>102</v>
      </c>
      <c r="G33" s="49">
        <f t="shared" si="25"/>
        <v>169</v>
      </c>
      <c r="H33" s="49">
        <f t="shared" si="26"/>
        <v>9</v>
      </c>
      <c r="I33" s="49">
        <f t="shared" si="27"/>
        <v>0</v>
      </c>
      <c r="J33" s="49">
        <f t="shared" si="28"/>
        <v>0</v>
      </c>
      <c r="K33" s="49">
        <f t="shared" si="29"/>
        <v>200</v>
      </c>
      <c r="L33" s="49">
        <f t="shared" si="30"/>
        <v>200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200</v>
      </c>
      <c r="T33" s="49">
        <f t="shared" si="31"/>
        <v>280</v>
      </c>
      <c r="U33" s="49">
        <f t="shared" si="32"/>
        <v>0</v>
      </c>
      <c r="V33" s="49">
        <f t="shared" si="33"/>
        <v>102</v>
      </c>
      <c r="W33" s="49">
        <f t="shared" si="34"/>
        <v>169</v>
      </c>
      <c r="X33" s="49">
        <f t="shared" si="35"/>
        <v>9</v>
      </c>
      <c r="Y33" s="49">
        <f t="shared" si="36"/>
        <v>0</v>
      </c>
      <c r="Z33" s="49">
        <f t="shared" si="37"/>
        <v>0</v>
      </c>
      <c r="AA33" s="49">
        <f t="shared" si="38"/>
        <v>0</v>
      </c>
      <c r="AB33" s="49">
        <f t="shared" si="39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40"/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41"/>
        <v>280</v>
      </c>
      <c r="AS33" s="49">
        <v>0</v>
      </c>
      <c r="AT33" s="49">
        <v>102</v>
      </c>
      <c r="AU33" s="49">
        <v>169</v>
      </c>
      <c r="AV33" s="49">
        <v>9</v>
      </c>
      <c r="AW33" s="49">
        <v>0</v>
      </c>
      <c r="AX33" s="49">
        <v>0</v>
      </c>
      <c r="AY33" s="49">
        <v>0</v>
      </c>
      <c r="AZ33" s="49">
        <f t="shared" si="42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43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44"/>
        <v>213</v>
      </c>
      <c r="BQ33" s="49">
        <v>213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</row>
    <row r="34" spans="1:75" ht="13.5">
      <c r="A34" s="24" t="s">
        <v>181</v>
      </c>
      <c r="B34" s="47" t="s">
        <v>232</v>
      </c>
      <c r="C34" s="48" t="s">
        <v>233</v>
      </c>
      <c r="D34" s="49">
        <f t="shared" si="0"/>
        <v>412</v>
      </c>
      <c r="E34" s="49">
        <f t="shared" si="23"/>
        <v>163</v>
      </c>
      <c r="F34" s="49">
        <f t="shared" si="24"/>
        <v>53</v>
      </c>
      <c r="G34" s="49">
        <f t="shared" si="25"/>
        <v>88</v>
      </c>
      <c r="H34" s="49">
        <f t="shared" si="26"/>
        <v>4</v>
      </c>
      <c r="I34" s="49">
        <f t="shared" si="27"/>
        <v>0</v>
      </c>
      <c r="J34" s="49">
        <f t="shared" si="28"/>
        <v>0</v>
      </c>
      <c r="K34" s="49">
        <f t="shared" si="29"/>
        <v>104</v>
      </c>
      <c r="L34" s="49">
        <f t="shared" si="30"/>
        <v>104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104</v>
      </c>
      <c r="T34" s="49">
        <f t="shared" si="31"/>
        <v>145</v>
      </c>
      <c r="U34" s="49">
        <f t="shared" si="32"/>
        <v>0</v>
      </c>
      <c r="V34" s="49">
        <f t="shared" si="33"/>
        <v>53</v>
      </c>
      <c r="W34" s="49">
        <f t="shared" si="34"/>
        <v>88</v>
      </c>
      <c r="X34" s="49">
        <f t="shared" si="35"/>
        <v>4</v>
      </c>
      <c r="Y34" s="49">
        <f t="shared" si="36"/>
        <v>0</v>
      </c>
      <c r="Z34" s="49">
        <f t="shared" si="37"/>
        <v>0</v>
      </c>
      <c r="AA34" s="49">
        <f t="shared" si="38"/>
        <v>0</v>
      </c>
      <c r="AB34" s="49">
        <f t="shared" si="39"/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40"/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41"/>
        <v>145</v>
      </c>
      <c r="AS34" s="49">
        <v>0</v>
      </c>
      <c r="AT34" s="49">
        <v>53</v>
      </c>
      <c r="AU34" s="49">
        <v>88</v>
      </c>
      <c r="AV34" s="49">
        <v>4</v>
      </c>
      <c r="AW34" s="49">
        <v>0</v>
      </c>
      <c r="AX34" s="49">
        <v>0</v>
      </c>
      <c r="AY34" s="49">
        <v>0</v>
      </c>
      <c r="AZ34" s="49">
        <f t="shared" si="42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43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44"/>
        <v>163</v>
      </c>
      <c r="BQ34" s="49">
        <v>163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</row>
    <row r="35" spans="1:75" ht="13.5">
      <c r="A35" s="24" t="s">
        <v>181</v>
      </c>
      <c r="B35" s="47" t="s">
        <v>234</v>
      </c>
      <c r="C35" s="48" t="s">
        <v>235</v>
      </c>
      <c r="D35" s="49">
        <f t="shared" si="0"/>
        <v>232</v>
      </c>
      <c r="E35" s="49">
        <f t="shared" si="23"/>
        <v>60</v>
      </c>
      <c r="F35" s="49">
        <f t="shared" si="24"/>
        <v>34</v>
      </c>
      <c r="G35" s="49">
        <f t="shared" si="25"/>
        <v>57</v>
      </c>
      <c r="H35" s="49">
        <f t="shared" si="26"/>
        <v>2</v>
      </c>
      <c r="I35" s="49">
        <f t="shared" si="27"/>
        <v>0</v>
      </c>
      <c r="J35" s="49">
        <f t="shared" si="28"/>
        <v>0</v>
      </c>
      <c r="K35" s="49">
        <f t="shared" si="29"/>
        <v>79</v>
      </c>
      <c r="L35" s="49">
        <f t="shared" si="30"/>
        <v>79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79</v>
      </c>
      <c r="T35" s="49">
        <f t="shared" si="31"/>
        <v>93</v>
      </c>
      <c r="U35" s="49">
        <f t="shared" si="32"/>
        <v>0</v>
      </c>
      <c r="V35" s="49">
        <f t="shared" si="33"/>
        <v>34</v>
      </c>
      <c r="W35" s="49">
        <f t="shared" si="34"/>
        <v>57</v>
      </c>
      <c r="X35" s="49">
        <f t="shared" si="35"/>
        <v>2</v>
      </c>
      <c r="Y35" s="49">
        <f t="shared" si="36"/>
        <v>0</v>
      </c>
      <c r="Z35" s="49">
        <f t="shared" si="37"/>
        <v>0</v>
      </c>
      <c r="AA35" s="49">
        <f t="shared" si="38"/>
        <v>0</v>
      </c>
      <c r="AB35" s="49">
        <f t="shared" si="39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40"/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41"/>
        <v>93</v>
      </c>
      <c r="AS35" s="49">
        <v>0</v>
      </c>
      <c r="AT35" s="49">
        <v>34</v>
      </c>
      <c r="AU35" s="49">
        <v>57</v>
      </c>
      <c r="AV35" s="49">
        <v>2</v>
      </c>
      <c r="AW35" s="49">
        <v>0</v>
      </c>
      <c r="AX35" s="49">
        <v>0</v>
      </c>
      <c r="AY35" s="49">
        <v>0</v>
      </c>
      <c r="AZ35" s="49">
        <f t="shared" si="42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43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44"/>
        <v>60</v>
      </c>
      <c r="BQ35" s="49">
        <v>60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</row>
    <row r="36" spans="1:75" ht="13.5">
      <c r="A36" s="24" t="s">
        <v>181</v>
      </c>
      <c r="B36" s="47" t="s">
        <v>236</v>
      </c>
      <c r="C36" s="48" t="s">
        <v>237</v>
      </c>
      <c r="D36" s="49">
        <f t="shared" si="0"/>
        <v>819</v>
      </c>
      <c r="E36" s="49">
        <f t="shared" si="23"/>
        <v>316</v>
      </c>
      <c r="F36" s="49">
        <f t="shared" si="24"/>
        <v>418</v>
      </c>
      <c r="G36" s="49">
        <f t="shared" si="25"/>
        <v>64</v>
      </c>
      <c r="H36" s="49">
        <f t="shared" si="26"/>
        <v>18</v>
      </c>
      <c r="I36" s="49">
        <f t="shared" si="27"/>
        <v>0</v>
      </c>
      <c r="J36" s="49">
        <f t="shared" si="28"/>
        <v>3</v>
      </c>
      <c r="K36" s="49">
        <f t="shared" si="29"/>
        <v>0</v>
      </c>
      <c r="L36" s="49">
        <f t="shared" si="30"/>
        <v>431</v>
      </c>
      <c r="M36" s="49">
        <v>316</v>
      </c>
      <c r="N36" s="49">
        <v>30</v>
      </c>
      <c r="O36" s="49">
        <v>64</v>
      </c>
      <c r="P36" s="49">
        <v>18</v>
      </c>
      <c r="Q36" s="49">
        <v>0</v>
      </c>
      <c r="R36" s="49">
        <v>3</v>
      </c>
      <c r="S36" s="49">
        <v>0</v>
      </c>
      <c r="T36" s="49">
        <f t="shared" si="31"/>
        <v>388</v>
      </c>
      <c r="U36" s="49">
        <f t="shared" si="32"/>
        <v>0</v>
      </c>
      <c r="V36" s="49">
        <f t="shared" si="33"/>
        <v>388</v>
      </c>
      <c r="W36" s="49">
        <f t="shared" si="34"/>
        <v>0</v>
      </c>
      <c r="X36" s="49">
        <f t="shared" si="35"/>
        <v>0</v>
      </c>
      <c r="Y36" s="49">
        <f t="shared" si="36"/>
        <v>0</v>
      </c>
      <c r="Z36" s="49">
        <f t="shared" si="37"/>
        <v>0</v>
      </c>
      <c r="AA36" s="49">
        <f t="shared" si="38"/>
        <v>0</v>
      </c>
      <c r="AB36" s="49">
        <f t="shared" si="39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40"/>
        <v>388</v>
      </c>
      <c r="AK36" s="49">
        <v>0</v>
      </c>
      <c r="AL36" s="49">
        <v>388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41"/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f t="shared" si="42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43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44"/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</row>
    <row r="37" spans="1:75" ht="13.5">
      <c r="A37" s="24" t="s">
        <v>181</v>
      </c>
      <c r="B37" s="47" t="s">
        <v>238</v>
      </c>
      <c r="C37" s="48" t="s">
        <v>239</v>
      </c>
      <c r="D37" s="49">
        <f t="shared" si="0"/>
        <v>2090</v>
      </c>
      <c r="E37" s="49">
        <f t="shared" si="23"/>
        <v>1204</v>
      </c>
      <c r="F37" s="49">
        <f t="shared" si="24"/>
        <v>469</v>
      </c>
      <c r="G37" s="49">
        <f t="shared" si="25"/>
        <v>288</v>
      </c>
      <c r="H37" s="49">
        <f t="shared" si="26"/>
        <v>51</v>
      </c>
      <c r="I37" s="49">
        <f t="shared" si="27"/>
        <v>6</v>
      </c>
      <c r="J37" s="49">
        <f t="shared" si="28"/>
        <v>52</v>
      </c>
      <c r="K37" s="49">
        <f t="shared" si="29"/>
        <v>20</v>
      </c>
      <c r="L37" s="49">
        <f t="shared" si="30"/>
        <v>777</v>
      </c>
      <c r="M37" s="49">
        <v>710</v>
      </c>
      <c r="N37" s="49">
        <v>0</v>
      </c>
      <c r="O37" s="49">
        <v>0</v>
      </c>
      <c r="P37" s="49">
        <v>0</v>
      </c>
      <c r="Q37" s="49">
        <v>0</v>
      </c>
      <c r="R37" s="49">
        <v>47</v>
      </c>
      <c r="S37" s="49">
        <v>20</v>
      </c>
      <c r="T37" s="49">
        <f t="shared" si="31"/>
        <v>724</v>
      </c>
      <c r="U37" s="49">
        <f t="shared" si="32"/>
        <v>0</v>
      </c>
      <c r="V37" s="49">
        <f t="shared" si="33"/>
        <v>453</v>
      </c>
      <c r="W37" s="49">
        <f t="shared" si="34"/>
        <v>217</v>
      </c>
      <c r="X37" s="49">
        <f t="shared" si="35"/>
        <v>51</v>
      </c>
      <c r="Y37" s="49">
        <f t="shared" si="36"/>
        <v>3</v>
      </c>
      <c r="Z37" s="49">
        <f t="shared" si="37"/>
        <v>0</v>
      </c>
      <c r="AA37" s="49">
        <f t="shared" si="38"/>
        <v>0</v>
      </c>
      <c r="AB37" s="49">
        <f t="shared" si="39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40"/>
        <v>670</v>
      </c>
      <c r="AK37" s="49">
        <v>0</v>
      </c>
      <c r="AL37" s="49">
        <v>453</v>
      </c>
      <c r="AM37" s="49">
        <v>217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41"/>
        <v>54</v>
      </c>
      <c r="AS37" s="49">
        <v>0</v>
      </c>
      <c r="AT37" s="49">
        <v>0</v>
      </c>
      <c r="AU37" s="49">
        <v>0</v>
      </c>
      <c r="AV37" s="49">
        <v>51</v>
      </c>
      <c r="AW37" s="49">
        <v>3</v>
      </c>
      <c r="AX37" s="49">
        <v>0</v>
      </c>
      <c r="AY37" s="49">
        <v>0</v>
      </c>
      <c r="AZ37" s="49">
        <f t="shared" si="42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43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44"/>
        <v>589</v>
      </c>
      <c r="BQ37" s="49">
        <v>494</v>
      </c>
      <c r="BR37" s="49">
        <v>16</v>
      </c>
      <c r="BS37" s="49">
        <v>71</v>
      </c>
      <c r="BT37" s="49">
        <v>0</v>
      </c>
      <c r="BU37" s="49">
        <v>3</v>
      </c>
      <c r="BV37" s="49">
        <v>5</v>
      </c>
      <c r="BW37" s="49">
        <v>0</v>
      </c>
    </row>
    <row r="38" spans="1:75" ht="13.5">
      <c r="A38" s="24" t="s">
        <v>181</v>
      </c>
      <c r="B38" s="47" t="s">
        <v>240</v>
      </c>
      <c r="C38" s="48" t="s">
        <v>241</v>
      </c>
      <c r="D38" s="49">
        <f t="shared" si="0"/>
        <v>882</v>
      </c>
      <c r="E38" s="49">
        <f t="shared" si="23"/>
        <v>479</v>
      </c>
      <c r="F38" s="49">
        <f t="shared" si="24"/>
        <v>211</v>
      </c>
      <c r="G38" s="49">
        <f t="shared" si="25"/>
        <v>124</v>
      </c>
      <c r="H38" s="49">
        <f t="shared" si="26"/>
        <v>32</v>
      </c>
      <c r="I38" s="49">
        <f t="shared" si="27"/>
        <v>2</v>
      </c>
      <c r="J38" s="49">
        <f t="shared" si="28"/>
        <v>24</v>
      </c>
      <c r="K38" s="49">
        <f t="shared" si="29"/>
        <v>10</v>
      </c>
      <c r="L38" s="49">
        <f t="shared" si="30"/>
        <v>388</v>
      </c>
      <c r="M38" s="49">
        <v>355</v>
      </c>
      <c r="N38" s="49">
        <v>0</v>
      </c>
      <c r="O38" s="49">
        <v>0</v>
      </c>
      <c r="P38" s="49">
        <v>0</v>
      </c>
      <c r="Q38" s="49">
        <v>0</v>
      </c>
      <c r="R38" s="49">
        <v>23</v>
      </c>
      <c r="S38" s="49">
        <v>10</v>
      </c>
      <c r="T38" s="49">
        <f t="shared" si="31"/>
        <v>336</v>
      </c>
      <c r="U38" s="49">
        <f t="shared" si="32"/>
        <v>0</v>
      </c>
      <c r="V38" s="49">
        <f t="shared" si="33"/>
        <v>206</v>
      </c>
      <c r="W38" s="49">
        <f t="shared" si="34"/>
        <v>97</v>
      </c>
      <c r="X38" s="49">
        <f t="shared" si="35"/>
        <v>32</v>
      </c>
      <c r="Y38" s="49">
        <f t="shared" si="36"/>
        <v>1</v>
      </c>
      <c r="Z38" s="49">
        <f t="shared" si="37"/>
        <v>0</v>
      </c>
      <c r="AA38" s="49">
        <f t="shared" si="38"/>
        <v>0</v>
      </c>
      <c r="AB38" s="49">
        <f t="shared" si="39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40"/>
        <v>303</v>
      </c>
      <c r="AK38" s="49">
        <v>0</v>
      </c>
      <c r="AL38" s="49">
        <v>206</v>
      </c>
      <c r="AM38" s="49">
        <v>97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41"/>
        <v>33</v>
      </c>
      <c r="AS38" s="49">
        <v>0</v>
      </c>
      <c r="AT38" s="49">
        <v>0</v>
      </c>
      <c r="AU38" s="49">
        <v>0</v>
      </c>
      <c r="AV38" s="49">
        <v>32</v>
      </c>
      <c r="AW38" s="49">
        <v>1</v>
      </c>
      <c r="AX38" s="49">
        <v>0</v>
      </c>
      <c r="AY38" s="49">
        <v>0</v>
      </c>
      <c r="AZ38" s="49">
        <f t="shared" si="42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43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44"/>
        <v>158</v>
      </c>
      <c r="BQ38" s="49">
        <v>124</v>
      </c>
      <c r="BR38" s="49">
        <v>5</v>
      </c>
      <c r="BS38" s="49">
        <v>27</v>
      </c>
      <c r="BT38" s="49">
        <v>0</v>
      </c>
      <c r="BU38" s="49">
        <v>1</v>
      </c>
      <c r="BV38" s="49">
        <v>1</v>
      </c>
      <c r="BW38" s="49">
        <v>0</v>
      </c>
    </row>
    <row r="39" spans="1:75" ht="13.5">
      <c r="A39" s="24" t="s">
        <v>181</v>
      </c>
      <c r="B39" s="47" t="s">
        <v>242</v>
      </c>
      <c r="C39" s="48" t="s">
        <v>243</v>
      </c>
      <c r="D39" s="49">
        <f t="shared" si="0"/>
        <v>124</v>
      </c>
      <c r="E39" s="49">
        <f t="shared" si="23"/>
        <v>52</v>
      </c>
      <c r="F39" s="49">
        <f t="shared" si="24"/>
        <v>14</v>
      </c>
      <c r="G39" s="49">
        <f t="shared" si="25"/>
        <v>24</v>
      </c>
      <c r="H39" s="49">
        <f t="shared" si="26"/>
        <v>1</v>
      </c>
      <c r="I39" s="49">
        <f t="shared" si="27"/>
        <v>0</v>
      </c>
      <c r="J39" s="49">
        <f t="shared" si="28"/>
        <v>0</v>
      </c>
      <c r="K39" s="49">
        <f t="shared" si="29"/>
        <v>33</v>
      </c>
      <c r="L39" s="49">
        <f t="shared" si="30"/>
        <v>33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33</v>
      </c>
      <c r="T39" s="49">
        <f t="shared" si="31"/>
        <v>39</v>
      </c>
      <c r="U39" s="49">
        <f t="shared" si="32"/>
        <v>0</v>
      </c>
      <c r="V39" s="49">
        <f t="shared" si="33"/>
        <v>14</v>
      </c>
      <c r="W39" s="49">
        <f t="shared" si="34"/>
        <v>24</v>
      </c>
      <c r="X39" s="49">
        <f t="shared" si="35"/>
        <v>1</v>
      </c>
      <c r="Y39" s="49">
        <f t="shared" si="36"/>
        <v>0</v>
      </c>
      <c r="Z39" s="49">
        <f t="shared" si="37"/>
        <v>0</v>
      </c>
      <c r="AA39" s="49">
        <f t="shared" si="38"/>
        <v>0</v>
      </c>
      <c r="AB39" s="49">
        <f t="shared" si="39"/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40"/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41"/>
        <v>39</v>
      </c>
      <c r="AS39" s="49">
        <v>0</v>
      </c>
      <c r="AT39" s="49">
        <v>14</v>
      </c>
      <c r="AU39" s="49">
        <v>24</v>
      </c>
      <c r="AV39" s="49">
        <v>1</v>
      </c>
      <c r="AW39" s="49">
        <v>0</v>
      </c>
      <c r="AX39" s="49">
        <v>0</v>
      </c>
      <c r="AY39" s="49">
        <v>0</v>
      </c>
      <c r="AZ39" s="49">
        <f t="shared" si="42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43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44"/>
        <v>52</v>
      </c>
      <c r="BQ39" s="49">
        <v>52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</row>
    <row r="40" spans="1:75" ht="13.5">
      <c r="A40" s="24" t="s">
        <v>181</v>
      </c>
      <c r="B40" s="47" t="s">
        <v>244</v>
      </c>
      <c r="C40" s="48" t="s">
        <v>245</v>
      </c>
      <c r="D40" s="49">
        <f t="shared" si="0"/>
        <v>2454</v>
      </c>
      <c r="E40" s="49">
        <f t="shared" si="23"/>
        <v>1090</v>
      </c>
      <c r="F40" s="49">
        <f t="shared" si="24"/>
        <v>606</v>
      </c>
      <c r="G40" s="49">
        <f t="shared" si="25"/>
        <v>360</v>
      </c>
      <c r="H40" s="49">
        <f t="shared" si="26"/>
        <v>44</v>
      </c>
      <c r="I40" s="49">
        <f t="shared" si="27"/>
        <v>354</v>
      </c>
      <c r="J40" s="49">
        <f t="shared" si="28"/>
        <v>0</v>
      </c>
      <c r="K40" s="49">
        <f t="shared" si="29"/>
        <v>0</v>
      </c>
      <c r="L40" s="49">
        <f t="shared" si="30"/>
        <v>1050</v>
      </c>
      <c r="M40" s="49">
        <v>545</v>
      </c>
      <c r="N40" s="49">
        <v>303</v>
      </c>
      <c r="O40" s="49">
        <v>180</v>
      </c>
      <c r="P40" s="49">
        <v>22</v>
      </c>
      <c r="Q40" s="49">
        <v>0</v>
      </c>
      <c r="R40" s="49">
        <v>0</v>
      </c>
      <c r="S40" s="49">
        <v>0</v>
      </c>
      <c r="T40" s="49">
        <f t="shared" si="31"/>
        <v>177</v>
      </c>
      <c r="U40" s="49">
        <f t="shared" si="32"/>
        <v>0</v>
      </c>
      <c r="V40" s="49">
        <f t="shared" si="33"/>
        <v>0</v>
      </c>
      <c r="W40" s="49">
        <f t="shared" si="34"/>
        <v>0</v>
      </c>
      <c r="X40" s="49">
        <f t="shared" si="35"/>
        <v>0</v>
      </c>
      <c r="Y40" s="49">
        <f t="shared" si="36"/>
        <v>177</v>
      </c>
      <c r="Z40" s="49">
        <f t="shared" si="37"/>
        <v>0</v>
      </c>
      <c r="AA40" s="49">
        <f t="shared" si="38"/>
        <v>0</v>
      </c>
      <c r="AB40" s="49">
        <f t="shared" si="39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40"/>
        <v>177</v>
      </c>
      <c r="AK40" s="49">
        <v>0</v>
      </c>
      <c r="AL40" s="49">
        <v>0</v>
      </c>
      <c r="AM40" s="49">
        <v>0</v>
      </c>
      <c r="AN40" s="49">
        <v>0</v>
      </c>
      <c r="AO40" s="49">
        <v>177</v>
      </c>
      <c r="AP40" s="49">
        <v>0</v>
      </c>
      <c r="AQ40" s="49">
        <v>0</v>
      </c>
      <c r="AR40" s="49">
        <f t="shared" si="41"/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49">
        <f t="shared" si="42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43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44"/>
        <v>1227</v>
      </c>
      <c r="BQ40" s="49">
        <v>545</v>
      </c>
      <c r="BR40" s="49">
        <v>303</v>
      </c>
      <c r="BS40" s="49">
        <v>180</v>
      </c>
      <c r="BT40" s="49">
        <v>22</v>
      </c>
      <c r="BU40" s="49">
        <v>177</v>
      </c>
      <c r="BV40" s="49">
        <v>0</v>
      </c>
      <c r="BW40" s="49">
        <v>0</v>
      </c>
    </row>
    <row r="41" spans="1:75" ht="13.5">
      <c r="A41" s="24" t="s">
        <v>181</v>
      </c>
      <c r="B41" s="47" t="s">
        <v>246</v>
      </c>
      <c r="C41" s="48" t="s">
        <v>247</v>
      </c>
      <c r="D41" s="49">
        <f t="shared" si="0"/>
        <v>2644</v>
      </c>
      <c r="E41" s="49">
        <f t="shared" si="23"/>
        <v>1857</v>
      </c>
      <c r="F41" s="49">
        <f t="shared" si="24"/>
        <v>516</v>
      </c>
      <c r="G41" s="49">
        <f t="shared" si="25"/>
        <v>208</v>
      </c>
      <c r="H41" s="49">
        <f t="shared" si="26"/>
        <v>53</v>
      </c>
      <c r="I41" s="49">
        <f t="shared" si="27"/>
        <v>0</v>
      </c>
      <c r="J41" s="49">
        <f t="shared" si="28"/>
        <v>10</v>
      </c>
      <c r="K41" s="49">
        <f t="shared" si="29"/>
        <v>0</v>
      </c>
      <c r="L41" s="49">
        <f t="shared" si="30"/>
        <v>1739</v>
      </c>
      <c r="M41" s="49">
        <v>1537</v>
      </c>
      <c r="N41" s="49">
        <v>0</v>
      </c>
      <c r="O41" s="49">
        <v>193</v>
      </c>
      <c r="P41" s="49">
        <v>0</v>
      </c>
      <c r="Q41" s="49">
        <v>0</v>
      </c>
      <c r="R41" s="49">
        <v>9</v>
      </c>
      <c r="S41" s="49">
        <v>0</v>
      </c>
      <c r="T41" s="49">
        <f t="shared" si="31"/>
        <v>564</v>
      </c>
      <c r="U41" s="49">
        <f t="shared" si="32"/>
        <v>0</v>
      </c>
      <c r="V41" s="49">
        <f t="shared" si="33"/>
        <v>511</v>
      </c>
      <c r="W41" s="49">
        <f t="shared" si="34"/>
        <v>0</v>
      </c>
      <c r="X41" s="49">
        <f t="shared" si="35"/>
        <v>53</v>
      </c>
      <c r="Y41" s="49">
        <f t="shared" si="36"/>
        <v>0</v>
      </c>
      <c r="Z41" s="49">
        <f t="shared" si="37"/>
        <v>0</v>
      </c>
      <c r="AA41" s="49">
        <f t="shared" si="38"/>
        <v>0</v>
      </c>
      <c r="AB41" s="49">
        <f t="shared" si="39"/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40"/>
        <v>511</v>
      </c>
      <c r="AK41" s="49">
        <v>0</v>
      </c>
      <c r="AL41" s="49">
        <v>511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41"/>
        <v>53</v>
      </c>
      <c r="AS41" s="49">
        <v>0</v>
      </c>
      <c r="AT41" s="49">
        <v>0</v>
      </c>
      <c r="AU41" s="49">
        <v>0</v>
      </c>
      <c r="AV41" s="49">
        <v>53</v>
      </c>
      <c r="AW41" s="49">
        <v>0</v>
      </c>
      <c r="AX41" s="49">
        <v>0</v>
      </c>
      <c r="AY41" s="49">
        <v>0</v>
      </c>
      <c r="AZ41" s="49">
        <f t="shared" si="42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43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44"/>
        <v>341</v>
      </c>
      <c r="BQ41" s="49">
        <v>320</v>
      </c>
      <c r="BR41" s="49">
        <v>5</v>
      </c>
      <c r="BS41" s="49">
        <v>15</v>
      </c>
      <c r="BT41" s="49">
        <v>0</v>
      </c>
      <c r="BU41" s="49">
        <v>0</v>
      </c>
      <c r="BV41" s="49">
        <v>1</v>
      </c>
      <c r="BW41" s="49">
        <v>0</v>
      </c>
    </row>
    <row r="42" spans="1:75" ht="13.5">
      <c r="A42" s="24" t="s">
        <v>181</v>
      </c>
      <c r="B42" s="47" t="s">
        <v>248</v>
      </c>
      <c r="C42" s="48" t="s">
        <v>249</v>
      </c>
      <c r="D42" s="49">
        <f t="shared" si="0"/>
        <v>3347</v>
      </c>
      <c r="E42" s="49">
        <f t="shared" si="23"/>
        <v>1656</v>
      </c>
      <c r="F42" s="49">
        <f t="shared" si="24"/>
        <v>831</v>
      </c>
      <c r="G42" s="49">
        <f t="shared" si="25"/>
        <v>760</v>
      </c>
      <c r="H42" s="49">
        <f t="shared" si="26"/>
        <v>70</v>
      </c>
      <c r="I42" s="49">
        <f t="shared" si="27"/>
        <v>0</v>
      </c>
      <c r="J42" s="49">
        <f t="shared" si="28"/>
        <v>8</v>
      </c>
      <c r="K42" s="49">
        <f t="shared" si="29"/>
        <v>22</v>
      </c>
      <c r="L42" s="49">
        <f t="shared" si="30"/>
        <v>1684</v>
      </c>
      <c r="M42" s="49">
        <v>894</v>
      </c>
      <c r="N42" s="49">
        <v>0</v>
      </c>
      <c r="O42" s="49">
        <v>698</v>
      </c>
      <c r="P42" s="49">
        <v>70</v>
      </c>
      <c r="Q42" s="49">
        <v>0</v>
      </c>
      <c r="R42" s="49">
        <v>0</v>
      </c>
      <c r="S42" s="49">
        <v>22</v>
      </c>
      <c r="T42" s="49">
        <f t="shared" si="31"/>
        <v>824</v>
      </c>
      <c r="U42" s="49">
        <f t="shared" si="32"/>
        <v>0</v>
      </c>
      <c r="V42" s="49">
        <f t="shared" si="33"/>
        <v>824</v>
      </c>
      <c r="W42" s="49">
        <f t="shared" si="34"/>
        <v>0</v>
      </c>
      <c r="X42" s="49">
        <f t="shared" si="35"/>
        <v>0</v>
      </c>
      <c r="Y42" s="49">
        <f t="shared" si="36"/>
        <v>0</v>
      </c>
      <c r="Z42" s="49">
        <f t="shared" si="37"/>
        <v>0</v>
      </c>
      <c r="AA42" s="49">
        <f t="shared" si="38"/>
        <v>0</v>
      </c>
      <c r="AB42" s="49">
        <f t="shared" si="39"/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t="shared" si="40"/>
        <v>824</v>
      </c>
      <c r="AK42" s="49">
        <v>0</v>
      </c>
      <c r="AL42" s="49">
        <v>824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t="shared" si="41"/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f t="shared" si="42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43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44"/>
        <v>839</v>
      </c>
      <c r="BQ42" s="49">
        <v>762</v>
      </c>
      <c r="BR42" s="49">
        <v>7</v>
      </c>
      <c r="BS42" s="49">
        <v>62</v>
      </c>
      <c r="BT42" s="49">
        <v>0</v>
      </c>
      <c r="BU42" s="49">
        <v>0</v>
      </c>
      <c r="BV42" s="49">
        <v>8</v>
      </c>
      <c r="BW42" s="49">
        <v>0</v>
      </c>
    </row>
    <row r="43" spans="1:75" ht="13.5">
      <c r="A43" s="24" t="s">
        <v>181</v>
      </c>
      <c r="B43" s="47" t="s">
        <v>250</v>
      </c>
      <c r="C43" s="48" t="s">
        <v>251</v>
      </c>
      <c r="D43" s="49">
        <f t="shared" si="0"/>
        <v>358</v>
      </c>
      <c r="E43" s="49">
        <f t="shared" si="23"/>
        <v>206</v>
      </c>
      <c r="F43" s="49">
        <f t="shared" si="24"/>
        <v>1</v>
      </c>
      <c r="G43" s="49">
        <f t="shared" si="25"/>
        <v>137</v>
      </c>
      <c r="H43" s="49">
        <f t="shared" si="26"/>
        <v>12</v>
      </c>
      <c r="I43" s="49">
        <f t="shared" si="27"/>
        <v>0</v>
      </c>
      <c r="J43" s="49">
        <f t="shared" si="28"/>
        <v>0</v>
      </c>
      <c r="K43" s="49">
        <f t="shared" si="29"/>
        <v>2</v>
      </c>
      <c r="L43" s="49">
        <f t="shared" si="30"/>
        <v>312</v>
      </c>
      <c r="M43" s="49">
        <v>171</v>
      </c>
      <c r="N43" s="49">
        <v>0</v>
      </c>
      <c r="O43" s="49">
        <v>127</v>
      </c>
      <c r="P43" s="49">
        <v>12</v>
      </c>
      <c r="Q43" s="49">
        <v>0</v>
      </c>
      <c r="R43" s="49">
        <v>0</v>
      </c>
      <c r="S43" s="49">
        <v>2</v>
      </c>
      <c r="T43" s="49">
        <f t="shared" si="31"/>
        <v>0</v>
      </c>
      <c r="U43" s="49">
        <f t="shared" si="32"/>
        <v>0</v>
      </c>
      <c r="V43" s="49">
        <f t="shared" si="33"/>
        <v>0</v>
      </c>
      <c r="W43" s="49">
        <f t="shared" si="34"/>
        <v>0</v>
      </c>
      <c r="X43" s="49">
        <f t="shared" si="35"/>
        <v>0</v>
      </c>
      <c r="Y43" s="49">
        <f t="shared" si="36"/>
        <v>0</v>
      </c>
      <c r="Z43" s="49">
        <f t="shared" si="37"/>
        <v>0</v>
      </c>
      <c r="AA43" s="49">
        <f t="shared" si="38"/>
        <v>0</v>
      </c>
      <c r="AB43" s="49">
        <f t="shared" si="39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40"/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41"/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f t="shared" si="42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43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44"/>
        <v>46</v>
      </c>
      <c r="BQ43" s="49">
        <v>35</v>
      </c>
      <c r="BR43" s="49">
        <v>1</v>
      </c>
      <c r="BS43" s="49">
        <v>10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181</v>
      </c>
      <c r="B44" s="47" t="s">
        <v>252</v>
      </c>
      <c r="C44" s="48" t="s">
        <v>253</v>
      </c>
      <c r="D44" s="49">
        <f t="shared" si="0"/>
        <v>1665</v>
      </c>
      <c r="E44" s="49">
        <f t="shared" si="23"/>
        <v>333</v>
      </c>
      <c r="F44" s="49">
        <f t="shared" si="24"/>
        <v>733</v>
      </c>
      <c r="G44" s="49">
        <f t="shared" si="25"/>
        <v>519</v>
      </c>
      <c r="H44" s="49">
        <f t="shared" si="26"/>
        <v>54</v>
      </c>
      <c r="I44" s="49">
        <f t="shared" si="27"/>
        <v>0</v>
      </c>
      <c r="J44" s="49">
        <f t="shared" si="28"/>
        <v>4</v>
      </c>
      <c r="K44" s="49">
        <f t="shared" si="29"/>
        <v>22</v>
      </c>
      <c r="L44" s="49">
        <f t="shared" si="30"/>
        <v>555</v>
      </c>
      <c r="M44" s="49">
        <v>59</v>
      </c>
      <c r="N44" s="49">
        <v>0</v>
      </c>
      <c r="O44" s="49">
        <v>423</v>
      </c>
      <c r="P44" s="49">
        <v>54</v>
      </c>
      <c r="Q44" s="49">
        <v>0</v>
      </c>
      <c r="R44" s="49">
        <v>0</v>
      </c>
      <c r="S44" s="49">
        <v>19</v>
      </c>
      <c r="T44" s="49">
        <f t="shared" si="31"/>
        <v>730</v>
      </c>
      <c r="U44" s="49">
        <f t="shared" si="32"/>
        <v>0</v>
      </c>
      <c r="V44" s="49">
        <f t="shared" si="33"/>
        <v>730</v>
      </c>
      <c r="W44" s="49">
        <f t="shared" si="34"/>
        <v>0</v>
      </c>
      <c r="X44" s="49">
        <f t="shared" si="35"/>
        <v>0</v>
      </c>
      <c r="Y44" s="49">
        <f t="shared" si="36"/>
        <v>0</v>
      </c>
      <c r="Z44" s="49">
        <f t="shared" si="37"/>
        <v>0</v>
      </c>
      <c r="AA44" s="49">
        <f t="shared" si="38"/>
        <v>0</v>
      </c>
      <c r="AB44" s="49">
        <f t="shared" si="39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40"/>
        <v>730</v>
      </c>
      <c r="AK44" s="49">
        <v>0</v>
      </c>
      <c r="AL44" s="49">
        <v>730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41"/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f t="shared" si="42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43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44"/>
        <v>380</v>
      </c>
      <c r="BQ44" s="49">
        <v>274</v>
      </c>
      <c r="BR44" s="49">
        <v>3</v>
      </c>
      <c r="BS44" s="49">
        <v>96</v>
      </c>
      <c r="BT44" s="49">
        <v>0</v>
      </c>
      <c r="BU44" s="49">
        <v>0</v>
      </c>
      <c r="BV44" s="49">
        <v>4</v>
      </c>
      <c r="BW44" s="49">
        <v>3</v>
      </c>
    </row>
    <row r="45" spans="1:75" ht="13.5">
      <c r="A45" s="24" t="s">
        <v>181</v>
      </c>
      <c r="B45" s="47" t="s">
        <v>254</v>
      </c>
      <c r="C45" s="48" t="s">
        <v>255</v>
      </c>
      <c r="D45" s="49">
        <f t="shared" si="0"/>
        <v>593</v>
      </c>
      <c r="E45" s="49">
        <f t="shared" si="23"/>
        <v>231</v>
      </c>
      <c r="F45" s="49">
        <f t="shared" si="24"/>
        <v>173</v>
      </c>
      <c r="G45" s="49">
        <f t="shared" si="25"/>
        <v>175</v>
      </c>
      <c r="H45" s="49">
        <f t="shared" si="26"/>
        <v>12</v>
      </c>
      <c r="I45" s="49">
        <f t="shared" si="27"/>
        <v>1</v>
      </c>
      <c r="J45" s="49">
        <f t="shared" si="28"/>
        <v>0</v>
      </c>
      <c r="K45" s="49">
        <f t="shared" si="29"/>
        <v>1</v>
      </c>
      <c r="L45" s="49">
        <f t="shared" si="30"/>
        <v>367</v>
      </c>
      <c r="M45" s="49">
        <v>204</v>
      </c>
      <c r="N45" s="49">
        <v>0</v>
      </c>
      <c r="O45" s="49">
        <v>150</v>
      </c>
      <c r="P45" s="49">
        <v>12</v>
      </c>
      <c r="Q45" s="49">
        <v>0</v>
      </c>
      <c r="R45" s="49">
        <v>0</v>
      </c>
      <c r="S45" s="49">
        <v>1</v>
      </c>
      <c r="T45" s="49">
        <f t="shared" si="31"/>
        <v>173</v>
      </c>
      <c r="U45" s="49">
        <f t="shared" si="32"/>
        <v>0</v>
      </c>
      <c r="V45" s="49">
        <f t="shared" si="33"/>
        <v>173</v>
      </c>
      <c r="W45" s="49">
        <f t="shared" si="34"/>
        <v>0</v>
      </c>
      <c r="X45" s="49">
        <f t="shared" si="35"/>
        <v>0</v>
      </c>
      <c r="Y45" s="49">
        <f t="shared" si="36"/>
        <v>0</v>
      </c>
      <c r="Z45" s="49">
        <f t="shared" si="37"/>
        <v>0</v>
      </c>
      <c r="AA45" s="49">
        <f t="shared" si="38"/>
        <v>0</v>
      </c>
      <c r="AB45" s="49">
        <f t="shared" si="39"/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40"/>
        <v>173</v>
      </c>
      <c r="AK45" s="49">
        <v>0</v>
      </c>
      <c r="AL45" s="49">
        <v>173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41"/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f t="shared" si="42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43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44"/>
        <v>53</v>
      </c>
      <c r="BQ45" s="49">
        <v>27</v>
      </c>
      <c r="BR45" s="49">
        <v>0</v>
      </c>
      <c r="BS45" s="49">
        <v>25</v>
      </c>
      <c r="BT45" s="49">
        <v>0</v>
      </c>
      <c r="BU45" s="49">
        <v>1</v>
      </c>
      <c r="BV45" s="49">
        <v>0</v>
      </c>
      <c r="BW45" s="49">
        <v>0</v>
      </c>
    </row>
    <row r="46" spans="1:75" ht="13.5">
      <c r="A46" s="24" t="s">
        <v>181</v>
      </c>
      <c r="B46" s="47" t="s">
        <v>256</v>
      </c>
      <c r="C46" s="48" t="s">
        <v>257</v>
      </c>
      <c r="D46" s="49">
        <f t="shared" si="0"/>
        <v>339</v>
      </c>
      <c r="E46" s="49">
        <f t="shared" si="23"/>
        <v>143</v>
      </c>
      <c r="F46" s="49">
        <f t="shared" si="24"/>
        <v>102</v>
      </c>
      <c r="G46" s="49">
        <f t="shared" si="25"/>
        <v>83</v>
      </c>
      <c r="H46" s="49">
        <f t="shared" si="26"/>
        <v>10</v>
      </c>
      <c r="I46" s="49">
        <f t="shared" si="27"/>
        <v>0</v>
      </c>
      <c r="J46" s="49">
        <f t="shared" si="28"/>
        <v>0</v>
      </c>
      <c r="K46" s="49">
        <f t="shared" si="29"/>
        <v>1</v>
      </c>
      <c r="L46" s="49">
        <f t="shared" si="30"/>
        <v>237</v>
      </c>
      <c r="M46" s="49">
        <v>143</v>
      </c>
      <c r="N46" s="49">
        <v>0</v>
      </c>
      <c r="O46" s="49">
        <v>83</v>
      </c>
      <c r="P46" s="49">
        <v>10</v>
      </c>
      <c r="Q46" s="49">
        <v>0</v>
      </c>
      <c r="R46" s="49">
        <v>0</v>
      </c>
      <c r="S46" s="49">
        <v>1</v>
      </c>
      <c r="T46" s="49">
        <f t="shared" si="31"/>
        <v>102</v>
      </c>
      <c r="U46" s="49">
        <f t="shared" si="32"/>
        <v>0</v>
      </c>
      <c r="V46" s="49">
        <f t="shared" si="33"/>
        <v>102</v>
      </c>
      <c r="W46" s="49">
        <f t="shared" si="34"/>
        <v>0</v>
      </c>
      <c r="X46" s="49">
        <f t="shared" si="35"/>
        <v>0</v>
      </c>
      <c r="Y46" s="49">
        <f t="shared" si="36"/>
        <v>0</v>
      </c>
      <c r="Z46" s="49">
        <f t="shared" si="37"/>
        <v>0</v>
      </c>
      <c r="AA46" s="49">
        <f t="shared" si="38"/>
        <v>0</v>
      </c>
      <c r="AB46" s="49">
        <f t="shared" si="39"/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 t="shared" si="40"/>
        <v>102</v>
      </c>
      <c r="AK46" s="49">
        <v>0</v>
      </c>
      <c r="AL46" s="49">
        <v>102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 t="shared" si="41"/>
        <v>0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f t="shared" si="42"/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t="shared" si="43"/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 t="shared" si="44"/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</row>
    <row r="47" spans="1:75" ht="13.5">
      <c r="A47" s="24" t="s">
        <v>181</v>
      </c>
      <c r="B47" s="47" t="s">
        <v>258</v>
      </c>
      <c r="C47" s="48" t="s">
        <v>259</v>
      </c>
      <c r="D47" s="49">
        <f t="shared" si="0"/>
        <v>271</v>
      </c>
      <c r="E47" s="49">
        <f t="shared" si="23"/>
        <v>96</v>
      </c>
      <c r="F47" s="49">
        <f t="shared" si="24"/>
        <v>94</v>
      </c>
      <c r="G47" s="49">
        <f t="shared" si="25"/>
        <v>74</v>
      </c>
      <c r="H47" s="49">
        <f t="shared" si="26"/>
        <v>6</v>
      </c>
      <c r="I47" s="49">
        <f t="shared" si="27"/>
        <v>0</v>
      </c>
      <c r="J47" s="49">
        <f t="shared" si="28"/>
        <v>0</v>
      </c>
      <c r="K47" s="49">
        <f t="shared" si="29"/>
        <v>1</v>
      </c>
      <c r="L47" s="49">
        <f t="shared" si="30"/>
        <v>177</v>
      </c>
      <c r="M47" s="49">
        <v>96</v>
      </c>
      <c r="N47" s="49">
        <v>0</v>
      </c>
      <c r="O47" s="49">
        <v>74</v>
      </c>
      <c r="P47" s="49">
        <v>6</v>
      </c>
      <c r="Q47" s="49">
        <v>0</v>
      </c>
      <c r="R47" s="49">
        <v>0</v>
      </c>
      <c r="S47" s="49">
        <v>1</v>
      </c>
      <c r="T47" s="49">
        <f t="shared" si="31"/>
        <v>94</v>
      </c>
      <c r="U47" s="49">
        <f t="shared" si="32"/>
        <v>0</v>
      </c>
      <c r="V47" s="49">
        <f t="shared" si="33"/>
        <v>94</v>
      </c>
      <c r="W47" s="49">
        <f t="shared" si="34"/>
        <v>0</v>
      </c>
      <c r="X47" s="49">
        <f t="shared" si="35"/>
        <v>0</v>
      </c>
      <c r="Y47" s="49">
        <f t="shared" si="36"/>
        <v>0</v>
      </c>
      <c r="Z47" s="49">
        <f t="shared" si="37"/>
        <v>0</v>
      </c>
      <c r="AA47" s="49">
        <f t="shared" si="38"/>
        <v>0</v>
      </c>
      <c r="AB47" s="49">
        <f t="shared" si="39"/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 t="shared" si="40"/>
        <v>94</v>
      </c>
      <c r="AK47" s="49">
        <v>0</v>
      </c>
      <c r="AL47" s="49">
        <v>94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 t="shared" si="41"/>
        <v>0</v>
      </c>
      <c r="AS47" s="49">
        <v>0</v>
      </c>
      <c r="AT47" s="49">
        <v>0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>
        <f t="shared" si="42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43"/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f t="shared" si="44"/>
        <v>0</v>
      </c>
      <c r="BQ47" s="49">
        <v>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</row>
    <row r="48" spans="1:75" ht="13.5">
      <c r="A48" s="24" t="s">
        <v>181</v>
      </c>
      <c r="B48" s="47" t="s">
        <v>260</v>
      </c>
      <c r="C48" s="48" t="s">
        <v>261</v>
      </c>
      <c r="D48" s="49">
        <f t="shared" si="0"/>
        <v>385</v>
      </c>
      <c r="E48" s="49">
        <f t="shared" si="23"/>
        <v>82</v>
      </c>
      <c r="F48" s="49">
        <f t="shared" si="24"/>
        <v>193</v>
      </c>
      <c r="G48" s="49">
        <f t="shared" si="25"/>
        <v>97</v>
      </c>
      <c r="H48" s="49">
        <f t="shared" si="26"/>
        <v>13</v>
      </c>
      <c r="I48" s="49">
        <f t="shared" si="27"/>
        <v>0</v>
      </c>
      <c r="J48" s="49">
        <f t="shared" si="28"/>
        <v>0</v>
      </c>
      <c r="K48" s="49">
        <f t="shared" si="29"/>
        <v>0</v>
      </c>
      <c r="L48" s="49">
        <f t="shared" si="30"/>
        <v>154</v>
      </c>
      <c r="M48" s="49">
        <v>82</v>
      </c>
      <c r="N48" s="49">
        <v>72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f t="shared" si="31"/>
        <v>231</v>
      </c>
      <c r="U48" s="49">
        <f t="shared" si="32"/>
        <v>0</v>
      </c>
      <c r="V48" s="49">
        <f t="shared" si="33"/>
        <v>121</v>
      </c>
      <c r="W48" s="49">
        <f t="shared" si="34"/>
        <v>97</v>
      </c>
      <c r="X48" s="49">
        <f t="shared" si="35"/>
        <v>13</v>
      </c>
      <c r="Y48" s="49">
        <f t="shared" si="36"/>
        <v>0</v>
      </c>
      <c r="Z48" s="49">
        <f t="shared" si="37"/>
        <v>0</v>
      </c>
      <c r="AA48" s="49">
        <f t="shared" si="38"/>
        <v>0</v>
      </c>
      <c r="AB48" s="49">
        <f t="shared" si="39"/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f t="shared" si="40"/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 t="shared" si="41"/>
        <v>231</v>
      </c>
      <c r="AS48" s="49">
        <v>0</v>
      </c>
      <c r="AT48" s="49">
        <v>121</v>
      </c>
      <c r="AU48" s="49">
        <v>97</v>
      </c>
      <c r="AV48" s="49">
        <v>13</v>
      </c>
      <c r="AW48" s="49">
        <v>0</v>
      </c>
      <c r="AX48" s="49">
        <v>0</v>
      </c>
      <c r="AY48" s="49">
        <v>0</v>
      </c>
      <c r="AZ48" s="49">
        <f t="shared" si="42"/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 t="shared" si="43"/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f t="shared" si="44"/>
        <v>0</v>
      </c>
      <c r="BQ48" s="49">
        <v>0</v>
      </c>
      <c r="BR48" s="49">
        <v>0</v>
      </c>
      <c r="BS48" s="49">
        <v>0</v>
      </c>
      <c r="BT48" s="49">
        <v>0</v>
      </c>
      <c r="BU48" s="49">
        <v>0</v>
      </c>
      <c r="BV48" s="49">
        <v>0</v>
      </c>
      <c r="BW48" s="49">
        <v>0</v>
      </c>
    </row>
    <row r="49" spans="1:75" ht="13.5">
      <c r="A49" s="24" t="s">
        <v>181</v>
      </c>
      <c r="B49" s="47" t="s">
        <v>262</v>
      </c>
      <c r="C49" s="48" t="s">
        <v>263</v>
      </c>
      <c r="D49" s="49">
        <f t="shared" si="0"/>
        <v>196</v>
      </c>
      <c r="E49" s="49">
        <f t="shared" si="23"/>
        <v>54</v>
      </c>
      <c r="F49" s="49">
        <f t="shared" si="24"/>
        <v>82</v>
      </c>
      <c r="G49" s="49">
        <f t="shared" si="25"/>
        <v>55</v>
      </c>
      <c r="H49" s="49">
        <f t="shared" si="26"/>
        <v>5</v>
      </c>
      <c r="I49" s="49">
        <f t="shared" si="27"/>
        <v>0</v>
      </c>
      <c r="J49" s="49">
        <f t="shared" si="28"/>
        <v>0</v>
      </c>
      <c r="K49" s="49">
        <f t="shared" si="29"/>
        <v>0</v>
      </c>
      <c r="L49" s="49">
        <f t="shared" si="30"/>
        <v>78</v>
      </c>
      <c r="M49" s="49">
        <v>54</v>
      </c>
      <c r="N49" s="49">
        <v>24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f t="shared" si="31"/>
        <v>118</v>
      </c>
      <c r="U49" s="49">
        <f t="shared" si="32"/>
        <v>0</v>
      </c>
      <c r="V49" s="49">
        <f t="shared" si="33"/>
        <v>58</v>
      </c>
      <c r="W49" s="49">
        <f t="shared" si="34"/>
        <v>55</v>
      </c>
      <c r="X49" s="49">
        <f t="shared" si="35"/>
        <v>5</v>
      </c>
      <c r="Y49" s="49">
        <f t="shared" si="36"/>
        <v>0</v>
      </c>
      <c r="Z49" s="49">
        <f t="shared" si="37"/>
        <v>0</v>
      </c>
      <c r="AA49" s="49">
        <f t="shared" si="38"/>
        <v>0</v>
      </c>
      <c r="AB49" s="49">
        <f t="shared" si="39"/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f t="shared" si="40"/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f t="shared" si="41"/>
        <v>118</v>
      </c>
      <c r="AS49" s="49">
        <v>0</v>
      </c>
      <c r="AT49" s="49">
        <v>58</v>
      </c>
      <c r="AU49" s="49">
        <v>55</v>
      </c>
      <c r="AV49" s="49">
        <v>5</v>
      </c>
      <c r="AW49" s="49">
        <v>0</v>
      </c>
      <c r="AX49" s="49">
        <v>0</v>
      </c>
      <c r="AY49" s="49">
        <v>0</v>
      </c>
      <c r="AZ49" s="49">
        <f t="shared" si="42"/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 t="shared" si="43"/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f t="shared" si="44"/>
        <v>0</v>
      </c>
      <c r="BQ49" s="49">
        <v>0</v>
      </c>
      <c r="BR49" s="49">
        <v>0</v>
      </c>
      <c r="BS49" s="49">
        <v>0</v>
      </c>
      <c r="BT49" s="49">
        <v>0</v>
      </c>
      <c r="BU49" s="49">
        <v>0</v>
      </c>
      <c r="BV49" s="49">
        <v>0</v>
      </c>
      <c r="BW49" s="49">
        <v>0</v>
      </c>
    </row>
    <row r="50" spans="1:75" ht="13.5">
      <c r="A50" s="24" t="s">
        <v>181</v>
      </c>
      <c r="B50" s="47" t="s">
        <v>264</v>
      </c>
      <c r="C50" s="48" t="s">
        <v>265</v>
      </c>
      <c r="D50" s="49">
        <f t="shared" si="0"/>
        <v>356</v>
      </c>
      <c r="E50" s="49">
        <f t="shared" si="23"/>
        <v>79</v>
      </c>
      <c r="F50" s="49">
        <f t="shared" si="24"/>
        <v>217</v>
      </c>
      <c r="G50" s="49">
        <f t="shared" si="25"/>
        <v>38</v>
      </c>
      <c r="H50" s="49">
        <f t="shared" si="26"/>
        <v>3</v>
      </c>
      <c r="I50" s="49">
        <f t="shared" si="27"/>
        <v>0</v>
      </c>
      <c r="J50" s="49">
        <f t="shared" si="28"/>
        <v>0</v>
      </c>
      <c r="K50" s="49">
        <f t="shared" si="29"/>
        <v>19</v>
      </c>
      <c r="L50" s="49">
        <f t="shared" si="30"/>
        <v>5</v>
      </c>
      <c r="M50" s="49">
        <v>0</v>
      </c>
      <c r="N50" s="49">
        <v>5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f t="shared" si="31"/>
        <v>272</v>
      </c>
      <c r="U50" s="49">
        <f t="shared" si="32"/>
        <v>0</v>
      </c>
      <c r="V50" s="49">
        <f t="shared" si="33"/>
        <v>212</v>
      </c>
      <c r="W50" s="49">
        <f t="shared" si="34"/>
        <v>38</v>
      </c>
      <c r="X50" s="49">
        <f t="shared" si="35"/>
        <v>3</v>
      </c>
      <c r="Y50" s="49">
        <f t="shared" si="36"/>
        <v>0</v>
      </c>
      <c r="Z50" s="49">
        <f t="shared" si="37"/>
        <v>0</v>
      </c>
      <c r="AA50" s="49">
        <f t="shared" si="38"/>
        <v>19</v>
      </c>
      <c r="AB50" s="49">
        <f t="shared" si="39"/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 t="shared" si="40"/>
        <v>182</v>
      </c>
      <c r="AK50" s="49">
        <v>0</v>
      </c>
      <c r="AL50" s="49">
        <v>163</v>
      </c>
      <c r="AM50" s="49">
        <v>0</v>
      </c>
      <c r="AN50" s="49">
        <v>0</v>
      </c>
      <c r="AO50" s="49">
        <v>0</v>
      </c>
      <c r="AP50" s="49">
        <v>0</v>
      </c>
      <c r="AQ50" s="49">
        <v>19</v>
      </c>
      <c r="AR50" s="49">
        <f t="shared" si="41"/>
        <v>90</v>
      </c>
      <c r="AS50" s="49">
        <v>0</v>
      </c>
      <c r="AT50" s="49">
        <v>49</v>
      </c>
      <c r="AU50" s="49">
        <v>38</v>
      </c>
      <c r="AV50" s="49">
        <v>3</v>
      </c>
      <c r="AW50" s="49">
        <v>0</v>
      </c>
      <c r="AX50" s="49">
        <v>0</v>
      </c>
      <c r="AY50" s="49">
        <v>0</v>
      </c>
      <c r="AZ50" s="49">
        <f t="shared" si="42"/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 t="shared" si="43"/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f t="shared" si="44"/>
        <v>79</v>
      </c>
      <c r="BQ50" s="49">
        <v>79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</row>
    <row r="51" spans="1:75" ht="13.5">
      <c r="A51" s="24" t="s">
        <v>181</v>
      </c>
      <c r="B51" s="47" t="s">
        <v>266</v>
      </c>
      <c r="C51" s="48" t="s">
        <v>267</v>
      </c>
      <c r="D51" s="49">
        <f t="shared" si="0"/>
        <v>897</v>
      </c>
      <c r="E51" s="49">
        <f t="shared" si="23"/>
        <v>600</v>
      </c>
      <c r="F51" s="49">
        <f t="shared" si="24"/>
        <v>191</v>
      </c>
      <c r="G51" s="49">
        <f t="shared" si="25"/>
        <v>81</v>
      </c>
      <c r="H51" s="49">
        <f t="shared" si="26"/>
        <v>25</v>
      </c>
      <c r="I51" s="49">
        <f t="shared" si="27"/>
        <v>0</v>
      </c>
      <c r="J51" s="49">
        <f t="shared" si="28"/>
        <v>0</v>
      </c>
      <c r="K51" s="49">
        <f t="shared" si="29"/>
        <v>0</v>
      </c>
      <c r="L51" s="49">
        <f t="shared" si="30"/>
        <v>681</v>
      </c>
      <c r="M51" s="49">
        <v>600</v>
      </c>
      <c r="N51" s="49">
        <v>0</v>
      </c>
      <c r="O51" s="49">
        <v>81</v>
      </c>
      <c r="P51" s="49">
        <v>0</v>
      </c>
      <c r="Q51" s="49">
        <v>0</v>
      </c>
      <c r="R51" s="49">
        <v>0</v>
      </c>
      <c r="S51" s="49">
        <v>0</v>
      </c>
      <c r="T51" s="49">
        <f t="shared" si="31"/>
        <v>216</v>
      </c>
      <c r="U51" s="49">
        <f t="shared" si="32"/>
        <v>0</v>
      </c>
      <c r="V51" s="49">
        <f t="shared" si="33"/>
        <v>191</v>
      </c>
      <c r="W51" s="49">
        <f t="shared" si="34"/>
        <v>0</v>
      </c>
      <c r="X51" s="49">
        <f t="shared" si="35"/>
        <v>25</v>
      </c>
      <c r="Y51" s="49">
        <f t="shared" si="36"/>
        <v>0</v>
      </c>
      <c r="Z51" s="49">
        <f t="shared" si="37"/>
        <v>0</v>
      </c>
      <c r="AA51" s="49">
        <f t="shared" si="38"/>
        <v>0</v>
      </c>
      <c r="AB51" s="49">
        <f t="shared" si="39"/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f t="shared" si="40"/>
        <v>191</v>
      </c>
      <c r="AK51" s="49">
        <v>0</v>
      </c>
      <c r="AL51" s="49">
        <v>191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f t="shared" si="41"/>
        <v>25</v>
      </c>
      <c r="AS51" s="49">
        <v>0</v>
      </c>
      <c r="AT51" s="49">
        <v>0</v>
      </c>
      <c r="AU51" s="49">
        <v>0</v>
      </c>
      <c r="AV51" s="49">
        <v>25</v>
      </c>
      <c r="AW51" s="49">
        <v>0</v>
      </c>
      <c r="AX51" s="49">
        <v>0</v>
      </c>
      <c r="AY51" s="49">
        <v>0</v>
      </c>
      <c r="AZ51" s="49">
        <f t="shared" si="42"/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f t="shared" si="43"/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f t="shared" si="44"/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</row>
    <row r="52" spans="1:75" ht="13.5">
      <c r="A52" s="24" t="s">
        <v>181</v>
      </c>
      <c r="B52" s="47" t="s">
        <v>268</v>
      </c>
      <c r="C52" s="48" t="s">
        <v>269</v>
      </c>
      <c r="D52" s="49">
        <f t="shared" si="0"/>
        <v>894</v>
      </c>
      <c r="E52" s="49">
        <f t="shared" si="23"/>
        <v>638</v>
      </c>
      <c r="F52" s="49">
        <f t="shared" si="24"/>
        <v>210</v>
      </c>
      <c r="G52" s="49">
        <f t="shared" si="25"/>
        <v>5</v>
      </c>
      <c r="H52" s="49">
        <f t="shared" si="26"/>
        <v>0</v>
      </c>
      <c r="I52" s="49">
        <f t="shared" si="27"/>
        <v>0</v>
      </c>
      <c r="J52" s="49">
        <f t="shared" si="28"/>
        <v>41</v>
      </c>
      <c r="K52" s="49">
        <f t="shared" si="29"/>
        <v>0</v>
      </c>
      <c r="L52" s="49">
        <f t="shared" si="30"/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f t="shared" si="31"/>
        <v>894</v>
      </c>
      <c r="U52" s="49">
        <f t="shared" si="32"/>
        <v>638</v>
      </c>
      <c r="V52" s="49">
        <f t="shared" si="33"/>
        <v>210</v>
      </c>
      <c r="W52" s="49">
        <f t="shared" si="34"/>
        <v>5</v>
      </c>
      <c r="X52" s="49">
        <f t="shared" si="35"/>
        <v>0</v>
      </c>
      <c r="Y52" s="49">
        <f t="shared" si="36"/>
        <v>0</v>
      </c>
      <c r="Z52" s="49">
        <f t="shared" si="37"/>
        <v>41</v>
      </c>
      <c r="AA52" s="49">
        <f t="shared" si="38"/>
        <v>0</v>
      </c>
      <c r="AB52" s="49">
        <f t="shared" si="39"/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f t="shared" si="40"/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f t="shared" si="41"/>
        <v>894</v>
      </c>
      <c r="AS52" s="49">
        <v>638</v>
      </c>
      <c r="AT52" s="49">
        <v>210</v>
      </c>
      <c r="AU52" s="49">
        <v>5</v>
      </c>
      <c r="AV52" s="49">
        <v>0</v>
      </c>
      <c r="AW52" s="49">
        <v>0</v>
      </c>
      <c r="AX52" s="49">
        <v>41</v>
      </c>
      <c r="AY52" s="49">
        <v>0</v>
      </c>
      <c r="AZ52" s="49">
        <f t="shared" si="42"/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f t="shared" si="43"/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f t="shared" si="44"/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</row>
    <row r="53" spans="1:75" ht="13.5">
      <c r="A53" s="24" t="s">
        <v>181</v>
      </c>
      <c r="B53" s="47" t="s">
        <v>270</v>
      </c>
      <c r="C53" s="48" t="s">
        <v>271</v>
      </c>
      <c r="D53" s="49">
        <f t="shared" si="0"/>
        <v>86</v>
      </c>
      <c r="E53" s="49">
        <f t="shared" si="23"/>
        <v>0</v>
      </c>
      <c r="F53" s="49">
        <f t="shared" si="24"/>
        <v>86</v>
      </c>
      <c r="G53" s="49">
        <f t="shared" si="25"/>
        <v>0</v>
      </c>
      <c r="H53" s="49">
        <f t="shared" si="26"/>
        <v>0</v>
      </c>
      <c r="I53" s="49">
        <f t="shared" si="27"/>
        <v>0</v>
      </c>
      <c r="J53" s="49">
        <f t="shared" si="28"/>
        <v>0</v>
      </c>
      <c r="K53" s="49">
        <f t="shared" si="29"/>
        <v>0</v>
      </c>
      <c r="L53" s="49">
        <f t="shared" si="30"/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f t="shared" si="31"/>
        <v>86</v>
      </c>
      <c r="U53" s="49">
        <f t="shared" si="32"/>
        <v>0</v>
      </c>
      <c r="V53" s="49">
        <f t="shared" si="33"/>
        <v>86</v>
      </c>
      <c r="W53" s="49">
        <f t="shared" si="34"/>
        <v>0</v>
      </c>
      <c r="X53" s="49">
        <f t="shared" si="35"/>
        <v>0</v>
      </c>
      <c r="Y53" s="49">
        <f t="shared" si="36"/>
        <v>0</v>
      </c>
      <c r="Z53" s="49">
        <f t="shared" si="37"/>
        <v>0</v>
      </c>
      <c r="AA53" s="49">
        <f t="shared" si="38"/>
        <v>0</v>
      </c>
      <c r="AB53" s="49">
        <f t="shared" si="39"/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f t="shared" si="40"/>
        <v>86</v>
      </c>
      <c r="AK53" s="49">
        <v>0</v>
      </c>
      <c r="AL53" s="49">
        <v>86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f t="shared" si="41"/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f t="shared" si="42"/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f t="shared" si="43"/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f t="shared" si="44"/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</row>
    <row r="54" spans="1:75" ht="13.5">
      <c r="A54" s="24" t="s">
        <v>181</v>
      </c>
      <c r="B54" s="47" t="s">
        <v>272</v>
      </c>
      <c r="C54" s="48" t="s">
        <v>273</v>
      </c>
      <c r="D54" s="49">
        <f t="shared" si="0"/>
        <v>2034</v>
      </c>
      <c r="E54" s="49">
        <f t="shared" si="23"/>
        <v>392</v>
      </c>
      <c r="F54" s="49">
        <f t="shared" si="24"/>
        <v>451</v>
      </c>
      <c r="G54" s="49">
        <f t="shared" si="25"/>
        <v>86</v>
      </c>
      <c r="H54" s="49">
        <f t="shared" si="26"/>
        <v>22</v>
      </c>
      <c r="I54" s="49">
        <f t="shared" si="27"/>
        <v>0</v>
      </c>
      <c r="J54" s="49">
        <f t="shared" si="28"/>
        <v>0</v>
      </c>
      <c r="K54" s="49">
        <f t="shared" si="29"/>
        <v>1083</v>
      </c>
      <c r="L54" s="49">
        <f t="shared" si="30"/>
        <v>478</v>
      </c>
      <c r="M54" s="49">
        <v>392</v>
      </c>
      <c r="N54" s="49">
        <v>0</v>
      </c>
      <c r="O54" s="49">
        <v>86</v>
      </c>
      <c r="P54" s="49">
        <v>0</v>
      </c>
      <c r="Q54" s="49">
        <v>0</v>
      </c>
      <c r="R54" s="49">
        <v>0</v>
      </c>
      <c r="S54" s="49">
        <v>0</v>
      </c>
      <c r="T54" s="49">
        <f t="shared" si="31"/>
        <v>1556</v>
      </c>
      <c r="U54" s="49">
        <f t="shared" si="32"/>
        <v>0</v>
      </c>
      <c r="V54" s="49">
        <f t="shared" si="33"/>
        <v>451</v>
      </c>
      <c r="W54" s="49">
        <f t="shared" si="34"/>
        <v>0</v>
      </c>
      <c r="X54" s="49">
        <f t="shared" si="35"/>
        <v>22</v>
      </c>
      <c r="Y54" s="49">
        <f t="shared" si="36"/>
        <v>0</v>
      </c>
      <c r="Z54" s="49">
        <f t="shared" si="37"/>
        <v>0</v>
      </c>
      <c r="AA54" s="49">
        <f t="shared" si="38"/>
        <v>1083</v>
      </c>
      <c r="AB54" s="49">
        <f t="shared" si="39"/>
        <v>1083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1083</v>
      </c>
      <c r="AJ54" s="49">
        <f t="shared" si="40"/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f t="shared" si="41"/>
        <v>473</v>
      </c>
      <c r="AS54" s="49">
        <v>0</v>
      </c>
      <c r="AT54" s="49">
        <v>451</v>
      </c>
      <c r="AU54" s="49">
        <v>0</v>
      </c>
      <c r="AV54" s="49">
        <v>22</v>
      </c>
      <c r="AW54" s="49">
        <v>0</v>
      </c>
      <c r="AX54" s="49">
        <v>0</v>
      </c>
      <c r="AY54" s="49">
        <v>0</v>
      </c>
      <c r="AZ54" s="49">
        <f t="shared" si="42"/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f t="shared" si="43"/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f t="shared" si="44"/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</row>
    <row r="55" spans="1:75" ht="13.5">
      <c r="A55" s="24" t="s">
        <v>181</v>
      </c>
      <c r="B55" s="47" t="s">
        <v>274</v>
      </c>
      <c r="C55" s="48" t="s">
        <v>275</v>
      </c>
      <c r="D55" s="49">
        <f t="shared" si="0"/>
        <v>333</v>
      </c>
      <c r="E55" s="49">
        <f t="shared" si="23"/>
        <v>30</v>
      </c>
      <c r="F55" s="49">
        <f t="shared" si="24"/>
        <v>235</v>
      </c>
      <c r="G55" s="49">
        <f t="shared" si="25"/>
        <v>53</v>
      </c>
      <c r="H55" s="49">
        <f t="shared" si="26"/>
        <v>15</v>
      </c>
      <c r="I55" s="49">
        <f t="shared" si="27"/>
        <v>0</v>
      </c>
      <c r="J55" s="49">
        <f t="shared" si="28"/>
        <v>0</v>
      </c>
      <c r="K55" s="49">
        <f t="shared" si="29"/>
        <v>0</v>
      </c>
      <c r="L55" s="49">
        <f t="shared" si="30"/>
        <v>156</v>
      </c>
      <c r="M55" s="49">
        <v>0</v>
      </c>
      <c r="N55" s="49">
        <v>97</v>
      </c>
      <c r="O55" s="49">
        <v>46</v>
      </c>
      <c r="P55" s="49">
        <v>13</v>
      </c>
      <c r="Q55" s="49">
        <v>0</v>
      </c>
      <c r="R55" s="49">
        <v>0</v>
      </c>
      <c r="S55" s="49">
        <v>0</v>
      </c>
      <c r="T55" s="49">
        <f t="shared" si="31"/>
        <v>133</v>
      </c>
      <c r="U55" s="49">
        <f t="shared" si="32"/>
        <v>0</v>
      </c>
      <c r="V55" s="49">
        <f t="shared" si="33"/>
        <v>133</v>
      </c>
      <c r="W55" s="49">
        <f t="shared" si="34"/>
        <v>0</v>
      </c>
      <c r="X55" s="49">
        <f t="shared" si="35"/>
        <v>0</v>
      </c>
      <c r="Y55" s="49">
        <f t="shared" si="36"/>
        <v>0</v>
      </c>
      <c r="Z55" s="49">
        <f t="shared" si="37"/>
        <v>0</v>
      </c>
      <c r="AA55" s="49">
        <f t="shared" si="38"/>
        <v>0</v>
      </c>
      <c r="AB55" s="49">
        <f t="shared" si="39"/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f t="shared" si="40"/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f t="shared" si="41"/>
        <v>133</v>
      </c>
      <c r="AS55" s="49">
        <v>0</v>
      </c>
      <c r="AT55" s="49">
        <v>133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f t="shared" si="42"/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f t="shared" si="43"/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f t="shared" si="44"/>
        <v>44</v>
      </c>
      <c r="BQ55" s="49">
        <v>30</v>
      </c>
      <c r="BR55" s="49">
        <v>5</v>
      </c>
      <c r="BS55" s="49">
        <v>7</v>
      </c>
      <c r="BT55" s="49">
        <v>2</v>
      </c>
      <c r="BU55" s="49">
        <v>0</v>
      </c>
      <c r="BV55" s="49">
        <v>0</v>
      </c>
      <c r="BW55" s="49">
        <v>0</v>
      </c>
    </row>
    <row r="56" spans="1:75" ht="13.5">
      <c r="A56" s="24" t="s">
        <v>181</v>
      </c>
      <c r="B56" s="47" t="s">
        <v>276</v>
      </c>
      <c r="C56" s="48" t="s">
        <v>277</v>
      </c>
      <c r="D56" s="49">
        <f t="shared" si="0"/>
        <v>17687</v>
      </c>
      <c r="E56" s="49">
        <f t="shared" si="23"/>
        <v>858</v>
      </c>
      <c r="F56" s="49">
        <f t="shared" si="24"/>
        <v>720</v>
      </c>
      <c r="G56" s="49">
        <f t="shared" si="25"/>
        <v>158</v>
      </c>
      <c r="H56" s="49">
        <f t="shared" si="26"/>
        <v>22</v>
      </c>
      <c r="I56" s="49">
        <f t="shared" si="27"/>
        <v>0</v>
      </c>
      <c r="J56" s="49">
        <f t="shared" si="28"/>
        <v>0</v>
      </c>
      <c r="K56" s="49">
        <f t="shared" si="29"/>
        <v>15929</v>
      </c>
      <c r="L56" s="49">
        <f t="shared" si="30"/>
        <v>951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951</v>
      </c>
      <c r="T56" s="49">
        <f t="shared" si="31"/>
        <v>16655</v>
      </c>
      <c r="U56" s="49">
        <f t="shared" si="32"/>
        <v>779</v>
      </c>
      <c r="V56" s="49">
        <f t="shared" si="33"/>
        <v>719</v>
      </c>
      <c r="W56" s="49">
        <f t="shared" si="34"/>
        <v>157</v>
      </c>
      <c r="X56" s="49">
        <f t="shared" si="35"/>
        <v>22</v>
      </c>
      <c r="Y56" s="49">
        <f t="shared" si="36"/>
        <v>0</v>
      </c>
      <c r="Z56" s="49">
        <f t="shared" si="37"/>
        <v>0</v>
      </c>
      <c r="AA56" s="49">
        <f t="shared" si="38"/>
        <v>14978</v>
      </c>
      <c r="AB56" s="49">
        <f t="shared" si="39"/>
        <v>914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914</v>
      </c>
      <c r="AJ56" s="49">
        <f t="shared" si="40"/>
        <v>1679</v>
      </c>
      <c r="AK56" s="49">
        <v>779</v>
      </c>
      <c r="AL56" s="49">
        <v>719</v>
      </c>
      <c r="AM56" s="49">
        <v>157</v>
      </c>
      <c r="AN56" s="49">
        <v>22</v>
      </c>
      <c r="AO56" s="49">
        <v>0</v>
      </c>
      <c r="AP56" s="49">
        <v>0</v>
      </c>
      <c r="AQ56" s="49">
        <v>2</v>
      </c>
      <c r="AR56" s="49">
        <f t="shared" si="41"/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f t="shared" si="42"/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f t="shared" si="43"/>
        <v>14062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14062</v>
      </c>
      <c r="BP56" s="49">
        <f t="shared" si="44"/>
        <v>81</v>
      </c>
      <c r="BQ56" s="49">
        <v>79</v>
      </c>
      <c r="BR56" s="49">
        <v>1</v>
      </c>
      <c r="BS56" s="49">
        <v>1</v>
      </c>
      <c r="BT56" s="49">
        <v>0</v>
      </c>
      <c r="BU56" s="49">
        <v>0</v>
      </c>
      <c r="BV56" s="49">
        <v>0</v>
      </c>
      <c r="BW56" s="49">
        <v>0</v>
      </c>
    </row>
    <row r="57" spans="1:75" ht="13.5">
      <c r="A57" s="24" t="s">
        <v>181</v>
      </c>
      <c r="B57" s="47" t="s">
        <v>278</v>
      </c>
      <c r="C57" s="48" t="s">
        <v>279</v>
      </c>
      <c r="D57" s="49">
        <f t="shared" si="0"/>
        <v>2932</v>
      </c>
      <c r="E57" s="49">
        <f t="shared" si="23"/>
        <v>1839</v>
      </c>
      <c r="F57" s="49">
        <f t="shared" si="24"/>
        <v>615</v>
      </c>
      <c r="G57" s="49">
        <f t="shared" si="25"/>
        <v>275</v>
      </c>
      <c r="H57" s="49">
        <f t="shared" si="26"/>
        <v>106</v>
      </c>
      <c r="I57" s="49">
        <f t="shared" si="27"/>
        <v>59</v>
      </c>
      <c r="J57" s="49">
        <f t="shared" si="28"/>
        <v>38</v>
      </c>
      <c r="K57" s="49">
        <f t="shared" si="29"/>
        <v>0</v>
      </c>
      <c r="L57" s="49">
        <f t="shared" si="30"/>
        <v>1877</v>
      </c>
      <c r="M57" s="49">
        <v>1839</v>
      </c>
      <c r="N57" s="49">
        <v>0</v>
      </c>
      <c r="O57" s="49">
        <v>0</v>
      </c>
      <c r="P57" s="49">
        <v>0</v>
      </c>
      <c r="Q57" s="49">
        <v>0</v>
      </c>
      <c r="R57" s="49">
        <v>38</v>
      </c>
      <c r="S57" s="49">
        <v>0</v>
      </c>
      <c r="T57" s="49">
        <f t="shared" si="31"/>
        <v>1055</v>
      </c>
      <c r="U57" s="49">
        <f t="shared" si="32"/>
        <v>0</v>
      </c>
      <c r="V57" s="49">
        <f t="shared" si="33"/>
        <v>615</v>
      </c>
      <c r="W57" s="49">
        <f t="shared" si="34"/>
        <v>275</v>
      </c>
      <c r="X57" s="49">
        <f t="shared" si="35"/>
        <v>106</v>
      </c>
      <c r="Y57" s="49">
        <f t="shared" si="36"/>
        <v>59</v>
      </c>
      <c r="Z57" s="49">
        <f t="shared" si="37"/>
        <v>0</v>
      </c>
      <c r="AA57" s="49">
        <f t="shared" si="38"/>
        <v>0</v>
      </c>
      <c r="AB57" s="49">
        <f t="shared" si="39"/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f t="shared" si="40"/>
        <v>390</v>
      </c>
      <c r="AK57" s="49">
        <v>0</v>
      </c>
      <c r="AL57" s="49">
        <v>390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f t="shared" si="41"/>
        <v>665</v>
      </c>
      <c r="AS57" s="49">
        <v>0</v>
      </c>
      <c r="AT57" s="49">
        <v>225</v>
      </c>
      <c r="AU57" s="49">
        <v>275</v>
      </c>
      <c r="AV57" s="49">
        <v>106</v>
      </c>
      <c r="AW57" s="49">
        <v>59</v>
      </c>
      <c r="AX57" s="49">
        <v>0</v>
      </c>
      <c r="AY57" s="49">
        <v>0</v>
      </c>
      <c r="AZ57" s="49">
        <f t="shared" si="42"/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f t="shared" si="43"/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f t="shared" si="44"/>
        <v>0</v>
      </c>
      <c r="BQ57" s="49">
        <v>0</v>
      </c>
      <c r="BR57" s="49">
        <v>0</v>
      </c>
      <c r="BS57" s="49">
        <v>0</v>
      </c>
      <c r="BT57" s="49">
        <v>0</v>
      </c>
      <c r="BU57" s="49">
        <v>0</v>
      </c>
      <c r="BV57" s="49">
        <v>0</v>
      </c>
      <c r="BW57" s="49">
        <v>0</v>
      </c>
    </row>
    <row r="58" spans="1:75" ht="13.5">
      <c r="A58" s="24" t="s">
        <v>181</v>
      </c>
      <c r="B58" s="47" t="s">
        <v>280</v>
      </c>
      <c r="C58" s="48" t="s">
        <v>281</v>
      </c>
      <c r="D58" s="49">
        <f t="shared" si="0"/>
        <v>706</v>
      </c>
      <c r="E58" s="49">
        <f t="shared" si="23"/>
        <v>253</v>
      </c>
      <c r="F58" s="49">
        <f t="shared" si="24"/>
        <v>258</v>
      </c>
      <c r="G58" s="49">
        <f t="shared" si="25"/>
        <v>169</v>
      </c>
      <c r="H58" s="49">
        <f t="shared" si="26"/>
        <v>25</v>
      </c>
      <c r="I58" s="49">
        <f t="shared" si="27"/>
        <v>0</v>
      </c>
      <c r="J58" s="49">
        <f t="shared" si="28"/>
        <v>0</v>
      </c>
      <c r="K58" s="49">
        <f t="shared" si="29"/>
        <v>1</v>
      </c>
      <c r="L58" s="49">
        <f t="shared" si="30"/>
        <v>182</v>
      </c>
      <c r="M58" s="49">
        <v>181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1</v>
      </c>
      <c r="T58" s="49">
        <f t="shared" si="31"/>
        <v>468</v>
      </c>
      <c r="U58" s="49">
        <f t="shared" si="32"/>
        <v>41</v>
      </c>
      <c r="V58" s="49">
        <f t="shared" si="33"/>
        <v>258</v>
      </c>
      <c r="W58" s="49">
        <f t="shared" si="34"/>
        <v>144</v>
      </c>
      <c r="X58" s="49">
        <f t="shared" si="35"/>
        <v>25</v>
      </c>
      <c r="Y58" s="49">
        <f t="shared" si="36"/>
        <v>0</v>
      </c>
      <c r="Z58" s="49">
        <f t="shared" si="37"/>
        <v>0</v>
      </c>
      <c r="AA58" s="49">
        <f t="shared" si="38"/>
        <v>0</v>
      </c>
      <c r="AB58" s="49">
        <f t="shared" si="39"/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f t="shared" si="40"/>
        <v>468</v>
      </c>
      <c r="AK58" s="49">
        <v>41</v>
      </c>
      <c r="AL58" s="49">
        <v>258</v>
      </c>
      <c r="AM58" s="49">
        <v>144</v>
      </c>
      <c r="AN58" s="49">
        <v>25</v>
      </c>
      <c r="AO58" s="49">
        <v>0</v>
      </c>
      <c r="AP58" s="49">
        <v>0</v>
      </c>
      <c r="AQ58" s="49">
        <v>0</v>
      </c>
      <c r="AR58" s="49">
        <f t="shared" si="41"/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f t="shared" si="42"/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f t="shared" si="43"/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f t="shared" si="44"/>
        <v>56</v>
      </c>
      <c r="BQ58" s="49">
        <v>31</v>
      </c>
      <c r="BR58" s="49">
        <v>0</v>
      </c>
      <c r="BS58" s="49">
        <v>25</v>
      </c>
      <c r="BT58" s="49">
        <v>0</v>
      </c>
      <c r="BU58" s="49">
        <v>0</v>
      </c>
      <c r="BV58" s="49">
        <v>0</v>
      </c>
      <c r="BW58" s="49">
        <v>0</v>
      </c>
    </row>
    <row r="59" spans="1:75" ht="13.5">
      <c r="A59" s="24" t="s">
        <v>181</v>
      </c>
      <c r="B59" s="47" t="s">
        <v>282</v>
      </c>
      <c r="C59" s="48" t="s">
        <v>283</v>
      </c>
      <c r="D59" s="49">
        <f t="shared" si="0"/>
        <v>419</v>
      </c>
      <c r="E59" s="49">
        <f t="shared" si="23"/>
        <v>164</v>
      </c>
      <c r="F59" s="49">
        <f t="shared" si="24"/>
        <v>153</v>
      </c>
      <c r="G59" s="49">
        <f t="shared" si="25"/>
        <v>86</v>
      </c>
      <c r="H59" s="49">
        <f t="shared" si="26"/>
        <v>16</v>
      </c>
      <c r="I59" s="49">
        <f t="shared" si="27"/>
        <v>0</v>
      </c>
      <c r="J59" s="49">
        <f t="shared" si="28"/>
        <v>0</v>
      </c>
      <c r="K59" s="49">
        <f t="shared" si="29"/>
        <v>0</v>
      </c>
      <c r="L59" s="49">
        <f t="shared" si="30"/>
        <v>140</v>
      </c>
      <c r="M59" s="49">
        <v>140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f t="shared" si="31"/>
        <v>279</v>
      </c>
      <c r="U59" s="49">
        <f t="shared" si="32"/>
        <v>24</v>
      </c>
      <c r="V59" s="49">
        <f t="shared" si="33"/>
        <v>153</v>
      </c>
      <c r="W59" s="49">
        <f t="shared" si="34"/>
        <v>86</v>
      </c>
      <c r="X59" s="49">
        <f t="shared" si="35"/>
        <v>16</v>
      </c>
      <c r="Y59" s="49">
        <f t="shared" si="36"/>
        <v>0</v>
      </c>
      <c r="Z59" s="49">
        <f t="shared" si="37"/>
        <v>0</v>
      </c>
      <c r="AA59" s="49">
        <f t="shared" si="38"/>
        <v>0</v>
      </c>
      <c r="AB59" s="49">
        <f t="shared" si="39"/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f t="shared" si="40"/>
        <v>279</v>
      </c>
      <c r="AK59" s="49">
        <v>24</v>
      </c>
      <c r="AL59" s="49">
        <v>153</v>
      </c>
      <c r="AM59" s="49">
        <v>86</v>
      </c>
      <c r="AN59" s="49">
        <v>16</v>
      </c>
      <c r="AO59" s="49">
        <v>0</v>
      </c>
      <c r="AP59" s="49">
        <v>0</v>
      </c>
      <c r="AQ59" s="49">
        <v>0</v>
      </c>
      <c r="AR59" s="49">
        <f t="shared" si="41"/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f t="shared" si="42"/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f t="shared" si="43"/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f t="shared" si="44"/>
        <v>0</v>
      </c>
      <c r="BQ59" s="49">
        <v>0</v>
      </c>
      <c r="BR59" s="49">
        <v>0</v>
      </c>
      <c r="BS59" s="49">
        <v>0</v>
      </c>
      <c r="BT59" s="49">
        <v>0</v>
      </c>
      <c r="BU59" s="49">
        <v>0</v>
      </c>
      <c r="BV59" s="49">
        <v>0</v>
      </c>
      <c r="BW59" s="49">
        <v>0</v>
      </c>
    </row>
    <row r="60" spans="1:75" ht="13.5">
      <c r="A60" s="24" t="s">
        <v>181</v>
      </c>
      <c r="B60" s="47" t="s">
        <v>284</v>
      </c>
      <c r="C60" s="48" t="s">
        <v>285</v>
      </c>
      <c r="D60" s="49">
        <f t="shared" si="0"/>
        <v>523</v>
      </c>
      <c r="E60" s="49">
        <f t="shared" si="23"/>
        <v>212</v>
      </c>
      <c r="F60" s="49">
        <f t="shared" si="24"/>
        <v>188</v>
      </c>
      <c r="G60" s="49">
        <f t="shared" si="25"/>
        <v>105</v>
      </c>
      <c r="H60" s="49">
        <f t="shared" si="26"/>
        <v>18</v>
      </c>
      <c r="I60" s="49">
        <f t="shared" si="27"/>
        <v>0</v>
      </c>
      <c r="J60" s="49">
        <f t="shared" si="28"/>
        <v>0</v>
      </c>
      <c r="K60" s="49">
        <f t="shared" si="29"/>
        <v>0</v>
      </c>
      <c r="L60" s="49">
        <f t="shared" si="30"/>
        <v>183</v>
      </c>
      <c r="M60" s="49">
        <v>183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f t="shared" si="31"/>
        <v>340</v>
      </c>
      <c r="U60" s="49">
        <f t="shared" si="32"/>
        <v>29</v>
      </c>
      <c r="V60" s="49">
        <f t="shared" si="33"/>
        <v>188</v>
      </c>
      <c r="W60" s="49">
        <f t="shared" si="34"/>
        <v>105</v>
      </c>
      <c r="X60" s="49">
        <f t="shared" si="35"/>
        <v>18</v>
      </c>
      <c r="Y60" s="49">
        <f t="shared" si="36"/>
        <v>0</v>
      </c>
      <c r="Z60" s="49">
        <f t="shared" si="37"/>
        <v>0</v>
      </c>
      <c r="AA60" s="49">
        <f t="shared" si="38"/>
        <v>0</v>
      </c>
      <c r="AB60" s="49">
        <f t="shared" si="39"/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f t="shared" si="40"/>
        <v>340</v>
      </c>
      <c r="AK60" s="49">
        <v>29</v>
      </c>
      <c r="AL60" s="49">
        <v>188</v>
      </c>
      <c r="AM60" s="49">
        <v>105</v>
      </c>
      <c r="AN60" s="49">
        <v>18</v>
      </c>
      <c r="AO60" s="49">
        <v>0</v>
      </c>
      <c r="AP60" s="49">
        <v>0</v>
      </c>
      <c r="AQ60" s="49">
        <v>0</v>
      </c>
      <c r="AR60" s="49">
        <f t="shared" si="41"/>
        <v>0</v>
      </c>
      <c r="AS60" s="49">
        <v>0</v>
      </c>
      <c r="AT60" s="49">
        <v>0</v>
      </c>
      <c r="AU60" s="49">
        <v>0</v>
      </c>
      <c r="AV60" s="49">
        <v>0</v>
      </c>
      <c r="AW60" s="49">
        <v>0</v>
      </c>
      <c r="AX60" s="49">
        <v>0</v>
      </c>
      <c r="AY60" s="49">
        <v>0</v>
      </c>
      <c r="AZ60" s="49">
        <f t="shared" si="42"/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f t="shared" si="43"/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f t="shared" si="44"/>
        <v>0</v>
      </c>
      <c r="BQ60" s="49">
        <v>0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</row>
    <row r="61" spans="1:75" ht="13.5">
      <c r="A61" s="24" t="s">
        <v>181</v>
      </c>
      <c r="B61" s="47" t="s">
        <v>286</v>
      </c>
      <c r="C61" s="48" t="s">
        <v>287</v>
      </c>
      <c r="D61" s="49">
        <f t="shared" si="0"/>
        <v>613</v>
      </c>
      <c r="E61" s="49">
        <f t="shared" si="23"/>
        <v>96</v>
      </c>
      <c r="F61" s="49">
        <f t="shared" si="24"/>
        <v>351</v>
      </c>
      <c r="G61" s="49">
        <f t="shared" si="25"/>
        <v>155</v>
      </c>
      <c r="H61" s="49">
        <f t="shared" si="26"/>
        <v>10</v>
      </c>
      <c r="I61" s="49">
        <f t="shared" si="27"/>
        <v>0</v>
      </c>
      <c r="J61" s="49">
        <f t="shared" si="28"/>
        <v>1</v>
      </c>
      <c r="K61" s="49">
        <f t="shared" si="29"/>
        <v>0</v>
      </c>
      <c r="L61" s="49">
        <f t="shared" si="30"/>
        <v>173</v>
      </c>
      <c r="M61" s="49">
        <v>0</v>
      </c>
      <c r="N61" s="49">
        <v>163</v>
      </c>
      <c r="O61" s="49">
        <v>0</v>
      </c>
      <c r="P61" s="49">
        <v>10</v>
      </c>
      <c r="Q61" s="49">
        <v>0</v>
      </c>
      <c r="R61" s="49">
        <v>0</v>
      </c>
      <c r="S61" s="49">
        <v>0</v>
      </c>
      <c r="T61" s="49">
        <f t="shared" si="31"/>
        <v>327</v>
      </c>
      <c r="U61" s="49">
        <f t="shared" si="32"/>
        <v>0</v>
      </c>
      <c r="V61" s="49">
        <f t="shared" si="33"/>
        <v>187</v>
      </c>
      <c r="W61" s="49">
        <f t="shared" si="34"/>
        <v>140</v>
      </c>
      <c r="X61" s="49">
        <f t="shared" si="35"/>
        <v>0</v>
      </c>
      <c r="Y61" s="49">
        <f t="shared" si="36"/>
        <v>0</v>
      </c>
      <c r="Z61" s="49">
        <f t="shared" si="37"/>
        <v>0</v>
      </c>
      <c r="AA61" s="49">
        <f t="shared" si="38"/>
        <v>0</v>
      </c>
      <c r="AB61" s="49">
        <f t="shared" si="39"/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f t="shared" si="40"/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f t="shared" si="41"/>
        <v>327</v>
      </c>
      <c r="AS61" s="49">
        <v>0</v>
      </c>
      <c r="AT61" s="49">
        <v>187</v>
      </c>
      <c r="AU61" s="49">
        <v>140</v>
      </c>
      <c r="AV61" s="49">
        <v>0</v>
      </c>
      <c r="AW61" s="49">
        <v>0</v>
      </c>
      <c r="AX61" s="49">
        <v>0</v>
      </c>
      <c r="AY61" s="49">
        <v>0</v>
      </c>
      <c r="AZ61" s="49">
        <f t="shared" si="42"/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f t="shared" si="43"/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f t="shared" si="44"/>
        <v>113</v>
      </c>
      <c r="BQ61" s="49">
        <v>96</v>
      </c>
      <c r="BR61" s="49">
        <v>1</v>
      </c>
      <c r="BS61" s="49">
        <v>15</v>
      </c>
      <c r="BT61" s="49">
        <v>0</v>
      </c>
      <c r="BU61" s="49">
        <v>0</v>
      </c>
      <c r="BV61" s="49">
        <v>1</v>
      </c>
      <c r="BW61" s="49">
        <v>0</v>
      </c>
    </row>
    <row r="62" spans="1:75" ht="13.5">
      <c r="A62" s="24" t="s">
        <v>181</v>
      </c>
      <c r="B62" s="47" t="s">
        <v>288</v>
      </c>
      <c r="C62" s="48" t="s">
        <v>289</v>
      </c>
      <c r="D62" s="49">
        <f t="shared" si="0"/>
        <v>761</v>
      </c>
      <c r="E62" s="49">
        <f t="shared" si="23"/>
        <v>134</v>
      </c>
      <c r="F62" s="49">
        <f t="shared" si="24"/>
        <v>448</v>
      </c>
      <c r="G62" s="49">
        <f t="shared" si="25"/>
        <v>159</v>
      </c>
      <c r="H62" s="49">
        <f t="shared" si="26"/>
        <v>18</v>
      </c>
      <c r="I62" s="49">
        <f t="shared" si="27"/>
        <v>0</v>
      </c>
      <c r="J62" s="49">
        <f t="shared" si="28"/>
        <v>2</v>
      </c>
      <c r="K62" s="49">
        <f t="shared" si="29"/>
        <v>0</v>
      </c>
      <c r="L62" s="49">
        <f t="shared" si="30"/>
        <v>274</v>
      </c>
      <c r="M62" s="49">
        <v>0</v>
      </c>
      <c r="N62" s="49">
        <v>256</v>
      </c>
      <c r="O62" s="49">
        <v>0</v>
      </c>
      <c r="P62" s="49">
        <v>18</v>
      </c>
      <c r="Q62" s="49">
        <v>0</v>
      </c>
      <c r="R62" s="49">
        <v>0</v>
      </c>
      <c r="S62" s="49">
        <v>0</v>
      </c>
      <c r="T62" s="49">
        <f t="shared" si="31"/>
        <v>336</v>
      </c>
      <c r="U62" s="49">
        <f t="shared" si="32"/>
        <v>0</v>
      </c>
      <c r="V62" s="49">
        <f t="shared" si="33"/>
        <v>192</v>
      </c>
      <c r="W62" s="49">
        <f t="shared" si="34"/>
        <v>144</v>
      </c>
      <c r="X62" s="49">
        <f t="shared" si="35"/>
        <v>0</v>
      </c>
      <c r="Y62" s="49">
        <f t="shared" si="36"/>
        <v>0</v>
      </c>
      <c r="Z62" s="49">
        <f t="shared" si="37"/>
        <v>0</v>
      </c>
      <c r="AA62" s="49">
        <f t="shared" si="38"/>
        <v>0</v>
      </c>
      <c r="AB62" s="49">
        <f t="shared" si="39"/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f t="shared" si="40"/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f t="shared" si="41"/>
        <v>336</v>
      </c>
      <c r="AS62" s="49">
        <v>0</v>
      </c>
      <c r="AT62" s="49">
        <v>192</v>
      </c>
      <c r="AU62" s="49">
        <v>144</v>
      </c>
      <c r="AV62" s="49">
        <v>0</v>
      </c>
      <c r="AW62" s="49">
        <v>0</v>
      </c>
      <c r="AX62" s="49">
        <v>0</v>
      </c>
      <c r="AY62" s="49">
        <v>0</v>
      </c>
      <c r="AZ62" s="49">
        <f t="shared" si="42"/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f t="shared" si="43"/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f t="shared" si="44"/>
        <v>151</v>
      </c>
      <c r="BQ62" s="49">
        <v>134</v>
      </c>
      <c r="BR62" s="49">
        <v>0</v>
      </c>
      <c r="BS62" s="49">
        <v>15</v>
      </c>
      <c r="BT62" s="49">
        <v>0</v>
      </c>
      <c r="BU62" s="49">
        <v>0</v>
      </c>
      <c r="BV62" s="49">
        <v>2</v>
      </c>
      <c r="BW62" s="49">
        <v>0</v>
      </c>
    </row>
    <row r="63" spans="1:75" ht="13.5">
      <c r="A63" s="24" t="s">
        <v>181</v>
      </c>
      <c r="B63" s="47" t="s">
        <v>290</v>
      </c>
      <c r="C63" s="48" t="s">
        <v>291</v>
      </c>
      <c r="D63" s="49">
        <f t="shared" si="0"/>
        <v>3523</v>
      </c>
      <c r="E63" s="49">
        <f t="shared" si="23"/>
        <v>2106</v>
      </c>
      <c r="F63" s="49">
        <f t="shared" si="24"/>
        <v>763</v>
      </c>
      <c r="G63" s="49">
        <f t="shared" si="25"/>
        <v>484</v>
      </c>
      <c r="H63" s="49">
        <f t="shared" si="26"/>
        <v>92</v>
      </c>
      <c r="I63" s="49">
        <f t="shared" si="27"/>
        <v>0</v>
      </c>
      <c r="J63" s="49">
        <f t="shared" si="28"/>
        <v>78</v>
      </c>
      <c r="K63" s="49">
        <f t="shared" si="29"/>
        <v>0</v>
      </c>
      <c r="L63" s="49">
        <f t="shared" si="30"/>
        <v>1288</v>
      </c>
      <c r="M63" s="49">
        <v>1224</v>
      </c>
      <c r="N63" s="49">
        <v>0</v>
      </c>
      <c r="O63" s="49">
        <v>0</v>
      </c>
      <c r="P63" s="49">
        <v>0</v>
      </c>
      <c r="Q63" s="49">
        <v>0</v>
      </c>
      <c r="R63" s="49">
        <v>64</v>
      </c>
      <c r="S63" s="49">
        <v>0</v>
      </c>
      <c r="T63" s="49">
        <f t="shared" si="31"/>
        <v>1152</v>
      </c>
      <c r="U63" s="49">
        <f t="shared" si="32"/>
        <v>0</v>
      </c>
      <c r="V63" s="49">
        <f t="shared" si="33"/>
        <v>690</v>
      </c>
      <c r="W63" s="49">
        <f t="shared" si="34"/>
        <v>370</v>
      </c>
      <c r="X63" s="49">
        <f t="shared" si="35"/>
        <v>92</v>
      </c>
      <c r="Y63" s="49">
        <f t="shared" si="36"/>
        <v>0</v>
      </c>
      <c r="Z63" s="49">
        <f t="shared" si="37"/>
        <v>0</v>
      </c>
      <c r="AA63" s="49">
        <f t="shared" si="38"/>
        <v>0</v>
      </c>
      <c r="AB63" s="49">
        <f t="shared" si="39"/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f t="shared" si="40"/>
        <v>1060</v>
      </c>
      <c r="AK63" s="49">
        <v>0</v>
      </c>
      <c r="AL63" s="49">
        <v>690</v>
      </c>
      <c r="AM63" s="49">
        <v>370</v>
      </c>
      <c r="AN63" s="49">
        <v>0</v>
      </c>
      <c r="AO63" s="49">
        <v>0</v>
      </c>
      <c r="AP63" s="49">
        <v>0</v>
      </c>
      <c r="AQ63" s="49">
        <v>0</v>
      </c>
      <c r="AR63" s="49">
        <f t="shared" si="41"/>
        <v>92</v>
      </c>
      <c r="AS63" s="49">
        <v>0</v>
      </c>
      <c r="AT63" s="49">
        <v>0</v>
      </c>
      <c r="AU63" s="49">
        <v>0</v>
      </c>
      <c r="AV63" s="49">
        <v>92</v>
      </c>
      <c r="AW63" s="49">
        <v>0</v>
      </c>
      <c r="AX63" s="49">
        <v>0</v>
      </c>
      <c r="AY63" s="49">
        <v>0</v>
      </c>
      <c r="AZ63" s="49">
        <f t="shared" si="42"/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f t="shared" si="43"/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f t="shared" si="44"/>
        <v>1083</v>
      </c>
      <c r="BQ63" s="49">
        <v>882</v>
      </c>
      <c r="BR63" s="49">
        <v>73</v>
      </c>
      <c r="BS63" s="49">
        <v>114</v>
      </c>
      <c r="BT63" s="49">
        <v>0</v>
      </c>
      <c r="BU63" s="49">
        <v>0</v>
      </c>
      <c r="BV63" s="49">
        <v>14</v>
      </c>
      <c r="BW63" s="49">
        <v>0</v>
      </c>
    </row>
    <row r="64" spans="1:75" ht="13.5">
      <c r="A64" s="24" t="s">
        <v>181</v>
      </c>
      <c r="B64" s="47" t="s">
        <v>292</v>
      </c>
      <c r="C64" s="48" t="s">
        <v>14</v>
      </c>
      <c r="D64" s="49">
        <f t="shared" si="0"/>
        <v>1702</v>
      </c>
      <c r="E64" s="49">
        <f t="shared" si="23"/>
        <v>1088</v>
      </c>
      <c r="F64" s="49">
        <f t="shared" si="24"/>
        <v>354</v>
      </c>
      <c r="G64" s="49">
        <f t="shared" si="25"/>
        <v>154</v>
      </c>
      <c r="H64" s="49">
        <f t="shared" si="26"/>
        <v>46</v>
      </c>
      <c r="I64" s="49">
        <f t="shared" si="27"/>
        <v>0</v>
      </c>
      <c r="J64" s="49">
        <f t="shared" si="28"/>
        <v>57</v>
      </c>
      <c r="K64" s="49">
        <f t="shared" si="29"/>
        <v>3</v>
      </c>
      <c r="L64" s="49">
        <f t="shared" si="30"/>
        <v>582</v>
      </c>
      <c r="M64" s="49">
        <v>492</v>
      </c>
      <c r="N64" s="49">
        <v>0</v>
      </c>
      <c r="O64" s="49">
        <v>35</v>
      </c>
      <c r="P64" s="49">
        <v>0</v>
      </c>
      <c r="Q64" s="49">
        <v>0</v>
      </c>
      <c r="R64" s="49">
        <v>52</v>
      </c>
      <c r="S64" s="49">
        <v>3</v>
      </c>
      <c r="T64" s="49">
        <f t="shared" si="31"/>
        <v>519</v>
      </c>
      <c r="U64" s="49">
        <f t="shared" si="32"/>
        <v>0</v>
      </c>
      <c r="V64" s="49">
        <f t="shared" si="33"/>
        <v>354</v>
      </c>
      <c r="W64" s="49">
        <f t="shared" si="34"/>
        <v>119</v>
      </c>
      <c r="X64" s="49">
        <f t="shared" si="35"/>
        <v>46</v>
      </c>
      <c r="Y64" s="49">
        <f t="shared" si="36"/>
        <v>0</v>
      </c>
      <c r="Z64" s="49">
        <f t="shared" si="37"/>
        <v>0</v>
      </c>
      <c r="AA64" s="49">
        <f t="shared" si="38"/>
        <v>0</v>
      </c>
      <c r="AB64" s="49">
        <f t="shared" si="39"/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f t="shared" si="40"/>
        <v>179</v>
      </c>
      <c r="AK64" s="49">
        <v>0</v>
      </c>
      <c r="AL64" s="49">
        <v>179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f t="shared" si="41"/>
        <v>340</v>
      </c>
      <c r="AS64" s="49">
        <v>0</v>
      </c>
      <c r="AT64" s="49">
        <v>175</v>
      </c>
      <c r="AU64" s="49">
        <v>119</v>
      </c>
      <c r="AV64" s="49">
        <v>46</v>
      </c>
      <c r="AW64" s="49">
        <v>0</v>
      </c>
      <c r="AX64" s="49">
        <v>0</v>
      </c>
      <c r="AY64" s="49">
        <v>0</v>
      </c>
      <c r="AZ64" s="49">
        <f t="shared" si="42"/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f t="shared" si="43"/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f t="shared" si="44"/>
        <v>601</v>
      </c>
      <c r="BQ64" s="49">
        <v>596</v>
      </c>
      <c r="BR64" s="49">
        <v>0</v>
      </c>
      <c r="BS64" s="49">
        <v>0</v>
      </c>
      <c r="BT64" s="49">
        <v>0</v>
      </c>
      <c r="BU64" s="49">
        <v>0</v>
      </c>
      <c r="BV64" s="49">
        <v>5</v>
      </c>
      <c r="BW64" s="49">
        <v>0</v>
      </c>
    </row>
    <row r="65" spans="1:75" ht="13.5">
      <c r="A65" s="24" t="s">
        <v>181</v>
      </c>
      <c r="B65" s="47" t="s">
        <v>15</v>
      </c>
      <c r="C65" s="48" t="s">
        <v>16</v>
      </c>
      <c r="D65" s="49">
        <f t="shared" si="0"/>
        <v>321</v>
      </c>
      <c r="E65" s="49">
        <f t="shared" si="23"/>
        <v>34</v>
      </c>
      <c r="F65" s="49">
        <f t="shared" si="24"/>
        <v>190</v>
      </c>
      <c r="G65" s="49">
        <f t="shared" si="25"/>
        <v>90</v>
      </c>
      <c r="H65" s="49">
        <f t="shared" si="26"/>
        <v>6</v>
      </c>
      <c r="I65" s="49">
        <f t="shared" si="27"/>
        <v>0</v>
      </c>
      <c r="J65" s="49">
        <f t="shared" si="28"/>
        <v>1</v>
      </c>
      <c r="K65" s="49">
        <f t="shared" si="29"/>
        <v>0</v>
      </c>
      <c r="L65" s="49">
        <f t="shared" si="30"/>
        <v>94</v>
      </c>
      <c r="M65" s="49">
        <v>0</v>
      </c>
      <c r="N65" s="49">
        <v>88</v>
      </c>
      <c r="O65" s="49">
        <v>0</v>
      </c>
      <c r="P65" s="49">
        <v>6</v>
      </c>
      <c r="Q65" s="49">
        <v>0</v>
      </c>
      <c r="R65" s="49">
        <v>0</v>
      </c>
      <c r="S65" s="49">
        <v>0</v>
      </c>
      <c r="T65" s="49">
        <f t="shared" si="31"/>
        <v>178</v>
      </c>
      <c r="U65" s="49">
        <f t="shared" si="32"/>
        <v>0</v>
      </c>
      <c r="V65" s="49">
        <f t="shared" si="33"/>
        <v>102</v>
      </c>
      <c r="W65" s="49">
        <f t="shared" si="34"/>
        <v>76</v>
      </c>
      <c r="X65" s="49">
        <f t="shared" si="35"/>
        <v>0</v>
      </c>
      <c r="Y65" s="49">
        <f t="shared" si="36"/>
        <v>0</v>
      </c>
      <c r="Z65" s="49">
        <f t="shared" si="37"/>
        <v>0</v>
      </c>
      <c r="AA65" s="49">
        <f t="shared" si="38"/>
        <v>0</v>
      </c>
      <c r="AB65" s="49">
        <f t="shared" si="39"/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f t="shared" si="40"/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f t="shared" si="41"/>
        <v>178</v>
      </c>
      <c r="AS65" s="49">
        <v>0</v>
      </c>
      <c r="AT65" s="49">
        <v>102</v>
      </c>
      <c r="AU65" s="49">
        <v>76</v>
      </c>
      <c r="AV65" s="49">
        <v>0</v>
      </c>
      <c r="AW65" s="49">
        <v>0</v>
      </c>
      <c r="AX65" s="49">
        <v>0</v>
      </c>
      <c r="AY65" s="49">
        <v>0</v>
      </c>
      <c r="AZ65" s="49">
        <f t="shared" si="42"/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f t="shared" si="43"/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f t="shared" si="44"/>
        <v>49</v>
      </c>
      <c r="BQ65" s="49">
        <v>34</v>
      </c>
      <c r="BR65" s="49">
        <v>0</v>
      </c>
      <c r="BS65" s="49">
        <v>14</v>
      </c>
      <c r="BT65" s="49">
        <v>0</v>
      </c>
      <c r="BU65" s="49">
        <v>0</v>
      </c>
      <c r="BV65" s="49">
        <v>1</v>
      </c>
      <c r="BW65" s="49">
        <v>0</v>
      </c>
    </row>
    <row r="66" spans="1:75" ht="13.5">
      <c r="A66" s="24" t="s">
        <v>181</v>
      </c>
      <c r="B66" s="47" t="s">
        <v>17</v>
      </c>
      <c r="C66" s="48" t="s">
        <v>18</v>
      </c>
      <c r="D66" s="49">
        <f t="shared" si="0"/>
        <v>767</v>
      </c>
      <c r="E66" s="49">
        <f t="shared" si="23"/>
        <v>340</v>
      </c>
      <c r="F66" s="49">
        <f t="shared" si="24"/>
        <v>189</v>
      </c>
      <c r="G66" s="49">
        <f t="shared" si="25"/>
        <v>100</v>
      </c>
      <c r="H66" s="49">
        <f t="shared" si="26"/>
        <v>0</v>
      </c>
      <c r="I66" s="49">
        <f t="shared" si="27"/>
        <v>0</v>
      </c>
      <c r="J66" s="49">
        <f t="shared" si="28"/>
        <v>0</v>
      </c>
      <c r="K66" s="49">
        <f t="shared" si="29"/>
        <v>138</v>
      </c>
      <c r="L66" s="49">
        <f t="shared" si="30"/>
        <v>442</v>
      </c>
      <c r="M66" s="49">
        <v>340</v>
      </c>
      <c r="N66" s="49">
        <v>0</v>
      </c>
      <c r="O66" s="49">
        <v>100</v>
      </c>
      <c r="P66" s="49">
        <v>0</v>
      </c>
      <c r="Q66" s="49">
        <v>0</v>
      </c>
      <c r="R66" s="49">
        <v>0</v>
      </c>
      <c r="S66" s="49">
        <v>2</v>
      </c>
      <c r="T66" s="49">
        <f t="shared" si="31"/>
        <v>325</v>
      </c>
      <c r="U66" s="49">
        <f t="shared" si="32"/>
        <v>0</v>
      </c>
      <c r="V66" s="49">
        <f t="shared" si="33"/>
        <v>189</v>
      </c>
      <c r="W66" s="49">
        <f t="shared" si="34"/>
        <v>0</v>
      </c>
      <c r="X66" s="49">
        <f t="shared" si="35"/>
        <v>0</v>
      </c>
      <c r="Y66" s="49">
        <f t="shared" si="36"/>
        <v>0</v>
      </c>
      <c r="Z66" s="49">
        <f t="shared" si="37"/>
        <v>0</v>
      </c>
      <c r="AA66" s="49">
        <f t="shared" si="38"/>
        <v>136</v>
      </c>
      <c r="AB66" s="49">
        <f t="shared" si="39"/>
        <v>136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136</v>
      </c>
      <c r="AJ66" s="49">
        <f t="shared" si="40"/>
        <v>15</v>
      </c>
      <c r="AK66" s="49">
        <v>0</v>
      </c>
      <c r="AL66" s="49">
        <v>15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f t="shared" si="41"/>
        <v>174</v>
      </c>
      <c r="AS66" s="49">
        <v>0</v>
      </c>
      <c r="AT66" s="49">
        <v>174</v>
      </c>
      <c r="AU66" s="49">
        <v>0</v>
      </c>
      <c r="AV66" s="49">
        <v>0</v>
      </c>
      <c r="AW66" s="49">
        <v>0</v>
      </c>
      <c r="AX66" s="49">
        <v>0</v>
      </c>
      <c r="AY66" s="49">
        <v>0</v>
      </c>
      <c r="AZ66" s="49">
        <f t="shared" si="42"/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f t="shared" si="43"/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f t="shared" si="44"/>
        <v>0</v>
      </c>
      <c r="BQ66" s="49">
        <v>0</v>
      </c>
      <c r="BR66" s="49">
        <v>0</v>
      </c>
      <c r="BS66" s="49">
        <v>0</v>
      </c>
      <c r="BT66" s="49">
        <v>0</v>
      </c>
      <c r="BU66" s="49">
        <v>0</v>
      </c>
      <c r="BV66" s="49">
        <v>0</v>
      </c>
      <c r="BW66" s="49">
        <v>0</v>
      </c>
    </row>
    <row r="67" spans="1:75" ht="13.5">
      <c r="A67" s="24" t="s">
        <v>181</v>
      </c>
      <c r="B67" s="47" t="s">
        <v>19</v>
      </c>
      <c r="C67" s="48" t="s">
        <v>20</v>
      </c>
      <c r="D67" s="49">
        <f t="shared" si="0"/>
        <v>299</v>
      </c>
      <c r="E67" s="49">
        <f t="shared" si="23"/>
        <v>47</v>
      </c>
      <c r="F67" s="49">
        <f t="shared" si="24"/>
        <v>171</v>
      </c>
      <c r="G67" s="49">
        <f t="shared" si="25"/>
        <v>77</v>
      </c>
      <c r="H67" s="49">
        <f t="shared" si="26"/>
        <v>4</v>
      </c>
      <c r="I67" s="49">
        <f t="shared" si="27"/>
        <v>0</v>
      </c>
      <c r="J67" s="49">
        <f t="shared" si="28"/>
        <v>0</v>
      </c>
      <c r="K67" s="49">
        <f t="shared" si="29"/>
        <v>0</v>
      </c>
      <c r="L67" s="49">
        <f t="shared" si="30"/>
        <v>95</v>
      </c>
      <c r="M67" s="49">
        <v>0</v>
      </c>
      <c r="N67" s="49">
        <v>91</v>
      </c>
      <c r="O67" s="49">
        <v>0</v>
      </c>
      <c r="P67" s="49">
        <v>4</v>
      </c>
      <c r="Q67" s="49">
        <v>0</v>
      </c>
      <c r="R67" s="49">
        <v>0</v>
      </c>
      <c r="S67" s="49">
        <v>0</v>
      </c>
      <c r="T67" s="49">
        <f t="shared" si="31"/>
        <v>138</v>
      </c>
      <c r="U67" s="49">
        <f t="shared" si="32"/>
        <v>0</v>
      </c>
      <c r="V67" s="49">
        <f t="shared" si="33"/>
        <v>79</v>
      </c>
      <c r="W67" s="49">
        <f t="shared" si="34"/>
        <v>59</v>
      </c>
      <c r="X67" s="49">
        <f t="shared" si="35"/>
        <v>0</v>
      </c>
      <c r="Y67" s="49">
        <f t="shared" si="36"/>
        <v>0</v>
      </c>
      <c r="Z67" s="49">
        <f t="shared" si="37"/>
        <v>0</v>
      </c>
      <c r="AA67" s="49">
        <f t="shared" si="38"/>
        <v>0</v>
      </c>
      <c r="AB67" s="49">
        <f t="shared" si="39"/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f t="shared" si="40"/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f t="shared" si="41"/>
        <v>138</v>
      </c>
      <c r="AS67" s="49">
        <v>0</v>
      </c>
      <c r="AT67" s="49">
        <v>79</v>
      </c>
      <c r="AU67" s="49">
        <v>59</v>
      </c>
      <c r="AV67" s="49">
        <v>0</v>
      </c>
      <c r="AW67" s="49">
        <v>0</v>
      </c>
      <c r="AX67" s="49">
        <v>0</v>
      </c>
      <c r="AY67" s="49">
        <v>0</v>
      </c>
      <c r="AZ67" s="49">
        <f t="shared" si="42"/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f t="shared" si="43"/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f t="shared" si="44"/>
        <v>66</v>
      </c>
      <c r="BQ67" s="49">
        <v>47</v>
      </c>
      <c r="BR67" s="49">
        <v>1</v>
      </c>
      <c r="BS67" s="49">
        <v>18</v>
      </c>
      <c r="BT67" s="49">
        <v>0</v>
      </c>
      <c r="BU67" s="49">
        <v>0</v>
      </c>
      <c r="BV67" s="49">
        <v>0</v>
      </c>
      <c r="BW67" s="49">
        <v>0</v>
      </c>
    </row>
    <row r="68" spans="1:75" ht="13.5">
      <c r="A68" s="24" t="s">
        <v>181</v>
      </c>
      <c r="B68" s="47" t="s">
        <v>21</v>
      </c>
      <c r="C68" s="48" t="s">
        <v>22</v>
      </c>
      <c r="D68" s="49">
        <f t="shared" si="0"/>
        <v>447</v>
      </c>
      <c r="E68" s="49">
        <f t="shared" si="23"/>
        <v>20</v>
      </c>
      <c r="F68" s="49">
        <f t="shared" si="24"/>
        <v>294</v>
      </c>
      <c r="G68" s="49">
        <f t="shared" si="25"/>
        <v>127</v>
      </c>
      <c r="H68" s="49">
        <f t="shared" si="26"/>
        <v>6</v>
      </c>
      <c r="I68" s="49">
        <f t="shared" si="27"/>
        <v>0</v>
      </c>
      <c r="J68" s="49">
        <f t="shared" si="28"/>
        <v>0</v>
      </c>
      <c r="K68" s="49">
        <f t="shared" si="29"/>
        <v>0</v>
      </c>
      <c r="L68" s="49">
        <f t="shared" si="30"/>
        <v>156</v>
      </c>
      <c r="M68" s="49">
        <v>0</v>
      </c>
      <c r="N68" s="49">
        <v>150</v>
      </c>
      <c r="O68" s="49">
        <v>0</v>
      </c>
      <c r="P68" s="49">
        <v>6</v>
      </c>
      <c r="Q68" s="49">
        <v>0</v>
      </c>
      <c r="R68" s="49">
        <v>0</v>
      </c>
      <c r="S68" s="49">
        <v>0</v>
      </c>
      <c r="T68" s="49">
        <f t="shared" si="31"/>
        <v>252</v>
      </c>
      <c r="U68" s="49">
        <f t="shared" si="32"/>
        <v>0</v>
      </c>
      <c r="V68" s="49">
        <f t="shared" si="33"/>
        <v>144</v>
      </c>
      <c r="W68" s="49">
        <f t="shared" si="34"/>
        <v>108</v>
      </c>
      <c r="X68" s="49">
        <f t="shared" si="35"/>
        <v>0</v>
      </c>
      <c r="Y68" s="49">
        <f t="shared" si="36"/>
        <v>0</v>
      </c>
      <c r="Z68" s="49">
        <f t="shared" si="37"/>
        <v>0</v>
      </c>
      <c r="AA68" s="49">
        <f t="shared" si="38"/>
        <v>0</v>
      </c>
      <c r="AB68" s="49">
        <f t="shared" si="39"/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f t="shared" si="40"/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f t="shared" si="41"/>
        <v>252</v>
      </c>
      <c r="AS68" s="49">
        <v>0</v>
      </c>
      <c r="AT68" s="49">
        <v>144</v>
      </c>
      <c r="AU68" s="49">
        <v>108</v>
      </c>
      <c r="AV68" s="49">
        <v>0</v>
      </c>
      <c r="AW68" s="49">
        <v>0</v>
      </c>
      <c r="AX68" s="49">
        <v>0</v>
      </c>
      <c r="AY68" s="49">
        <v>0</v>
      </c>
      <c r="AZ68" s="49">
        <f t="shared" si="42"/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f t="shared" si="43"/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f t="shared" si="44"/>
        <v>39</v>
      </c>
      <c r="BQ68" s="49">
        <v>20</v>
      </c>
      <c r="BR68" s="49">
        <v>0</v>
      </c>
      <c r="BS68" s="49">
        <v>19</v>
      </c>
      <c r="BT68" s="49">
        <v>0</v>
      </c>
      <c r="BU68" s="49">
        <v>0</v>
      </c>
      <c r="BV68" s="49">
        <v>0</v>
      </c>
      <c r="BW68" s="49">
        <v>0</v>
      </c>
    </row>
    <row r="69" spans="1:75" ht="13.5">
      <c r="A69" s="24" t="s">
        <v>181</v>
      </c>
      <c r="B69" s="47" t="s">
        <v>23</v>
      </c>
      <c r="C69" s="48" t="s">
        <v>24</v>
      </c>
      <c r="D69" s="49">
        <f t="shared" si="0"/>
        <v>723</v>
      </c>
      <c r="E69" s="49">
        <f t="shared" si="23"/>
        <v>152</v>
      </c>
      <c r="F69" s="49">
        <f t="shared" si="24"/>
        <v>344</v>
      </c>
      <c r="G69" s="49">
        <f t="shared" si="25"/>
        <v>197</v>
      </c>
      <c r="H69" s="49">
        <f t="shared" si="26"/>
        <v>24</v>
      </c>
      <c r="I69" s="49">
        <f t="shared" si="27"/>
        <v>6</v>
      </c>
      <c r="J69" s="49">
        <f t="shared" si="28"/>
        <v>0</v>
      </c>
      <c r="K69" s="49">
        <f t="shared" si="29"/>
        <v>0</v>
      </c>
      <c r="L69" s="49">
        <f t="shared" si="30"/>
        <v>152</v>
      </c>
      <c r="M69" s="49">
        <v>152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f t="shared" si="31"/>
        <v>571</v>
      </c>
      <c r="U69" s="49">
        <f t="shared" si="32"/>
        <v>0</v>
      </c>
      <c r="V69" s="49">
        <f t="shared" si="33"/>
        <v>344</v>
      </c>
      <c r="W69" s="49">
        <f t="shared" si="34"/>
        <v>197</v>
      </c>
      <c r="X69" s="49">
        <f t="shared" si="35"/>
        <v>24</v>
      </c>
      <c r="Y69" s="49">
        <f t="shared" si="36"/>
        <v>6</v>
      </c>
      <c r="Z69" s="49">
        <f t="shared" si="37"/>
        <v>0</v>
      </c>
      <c r="AA69" s="49">
        <f t="shared" si="38"/>
        <v>0</v>
      </c>
      <c r="AB69" s="49">
        <f t="shared" si="39"/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f t="shared" si="40"/>
        <v>344</v>
      </c>
      <c r="AK69" s="49">
        <v>0</v>
      </c>
      <c r="AL69" s="49">
        <v>344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f t="shared" si="41"/>
        <v>227</v>
      </c>
      <c r="AS69" s="49">
        <v>0</v>
      </c>
      <c r="AT69" s="49">
        <v>0</v>
      </c>
      <c r="AU69" s="49">
        <v>197</v>
      </c>
      <c r="AV69" s="49">
        <v>24</v>
      </c>
      <c r="AW69" s="49">
        <v>6</v>
      </c>
      <c r="AX69" s="49">
        <v>0</v>
      </c>
      <c r="AY69" s="49">
        <v>0</v>
      </c>
      <c r="AZ69" s="49">
        <f t="shared" si="42"/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f t="shared" si="43"/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f t="shared" si="44"/>
        <v>0</v>
      </c>
      <c r="BQ69" s="49">
        <v>0</v>
      </c>
      <c r="BR69" s="49">
        <v>0</v>
      </c>
      <c r="BS69" s="49">
        <v>0</v>
      </c>
      <c r="BT69" s="49">
        <v>0</v>
      </c>
      <c r="BU69" s="49">
        <v>0</v>
      </c>
      <c r="BV69" s="49">
        <v>0</v>
      </c>
      <c r="BW69" s="49">
        <v>0</v>
      </c>
    </row>
    <row r="70" spans="1:75" ht="13.5">
      <c r="A70" s="24" t="s">
        <v>181</v>
      </c>
      <c r="B70" s="47" t="s">
        <v>25</v>
      </c>
      <c r="C70" s="48" t="s">
        <v>26</v>
      </c>
      <c r="D70" s="49">
        <f t="shared" si="0"/>
        <v>407</v>
      </c>
      <c r="E70" s="49">
        <f t="shared" si="23"/>
        <v>109</v>
      </c>
      <c r="F70" s="49">
        <f t="shared" si="24"/>
        <v>126</v>
      </c>
      <c r="G70" s="49">
        <f t="shared" si="25"/>
        <v>116</v>
      </c>
      <c r="H70" s="49">
        <f t="shared" si="26"/>
        <v>12</v>
      </c>
      <c r="I70" s="49">
        <f t="shared" si="27"/>
        <v>0</v>
      </c>
      <c r="J70" s="49">
        <f t="shared" si="28"/>
        <v>0</v>
      </c>
      <c r="K70" s="49">
        <f t="shared" si="29"/>
        <v>44</v>
      </c>
      <c r="L70" s="49">
        <f t="shared" si="30"/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f t="shared" si="31"/>
        <v>407</v>
      </c>
      <c r="U70" s="49">
        <f t="shared" si="32"/>
        <v>109</v>
      </c>
      <c r="V70" s="49">
        <f t="shared" si="33"/>
        <v>126</v>
      </c>
      <c r="W70" s="49">
        <f t="shared" si="34"/>
        <v>116</v>
      </c>
      <c r="X70" s="49">
        <f t="shared" si="35"/>
        <v>12</v>
      </c>
      <c r="Y70" s="49">
        <f t="shared" si="36"/>
        <v>0</v>
      </c>
      <c r="Z70" s="49">
        <f t="shared" si="37"/>
        <v>0</v>
      </c>
      <c r="AA70" s="49">
        <f t="shared" si="38"/>
        <v>44</v>
      </c>
      <c r="AB70" s="49">
        <f t="shared" si="39"/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f t="shared" si="40"/>
        <v>286</v>
      </c>
      <c r="AK70" s="49">
        <v>0</v>
      </c>
      <c r="AL70" s="49">
        <v>126</v>
      </c>
      <c r="AM70" s="49">
        <v>116</v>
      </c>
      <c r="AN70" s="49">
        <v>0</v>
      </c>
      <c r="AO70" s="49">
        <v>0</v>
      </c>
      <c r="AP70" s="49">
        <v>0</v>
      </c>
      <c r="AQ70" s="49">
        <v>44</v>
      </c>
      <c r="AR70" s="49">
        <f t="shared" si="41"/>
        <v>121</v>
      </c>
      <c r="AS70" s="49">
        <v>109</v>
      </c>
      <c r="AT70" s="49">
        <v>0</v>
      </c>
      <c r="AU70" s="49">
        <v>0</v>
      </c>
      <c r="AV70" s="49">
        <v>12</v>
      </c>
      <c r="AW70" s="49">
        <v>0</v>
      </c>
      <c r="AX70" s="49">
        <v>0</v>
      </c>
      <c r="AY70" s="49">
        <v>0</v>
      </c>
      <c r="AZ70" s="49">
        <f t="shared" si="42"/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f t="shared" si="43"/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f t="shared" si="44"/>
        <v>0</v>
      </c>
      <c r="BQ70" s="49">
        <v>0</v>
      </c>
      <c r="BR70" s="49">
        <v>0</v>
      </c>
      <c r="BS70" s="49">
        <v>0</v>
      </c>
      <c r="BT70" s="49">
        <v>0</v>
      </c>
      <c r="BU70" s="49">
        <v>0</v>
      </c>
      <c r="BV70" s="49">
        <v>0</v>
      </c>
      <c r="BW70" s="49">
        <v>0</v>
      </c>
    </row>
    <row r="71" spans="1:75" ht="13.5">
      <c r="A71" s="24" t="s">
        <v>181</v>
      </c>
      <c r="B71" s="47" t="s">
        <v>27</v>
      </c>
      <c r="C71" s="48" t="s">
        <v>28</v>
      </c>
      <c r="D71" s="49">
        <f aca="true" t="shared" si="45" ref="D71:D90">SUM(E71:K71)</f>
        <v>1196</v>
      </c>
      <c r="E71" s="49">
        <f t="shared" si="23"/>
        <v>321</v>
      </c>
      <c r="F71" s="49">
        <f t="shared" si="24"/>
        <v>526</v>
      </c>
      <c r="G71" s="49">
        <f t="shared" si="25"/>
        <v>291</v>
      </c>
      <c r="H71" s="49">
        <f t="shared" si="26"/>
        <v>29</v>
      </c>
      <c r="I71" s="49">
        <f t="shared" si="27"/>
        <v>9</v>
      </c>
      <c r="J71" s="49">
        <f t="shared" si="28"/>
        <v>0</v>
      </c>
      <c r="K71" s="49">
        <f t="shared" si="29"/>
        <v>20</v>
      </c>
      <c r="L71" s="49">
        <f t="shared" si="30"/>
        <v>341</v>
      </c>
      <c r="M71" s="49">
        <v>321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20</v>
      </c>
      <c r="T71" s="49">
        <f t="shared" si="31"/>
        <v>855</v>
      </c>
      <c r="U71" s="49">
        <f t="shared" si="32"/>
        <v>0</v>
      </c>
      <c r="V71" s="49">
        <f t="shared" si="33"/>
        <v>526</v>
      </c>
      <c r="W71" s="49">
        <f t="shared" si="34"/>
        <v>291</v>
      </c>
      <c r="X71" s="49">
        <f t="shared" si="35"/>
        <v>29</v>
      </c>
      <c r="Y71" s="49">
        <f t="shared" si="36"/>
        <v>9</v>
      </c>
      <c r="Z71" s="49">
        <f t="shared" si="37"/>
        <v>0</v>
      </c>
      <c r="AA71" s="49">
        <f t="shared" si="38"/>
        <v>0</v>
      </c>
      <c r="AB71" s="49">
        <f t="shared" si="39"/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f t="shared" si="40"/>
        <v>526</v>
      </c>
      <c r="AK71" s="49">
        <v>0</v>
      </c>
      <c r="AL71" s="49">
        <v>526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f t="shared" si="41"/>
        <v>329</v>
      </c>
      <c r="AS71" s="49">
        <v>0</v>
      </c>
      <c r="AT71" s="49">
        <v>0</v>
      </c>
      <c r="AU71" s="49">
        <v>291</v>
      </c>
      <c r="AV71" s="49">
        <v>29</v>
      </c>
      <c r="AW71" s="49">
        <v>9</v>
      </c>
      <c r="AX71" s="49">
        <v>0</v>
      </c>
      <c r="AY71" s="49">
        <v>0</v>
      </c>
      <c r="AZ71" s="49">
        <f t="shared" si="42"/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f t="shared" si="43"/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f t="shared" si="44"/>
        <v>0</v>
      </c>
      <c r="BQ71" s="49">
        <v>0</v>
      </c>
      <c r="BR71" s="49">
        <v>0</v>
      </c>
      <c r="BS71" s="49">
        <v>0</v>
      </c>
      <c r="BT71" s="49">
        <v>0</v>
      </c>
      <c r="BU71" s="49">
        <v>0</v>
      </c>
      <c r="BV71" s="49">
        <v>0</v>
      </c>
      <c r="BW71" s="49">
        <v>0</v>
      </c>
    </row>
    <row r="72" spans="1:75" ht="13.5">
      <c r="A72" s="24" t="s">
        <v>181</v>
      </c>
      <c r="B72" s="47" t="s">
        <v>29</v>
      </c>
      <c r="C72" s="48" t="s">
        <v>30</v>
      </c>
      <c r="D72" s="49">
        <f t="shared" si="45"/>
        <v>1061</v>
      </c>
      <c r="E72" s="49">
        <f t="shared" si="23"/>
        <v>204</v>
      </c>
      <c r="F72" s="49">
        <f t="shared" si="24"/>
        <v>535</v>
      </c>
      <c r="G72" s="49">
        <f t="shared" si="25"/>
        <v>265</v>
      </c>
      <c r="H72" s="49">
        <f t="shared" si="26"/>
        <v>30</v>
      </c>
      <c r="I72" s="49">
        <f t="shared" si="27"/>
        <v>9</v>
      </c>
      <c r="J72" s="49">
        <f t="shared" si="28"/>
        <v>18</v>
      </c>
      <c r="K72" s="49">
        <f t="shared" si="29"/>
        <v>0</v>
      </c>
      <c r="L72" s="49">
        <f t="shared" si="30"/>
        <v>222</v>
      </c>
      <c r="M72" s="49">
        <v>204</v>
      </c>
      <c r="N72" s="49">
        <v>0</v>
      </c>
      <c r="O72" s="49">
        <v>0</v>
      </c>
      <c r="P72" s="49">
        <v>0</v>
      </c>
      <c r="Q72" s="49">
        <v>0</v>
      </c>
      <c r="R72" s="49">
        <v>18</v>
      </c>
      <c r="S72" s="49">
        <v>0</v>
      </c>
      <c r="T72" s="49">
        <f t="shared" si="31"/>
        <v>839</v>
      </c>
      <c r="U72" s="49">
        <f t="shared" si="32"/>
        <v>0</v>
      </c>
      <c r="V72" s="49">
        <f t="shared" si="33"/>
        <v>535</v>
      </c>
      <c r="W72" s="49">
        <f t="shared" si="34"/>
        <v>265</v>
      </c>
      <c r="X72" s="49">
        <f t="shared" si="35"/>
        <v>30</v>
      </c>
      <c r="Y72" s="49">
        <f t="shared" si="36"/>
        <v>9</v>
      </c>
      <c r="Z72" s="49">
        <f t="shared" si="37"/>
        <v>0</v>
      </c>
      <c r="AA72" s="49">
        <f t="shared" si="38"/>
        <v>0</v>
      </c>
      <c r="AB72" s="49">
        <f t="shared" si="39"/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f t="shared" si="40"/>
        <v>535</v>
      </c>
      <c r="AK72" s="49">
        <v>0</v>
      </c>
      <c r="AL72" s="49">
        <v>535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f t="shared" si="41"/>
        <v>304</v>
      </c>
      <c r="AS72" s="49">
        <v>0</v>
      </c>
      <c r="AT72" s="49">
        <v>0</v>
      </c>
      <c r="AU72" s="49">
        <v>265</v>
      </c>
      <c r="AV72" s="49">
        <v>30</v>
      </c>
      <c r="AW72" s="49">
        <v>9</v>
      </c>
      <c r="AX72" s="49">
        <v>0</v>
      </c>
      <c r="AY72" s="49">
        <v>0</v>
      </c>
      <c r="AZ72" s="49">
        <f t="shared" si="42"/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f t="shared" si="43"/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f t="shared" si="44"/>
        <v>0</v>
      </c>
      <c r="BQ72" s="49">
        <v>0</v>
      </c>
      <c r="BR72" s="49">
        <v>0</v>
      </c>
      <c r="BS72" s="49">
        <v>0</v>
      </c>
      <c r="BT72" s="49">
        <v>0</v>
      </c>
      <c r="BU72" s="49">
        <v>0</v>
      </c>
      <c r="BV72" s="49">
        <v>0</v>
      </c>
      <c r="BW72" s="49">
        <v>0</v>
      </c>
    </row>
    <row r="73" spans="1:75" ht="13.5">
      <c r="A73" s="24" t="s">
        <v>181</v>
      </c>
      <c r="B73" s="47" t="s">
        <v>31</v>
      </c>
      <c r="C73" s="48" t="s">
        <v>32</v>
      </c>
      <c r="D73" s="49">
        <f t="shared" si="45"/>
        <v>437</v>
      </c>
      <c r="E73" s="49">
        <f t="shared" si="23"/>
        <v>87</v>
      </c>
      <c r="F73" s="49">
        <f t="shared" si="24"/>
        <v>240</v>
      </c>
      <c r="G73" s="49">
        <f t="shared" si="25"/>
        <v>100</v>
      </c>
      <c r="H73" s="49">
        <f t="shared" si="26"/>
        <v>8</v>
      </c>
      <c r="I73" s="49">
        <f t="shared" si="27"/>
        <v>2</v>
      </c>
      <c r="J73" s="49">
        <f t="shared" si="28"/>
        <v>0</v>
      </c>
      <c r="K73" s="49">
        <f t="shared" si="29"/>
        <v>0</v>
      </c>
      <c r="L73" s="49">
        <f t="shared" si="30"/>
        <v>87</v>
      </c>
      <c r="M73" s="49">
        <v>87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f t="shared" si="31"/>
        <v>350</v>
      </c>
      <c r="U73" s="49">
        <f t="shared" si="32"/>
        <v>0</v>
      </c>
      <c r="V73" s="49">
        <f t="shared" si="33"/>
        <v>240</v>
      </c>
      <c r="W73" s="49">
        <f t="shared" si="34"/>
        <v>100</v>
      </c>
      <c r="X73" s="49">
        <f t="shared" si="35"/>
        <v>8</v>
      </c>
      <c r="Y73" s="49">
        <f t="shared" si="36"/>
        <v>2</v>
      </c>
      <c r="Z73" s="49">
        <f t="shared" si="37"/>
        <v>0</v>
      </c>
      <c r="AA73" s="49">
        <f t="shared" si="38"/>
        <v>0</v>
      </c>
      <c r="AB73" s="49">
        <f t="shared" si="39"/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f t="shared" si="40"/>
        <v>240</v>
      </c>
      <c r="AK73" s="49">
        <v>0</v>
      </c>
      <c r="AL73" s="49">
        <v>240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f t="shared" si="41"/>
        <v>110</v>
      </c>
      <c r="AS73" s="49">
        <v>0</v>
      </c>
      <c r="AT73" s="49">
        <v>0</v>
      </c>
      <c r="AU73" s="49">
        <v>100</v>
      </c>
      <c r="AV73" s="49">
        <v>8</v>
      </c>
      <c r="AW73" s="49">
        <v>2</v>
      </c>
      <c r="AX73" s="49">
        <v>0</v>
      </c>
      <c r="AY73" s="49">
        <v>0</v>
      </c>
      <c r="AZ73" s="49">
        <f t="shared" si="42"/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f t="shared" si="43"/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f t="shared" si="44"/>
        <v>0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</row>
    <row r="74" spans="1:75" ht="13.5">
      <c r="A74" s="24" t="s">
        <v>181</v>
      </c>
      <c r="B74" s="47" t="s">
        <v>33</v>
      </c>
      <c r="C74" s="48" t="s">
        <v>34</v>
      </c>
      <c r="D74" s="49">
        <f t="shared" si="45"/>
        <v>1228</v>
      </c>
      <c r="E74" s="49">
        <f t="shared" si="23"/>
        <v>0</v>
      </c>
      <c r="F74" s="49">
        <f t="shared" si="24"/>
        <v>332</v>
      </c>
      <c r="G74" s="49">
        <f t="shared" si="25"/>
        <v>224</v>
      </c>
      <c r="H74" s="49">
        <f t="shared" si="26"/>
        <v>0</v>
      </c>
      <c r="I74" s="49">
        <f t="shared" si="27"/>
        <v>0</v>
      </c>
      <c r="J74" s="49">
        <f t="shared" si="28"/>
        <v>0</v>
      </c>
      <c r="K74" s="49">
        <f t="shared" si="29"/>
        <v>672</v>
      </c>
      <c r="L74" s="49">
        <f t="shared" si="30"/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f t="shared" si="31"/>
        <v>1228</v>
      </c>
      <c r="U74" s="49">
        <f t="shared" si="32"/>
        <v>0</v>
      </c>
      <c r="V74" s="49">
        <f t="shared" si="33"/>
        <v>332</v>
      </c>
      <c r="W74" s="49">
        <f t="shared" si="34"/>
        <v>224</v>
      </c>
      <c r="X74" s="49">
        <f t="shared" si="35"/>
        <v>0</v>
      </c>
      <c r="Y74" s="49">
        <f t="shared" si="36"/>
        <v>0</v>
      </c>
      <c r="Z74" s="49">
        <f t="shared" si="37"/>
        <v>0</v>
      </c>
      <c r="AA74" s="49">
        <f t="shared" si="38"/>
        <v>672</v>
      </c>
      <c r="AB74" s="49">
        <f t="shared" si="39"/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f t="shared" si="40"/>
        <v>282</v>
      </c>
      <c r="AK74" s="49">
        <v>0</v>
      </c>
      <c r="AL74" s="49">
        <v>170</v>
      </c>
      <c r="AM74" s="49">
        <v>0</v>
      </c>
      <c r="AN74" s="49">
        <v>0</v>
      </c>
      <c r="AO74" s="49">
        <v>0</v>
      </c>
      <c r="AP74" s="49">
        <v>0</v>
      </c>
      <c r="AQ74" s="49">
        <v>112</v>
      </c>
      <c r="AR74" s="49">
        <f t="shared" si="41"/>
        <v>386</v>
      </c>
      <c r="AS74" s="49">
        <v>0</v>
      </c>
      <c r="AT74" s="49">
        <v>162</v>
      </c>
      <c r="AU74" s="49">
        <v>224</v>
      </c>
      <c r="AV74" s="49">
        <v>0</v>
      </c>
      <c r="AW74" s="49">
        <v>0</v>
      </c>
      <c r="AX74" s="49">
        <v>0</v>
      </c>
      <c r="AY74" s="49">
        <v>0</v>
      </c>
      <c r="AZ74" s="49">
        <f t="shared" si="42"/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f t="shared" si="43"/>
        <v>560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560</v>
      </c>
      <c r="BP74" s="49">
        <f t="shared" si="44"/>
        <v>0</v>
      </c>
      <c r="BQ74" s="49">
        <v>0</v>
      </c>
      <c r="BR74" s="49">
        <v>0</v>
      </c>
      <c r="BS74" s="49">
        <v>0</v>
      </c>
      <c r="BT74" s="49">
        <v>0</v>
      </c>
      <c r="BU74" s="49">
        <v>0</v>
      </c>
      <c r="BV74" s="49">
        <v>0</v>
      </c>
      <c r="BW74" s="49">
        <v>0</v>
      </c>
    </row>
    <row r="75" spans="1:75" ht="13.5">
      <c r="A75" s="24" t="s">
        <v>181</v>
      </c>
      <c r="B75" s="47" t="s">
        <v>35</v>
      </c>
      <c r="C75" s="48" t="s">
        <v>36</v>
      </c>
      <c r="D75" s="49">
        <f t="shared" si="45"/>
        <v>739</v>
      </c>
      <c r="E75" s="49">
        <f t="shared" si="23"/>
        <v>0</v>
      </c>
      <c r="F75" s="49">
        <f t="shared" si="24"/>
        <v>208</v>
      </c>
      <c r="G75" s="49">
        <f t="shared" si="25"/>
        <v>137</v>
      </c>
      <c r="H75" s="49">
        <f t="shared" si="26"/>
        <v>0</v>
      </c>
      <c r="I75" s="49">
        <f t="shared" si="27"/>
        <v>0</v>
      </c>
      <c r="J75" s="49">
        <f t="shared" si="28"/>
        <v>0</v>
      </c>
      <c r="K75" s="49">
        <f t="shared" si="29"/>
        <v>394</v>
      </c>
      <c r="L75" s="49">
        <f t="shared" si="30"/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f t="shared" si="31"/>
        <v>739</v>
      </c>
      <c r="U75" s="49">
        <f t="shared" si="32"/>
        <v>0</v>
      </c>
      <c r="V75" s="49">
        <f t="shared" si="33"/>
        <v>208</v>
      </c>
      <c r="W75" s="49">
        <f t="shared" si="34"/>
        <v>137</v>
      </c>
      <c r="X75" s="49">
        <f t="shared" si="35"/>
        <v>0</v>
      </c>
      <c r="Y75" s="49">
        <f t="shared" si="36"/>
        <v>0</v>
      </c>
      <c r="Z75" s="49">
        <f t="shared" si="37"/>
        <v>0</v>
      </c>
      <c r="AA75" s="49">
        <f t="shared" si="38"/>
        <v>394</v>
      </c>
      <c r="AB75" s="49">
        <f t="shared" si="39"/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f t="shared" si="40"/>
        <v>149</v>
      </c>
      <c r="AK75" s="49">
        <v>0</v>
      </c>
      <c r="AL75" s="49">
        <v>95</v>
      </c>
      <c r="AM75" s="49">
        <v>0</v>
      </c>
      <c r="AN75" s="49">
        <v>0</v>
      </c>
      <c r="AO75" s="49">
        <v>0</v>
      </c>
      <c r="AP75" s="49">
        <v>0</v>
      </c>
      <c r="AQ75" s="49">
        <v>54</v>
      </c>
      <c r="AR75" s="49">
        <f t="shared" si="41"/>
        <v>250</v>
      </c>
      <c r="AS75" s="49">
        <v>0</v>
      </c>
      <c r="AT75" s="49">
        <v>113</v>
      </c>
      <c r="AU75" s="49">
        <v>137</v>
      </c>
      <c r="AV75" s="49">
        <v>0</v>
      </c>
      <c r="AW75" s="49">
        <v>0</v>
      </c>
      <c r="AX75" s="49">
        <v>0</v>
      </c>
      <c r="AY75" s="49">
        <v>0</v>
      </c>
      <c r="AZ75" s="49">
        <f t="shared" si="42"/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f t="shared" si="43"/>
        <v>340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340</v>
      </c>
      <c r="BP75" s="49">
        <f t="shared" si="44"/>
        <v>0</v>
      </c>
      <c r="BQ75" s="49">
        <v>0</v>
      </c>
      <c r="BR75" s="49">
        <v>0</v>
      </c>
      <c r="BS75" s="49">
        <v>0</v>
      </c>
      <c r="BT75" s="49">
        <v>0</v>
      </c>
      <c r="BU75" s="49">
        <v>0</v>
      </c>
      <c r="BV75" s="49">
        <v>0</v>
      </c>
      <c r="BW75" s="49">
        <v>0</v>
      </c>
    </row>
    <row r="76" spans="1:75" ht="13.5">
      <c r="A76" s="24" t="s">
        <v>181</v>
      </c>
      <c r="B76" s="47" t="s">
        <v>37</v>
      </c>
      <c r="C76" s="48" t="s">
        <v>38</v>
      </c>
      <c r="D76" s="49">
        <f t="shared" si="45"/>
        <v>663</v>
      </c>
      <c r="E76" s="49">
        <f t="shared" si="23"/>
        <v>363</v>
      </c>
      <c r="F76" s="49">
        <f t="shared" si="24"/>
        <v>162</v>
      </c>
      <c r="G76" s="49">
        <f t="shared" si="25"/>
        <v>89</v>
      </c>
      <c r="H76" s="49">
        <f t="shared" si="26"/>
        <v>18</v>
      </c>
      <c r="I76" s="49">
        <f t="shared" si="27"/>
        <v>0</v>
      </c>
      <c r="J76" s="49">
        <f t="shared" si="28"/>
        <v>9</v>
      </c>
      <c r="K76" s="49">
        <f t="shared" si="29"/>
        <v>22</v>
      </c>
      <c r="L76" s="49">
        <f t="shared" si="30"/>
        <v>537</v>
      </c>
      <c r="M76" s="49">
        <v>363</v>
      </c>
      <c r="N76" s="49">
        <v>36</v>
      </c>
      <c r="O76" s="49">
        <v>89</v>
      </c>
      <c r="P76" s="49">
        <v>18</v>
      </c>
      <c r="Q76" s="49">
        <v>0</v>
      </c>
      <c r="R76" s="49">
        <v>9</v>
      </c>
      <c r="S76" s="49">
        <v>22</v>
      </c>
      <c r="T76" s="49">
        <f t="shared" si="31"/>
        <v>126</v>
      </c>
      <c r="U76" s="49">
        <f t="shared" si="32"/>
        <v>0</v>
      </c>
      <c r="V76" s="49">
        <f t="shared" si="33"/>
        <v>126</v>
      </c>
      <c r="W76" s="49">
        <f t="shared" si="34"/>
        <v>0</v>
      </c>
      <c r="X76" s="49">
        <f t="shared" si="35"/>
        <v>0</v>
      </c>
      <c r="Y76" s="49">
        <f t="shared" si="36"/>
        <v>0</v>
      </c>
      <c r="Z76" s="49">
        <f t="shared" si="37"/>
        <v>0</v>
      </c>
      <c r="AA76" s="49">
        <f t="shared" si="38"/>
        <v>0</v>
      </c>
      <c r="AB76" s="49">
        <f t="shared" si="39"/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f t="shared" si="40"/>
        <v>126</v>
      </c>
      <c r="AK76" s="49">
        <v>0</v>
      </c>
      <c r="AL76" s="49">
        <v>126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f t="shared" si="41"/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f t="shared" si="42"/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f t="shared" si="43"/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f t="shared" si="44"/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0</v>
      </c>
      <c r="BW76" s="49">
        <v>0</v>
      </c>
    </row>
    <row r="77" spans="1:75" ht="13.5">
      <c r="A77" s="24" t="s">
        <v>181</v>
      </c>
      <c r="B77" s="47" t="s">
        <v>39</v>
      </c>
      <c r="C77" s="48" t="s">
        <v>40</v>
      </c>
      <c r="D77" s="49">
        <f t="shared" si="45"/>
        <v>855</v>
      </c>
      <c r="E77" s="49">
        <f t="shared" si="23"/>
        <v>505</v>
      </c>
      <c r="F77" s="49">
        <f t="shared" si="24"/>
        <v>174</v>
      </c>
      <c r="G77" s="49">
        <f t="shared" si="25"/>
        <v>142</v>
      </c>
      <c r="H77" s="49">
        <f t="shared" si="26"/>
        <v>22</v>
      </c>
      <c r="I77" s="49">
        <f t="shared" si="27"/>
        <v>0</v>
      </c>
      <c r="J77" s="49">
        <f t="shared" si="28"/>
        <v>12</v>
      </c>
      <c r="K77" s="49">
        <f t="shared" si="29"/>
        <v>0</v>
      </c>
      <c r="L77" s="49">
        <f t="shared" si="30"/>
        <v>741</v>
      </c>
      <c r="M77" s="49">
        <v>505</v>
      </c>
      <c r="N77" s="49">
        <v>82</v>
      </c>
      <c r="O77" s="49">
        <v>142</v>
      </c>
      <c r="P77" s="49">
        <v>0</v>
      </c>
      <c r="Q77" s="49">
        <v>0</v>
      </c>
      <c r="R77" s="49">
        <v>12</v>
      </c>
      <c r="S77" s="49">
        <v>0</v>
      </c>
      <c r="T77" s="49">
        <f t="shared" si="31"/>
        <v>114</v>
      </c>
      <c r="U77" s="49">
        <f t="shared" si="32"/>
        <v>0</v>
      </c>
      <c r="V77" s="49">
        <f t="shared" si="33"/>
        <v>92</v>
      </c>
      <c r="W77" s="49">
        <f t="shared" si="34"/>
        <v>0</v>
      </c>
      <c r="X77" s="49">
        <f t="shared" si="35"/>
        <v>22</v>
      </c>
      <c r="Y77" s="49">
        <f t="shared" si="36"/>
        <v>0</v>
      </c>
      <c r="Z77" s="49">
        <f t="shared" si="37"/>
        <v>0</v>
      </c>
      <c r="AA77" s="49">
        <f t="shared" si="38"/>
        <v>0</v>
      </c>
      <c r="AB77" s="49">
        <f t="shared" si="39"/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f t="shared" si="40"/>
        <v>92</v>
      </c>
      <c r="AK77" s="49">
        <v>0</v>
      </c>
      <c r="AL77" s="49">
        <v>92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f t="shared" si="41"/>
        <v>22</v>
      </c>
      <c r="AS77" s="49">
        <v>0</v>
      </c>
      <c r="AT77" s="49">
        <v>0</v>
      </c>
      <c r="AU77" s="49">
        <v>0</v>
      </c>
      <c r="AV77" s="49">
        <v>22</v>
      </c>
      <c r="AW77" s="49">
        <v>0</v>
      </c>
      <c r="AX77" s="49">
        <v>0</v>
      </c>
      <c r="AY77" s="49">
        <v>0</v>
      </c>
      <c r="AZ77" s="49">
        <f t="shared" si="42"/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f t="shared" si="43"/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f t="shared" si="44"/>
        <v>0</v>
      </c>
      <c r="BQ77" s="49">
        <v>0</v>
      </c>
      <c r="BR77" s="49">
        <v>0</v>
      </c>
      <c r="BS77" s="49">
        <v>0</v>
      </c>
      <c r="BT77" s="49">
        <v>0</v>
      </c>
      <c r="BU77" s="49">
        <v>0</v>
      </c>
      <c r="BV77" s="49">
        <v>0</v>
      </c>
      <c r="BW77" s="49">
        <v>0</v>
      </c>
    </row>
    <row r="78" spans="1:75" ht="13.5">
      <c r="A78" s="24" t="s">
        <v>181</v>
      </c>
      <c r="B78" s="47" t="s">
        <v>41</v>
      </c>
      <c r="C78" s="48" t="s">
        <v>42</v>
      </c>
      <c r="D78" s="49">
        <f t="shared" si="45"/>
        <v>783</v>
      </c>
      <c r="E78" s="49">
        <f t="shared" si="23"/>
        <v>414</v>
      </c>
      <c r="F78" s="49">
        <f t="shared" si="24"/>
        <v>252</v>
      </c>
      <c r="G78" s="49">
        <f t="shared" si="25"/>
        <v>97</v>
      </c>
      <c r="H78" s="49">
        <f t="shared" si="26"/>
        <v>18</v>
      </c>
      <c r="I78" s="49">
        <f t="shared" si="27"/>
        <v>0</v>
      </c>
      <c r="J78" s="49">
        <f t="shared" si="28"/>
        <v>2</v>
      </c>
      <c r="K78" s="49">
        <f t="shared" si="29"/>
        <v>0</v>
      </c>
      <c r="L78" s="49">
        <f t="shared" si="30"/>
        <v>33</v>
      </c>
      <c r="M78" s="49">
        <v>0</v>
      </c>
      <c r="N78" s="49">
        <v>33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f t="shared" si="31"/>
        <v>167</v>
      </c>
      <c r="U78" s="49">
        <f t="shared" si="32"/>
        <v>0</v>
      </c>
      <c r="V78" s="49">
        <f t="shared" si="33"/>
        <v>167</v>
      </c>
      <c r="W78" s="49">
        <f t="shared" si="34"/>
        <v>0</v>
      </c>
      <c r="X78" s="49">
        <f t="shared" si="35"/>
        <v>0</v>
      </c>
      <c r="Y78" s="49">
        <f t="shared" si="36"/>
        <v>0</v>
      </c>
      <c r="Z78" s="49">
        <f t="shared" si="37"/>
        <v>0</v>
      </c>
      <c r="AA78" s="49">
        <f t="shared" si="38"/>
        <v>0</v>
      </c>
      <c r="AB78" s="49">
        <f t="shared" si="39"/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f t="shared" si="40"/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f t="shared" si="41"/>
        <v>167</v>
      </c>
      <c r="AS78" s="49">
        <v>0</v>
      </c>
      <c r="AT78" s="49">
        <v>167</v>
      </c>
      <c r="AU78" s="49">
        <v>0</v>
      </c>
      <c r="AV78" s="49">
        <v>0</v>
      </c>
      <c r="AW78" s="49">
        <v>0</v>
      </c>
      <c r="AX78" s="49">
        <v>0</v>
      </c>
      <c r="AY78" s="49">
        <v>0</v>
      </c>
      <c r="AZ78" s="49">
        <f t="shared" si="42"/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f t="shared" si="43"/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f t="shared" si="44"/>
        <v>583</v>
      </c>
      <c r="BQ78" s="49">
        <v>414</v>
      </c>
      <c r="BR78" s="49">
        <v>52</v>
      </c>
      <c r="BS78" s="49">
        <v>97</v>
      </c>
      <c r="BT78" s="49">
        <v>18</v>
      </c>
      <c r="BU78" s="49">
        <v>0</v>
      </c>
      <c r="BV78" s="49">
        <v>2</v>
      </c>
      <c r="BW78" s="49">
        <v>0</v>
      </c>
    </row>
    <row r="79" spans="1:75" ht="13.5">
      <c r="A79" s="24" t="s">
        <v>181</v>
      </c>
      <c r="B79" s="47" t="s">
        <v>43</v>
      </c>
      <c r="C79" s="48" t="s">
        <v>44</v>
      </c>
      <c r="D79" s="49">
        <f t="shared" si="45"/>
        <v>318</v>
      </c>
      <c r="E79" s="49">
        <f t="shared" si="23"/>
        <v>170</v>
      </c>
      <c r="F79" s="49">
        <f t="shared" si="24"/>
        <v>92</v>
      </c>
      <c r="G79" s="49">
        <f t="shared" si="25"/>
        <v>46</v>
      </c>
      <c r="H79" s="49">
        <f t="shared" si="26"/>
        <v>8</v>
      </c>
      <c r="I79" s="49">
        <f t="shared" si="27"/>
        <v>0</v>
      </c>
      <c r="J79" s="49">
        <f t="shared" si="28"/>
        <v>2</v>
      </c>
      <c r="K79" s="49">
        <f t="shared" si="29"/>
        <v>0</v>
      </c>
      <c r="L79" s="49">
        <f t="shared" si="30"/>
        <v>251</v>
      </c>
      <c r="M79" s="49">
        <v>170</v>
      </c>
      <c r="N79" s="49">
        <v>25</v>
      </c>
      <c r="O79" s="49">
        <v>46</v>
      </c>
      <c r="P79" s="49">
        <v>8</v>
      </c>
      <c r="Q79" s="49">
        <v>0</v>
      </c>
      <c r="R79" s="49">
        <v>2</v>
      </c>
      <c r="S79" s="49">
        <v>0</v>
      </c>
      <c r="T79" s="49">
        <f t="shared" si="31"/>
        <v>67</v>
      </c>
      <c r="U79" s="49">
        <f t="shared" si="32"/>
        <v>0</v>
      </c>
      <c r="V79" s="49">
        <f t="shared" si="33"/>
        <v>67</v>
      </c>
      <c r="W79" s="49">
        <f t="shared" si="34"/>
        <v>0</v>
      </c>
      <c r="X79" s="49">
        <f t="shared" si="35"/>
        <v>0</v>
      </c>
      <c r="Y79" s="49">
        <f t="shared" si="36"/>
        <v>0</v>
      </c>
      <c r="Z79" s="49">
        <f t="shared" si="37"/>
        <v>0</v>
      </c>
      <c r="AA79" s="49">
        <f t="shared" si="38"/>
        <v>0</v>
      </c>
      <c r="AB79" s="49">
        <f t="shared" si="39"/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f t="shared" si="40"/>
        <v>38</v>
      </c>
      <c r="AK79" s="49">
        <v>0</v>
      </c>
      <c r="AL79" s="49">
        <v>38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f t="shared" si="41"/>
        <v>29</v>
      </c>
      <c r="AS79" s="49">
        <v>0</v>
      </c>
      <c r="AT79" s="49">
        <v>29</v>
      </c>
      <c r="AU79" s="49">
        <v>0</v>
      </c>
      <c r="AV79" s="49">
        <v>0</v>
      </c>
      <c r="AW79" s="49">
        <v>0</v>
      </c>
      <c r="AX79" s="49">
        <v>0</v>
      </c>
      <c r="AY79" s="49">
        <v>0</v>
      </c>
      <c r="AZ79" s="49">
        <f t="shared" si="42"/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f t="shared" si="43"/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f t="shared" si="44"/>
        <v>0</v>
      </c>
      <c r="BQ79" s="49">
        <v>0</v>
      </c>
      <c r="BR79" s="49">
        <v>0</v>
      </c>
      <c r="BS79" s="49">
        <v>0</v>
      </c>
      <c r="BT79" s="49">
        <v>0</v>
      </c>
      <c r="BU79" s="49">
        <v>0</v>
      </c>
      <c r="BV79" s="49">
        <v>0</v>
      </c>
      <c r="BW79" s="49">
        <v>0</v>
      </c>
    </row>
    <row r="80" spans="1:75" ht="13.5">
      <c r="A80" s="24" t="s">
        <v>181</v>
      </c>
      <c r="B80" s="47" t="s">
        <v>383</v>
      </c>
      <c r="C80" s="48" t="s">
        <v>382</v>
      </c>
      <c r="D80" s="49">
        <f t="shared" si="45"/>
        <v>847</v>
      </c>
      <c r="E80" s="49">
        <f t="shared" si="23"/>
        <v>416</v>
      </c>
      <c r="F80" s="49">
        <f t="shared" si="24"/>
        <v>324</v>
      </c>
      <c r="G80" s="49">
        <f t="shared" si="25"/>
        <v>87</v>
      </c>
      <c r="H80" s="49">
        <f t="shared" si="26"/>
        <v>16</v>
      </c>
      <c r="I80" s="49">
        <f t="shared" si="27"/>
        <v>0</v>
      </c>
      <c r="J80" s="49">
        <f t="shared" si="28"/>
        <v>4</v>
      </c>
      <c r="K80" s="49">
        <f t="shared" si="29"/>
        <v>0</v>
      </c>
      <c r="L80" s="49">
        <f t="shared" si="30"/>
        <v>145</v>
      </c>
      <c r="M80" s="49">
        <v>0</v>
      </c>
      <c r="N80" s="49">
        <v>145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f t="shared" si="31"/>
        <v>145</v>
      </c>
      <c r="U80" s="49">
        <f t="shared" si="32"/>
        <v>0</v>
      </c>
      <c r="V80" s="49">
        <f t="shared" si="33"/>
        <v>145</v>
      </c>
      <c r="W80" s="49">
        <f t="shared" si="34"/>
        <v>0</v>
      </c>
      <c r="X80" s="49">
        <f t="shared" si="35"/>
        <v>0</v>
      </c>
      <c r="Y80" s="49">
        <f t="shared" si="36"/>
        <v>0</v>
      </c>
      <c r="Z80" s="49">
        <f t="shared" si="37"/>
        <v>0</v>
      </c>
      <c r="AA80" s="49">
        <f t="shared" si="38"/>
        <v>0</v>
      </c>
      <c r="AB80" s="49">
        <f t="shared" si="39"/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f t="shared" si="40"/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f t="shared" si="41"/>
        <v>145</v>
      </c>
      <c r="AS80" s="49">
        <v>0</v>
      </c>
      <c r="AT80" s="49">
        <v>145</v>
      </c>
      <c r="AU80" s="49">
        <v>0</v>
      </c>
      <c r="AV80" s="49">
        <v>0</v>
      </c>
      <c r="AW80" s="49">
        <v>0</v>
      </c>
      <c r="AX80" s="49">
        <v>0</v>
      </c>
      <c r="AY80" s="49">
        <v>0</v>
      </c>
      <c r="AZ80" s="49">
        <f t="shared" si="42"/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f t="shared" si="43"/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f t="shared" si="44"/>
        <v>557</v>
      </c>
      <c r="BQ80" s="49">
        <v>416</v>
      </c>
      <c r="BR80" s="49">
        <v>34</v>
      </c>
      <c r="BS80" s="49">
        <v>87</v>
      </c>
      <c r="BT80" s="49">
        <v>16</v>
      </c>
      <c r="BU80" s="49">
        <v>0</v>
      </c>
      <c r="BV80" s="49">
        <v>4</v>
      </c>
      <c r="BW80" s="49">
        <v>0</v>
      </c>
    </row>
    <row r="81" spans="1:75" ht="13.5">
      <c r="A81" s="24" t="s">
        <v>181</v>
      </c>
      <c r="B81" s="47" t="s">
        <v>384</v>
      </c>
      <c r="C81" s="48" t="s">
        <v>385</v>
      </c>
      <c r="D81" s="49">
        <f t="shared" si="45"/>
        <v>869</v>
      </c>
      <c r="E81" s="49">
        <f t="shared" si="23"/>
        <v>312</v>
      </c>
      <c r="F81" s="49">
        <f t="shared" si="24"/>
        <v>305</v>
      </c>
      <c r="G81" s="49">
        <f t="shared" si="25"/>
        <v>226</v>
      </c>
      <c r="H81" s="49">
        <f t="shared" si="26"/>
        <v>26</v>
      </c>
      <c r="I81" s="49">
        <f t="shared" si="27"/>
        <v>0</v>
      </c>
      <c r="J81" s="49">
        <f t="shared" si="28"/>
        <v>0</v>
      </c>
      <c r="K81" s="49">
        <f t="shared" si="29"/>
        <v>0</v>
      </c>
      <c r="L81" s="49">
        <f t="shared" si="30"/>
        <v>721</v>
      </c>
      <c r="M81" s="49">
        <v>312</v>
      </c>
      <c r="N81" s="49">
        <v>157</v>
      </c>
      <c r="O81" s="49">
        <v>226</v>
      </c>
      <c r="P81" s="49">
        <v>26</v>
      </c>
      <c r="Q81" s="49">
        <v>0</v>
      </c>
      <c r="R81" s="49">
        <v>0</v>
      </c>
      <c r="S81" s="49">
        <v>0</v>
      </c>
      <c r="T81" s="49">
        <f t="shared" si="31"/>
        <v>148</v>
      </c>
      <c r="U81" s="49">
        <f t="shared" si="32"/>
        <v>0</v>
      </c>
      <c r="V81" s="49">
        <f t="shared" si="33"/>
        <v>148</v>
      </c>
      <c r="W81" s="49">
        <f t="shared" si="34"/>
        <v>0</v>
      </c>
      <c r="X81" s="49">
        <f t="shared" si="35"/>
        <v>0</v>
      </c>
      <c r="Y81" s="49">
        <f t="shared" si="36"/>
        <v>0</v>
      </c>
      <c r="Z81" s="49">
        <f t="shared" si="37"/>
        <v>0</v>
      </c>
      <c r="AA81" s="49">
        <f t="shared" si="38"/>
        <v>0</v>
      </c>
      <c r="AB81" s="49">
        <f t="shared" si="39"/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f t="shared" si="40"/>
        <v>148</v>
      </c>
      <c r="AK81" s="49">
        <v>0</v>
      </c>
      <c r="AL81" s="49">
        <v>148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f t="shared" si="41"/>
        <v>0</v>
      </c>
      <c r="AS81" s="49">
        <v>0</v>
      </c>
      <c r="AT81" s="49">
        <v>0</v>
      </c>
      <c r="AU81" s="49">
        <v>0</v>
      </c>
      <c r="AV81" s="49">
        <v>0</v>
      </c>
      <c r="AW81" s="49">
        <v>0</v>
      </c>
      <c r="AX81" s="49">
        <v>0</v>
      </c>
      <c r="AY81" s="49">
        <v>0</v>
      </c>
      <c r="AZ81" s="49">
        <f t="shared" si="42"/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f t="shared" si="43"/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f t="shared" si="44"/>
        <v>0</v>
      </c>
      <c r="BQ81" s="49">
        <v>0</v>
      </c>
      <c r="BR81" s="49">
        <v>0</v>
      </c>
      <c r="BS81" s="49">
        <v>0</v>
      </c>
      <c r="BT81" s="49">
        <v>0</v>
      </c>
      <c r="BU81" s="49">
        <v>0</v>
      </c>
      <c r="BV81" s="49">
        <v>0</v>
      </c>
      <c r="BW81" s="49">
        <v>0</v>
      </c>
    </row>
    <row r="82" spans="1:75" ht="13.5">
      <c r="A82" s="24" t="s">
        <v>181</v>
      </c>
      <c r="B82" s="47" t="s">
        <v>386</v>
      </c>
      <c r="C82" s="48" t="s">
        <v>387</v>
      </c>
      <c r="D82" s="49">
        <f t="shared" si="45"/>
        <v>530</v>
      </c>
      <c r="E82" s="49">
        <f t="shared" si="23"/>
        <v>255</v>
      </c>
      <c r="F82" s="49">
        <f t="shared" si="24"/>
        <v>136</v>
      </c>
      <c r="G82" s="49">
        <f t="shared" si="25"/>
        <v>116</v>
      </c>
      <c r="H82" s="49">
        <f t="shared" si="26"/>
        <v>22</v>
      </c>
      <c r="I82" s="49">
        <f t="shared" si="27"/>
        <v>0</v>
      </c>
      <c r="J82" s="49">
        <f t="shared" si="28"/>
        <v>0</v>
      </c>
      <c r="K82" s="49">
        <f t="shared" si="29"/>
        <v>1</v>
      </c>
      <c r="L82" s="49">
        <f t="shared" si="30"/>
        <v>294</v>
      </c>
      <c r="M82" s="49">
        <v>124</v>
      </c>
      <c r="N82" s="49">
        <v>46</v>
      </c>
      <c r="O82" s="49">
        <v>101</v>
      </c>
      <c r="P82" s="49">
        <v>22</v>
      </c>
      <c r="Q82" s="49">
        <v>0</v>
      </c>
      <c r="R82" s="49">
        <v>0</v>
      </c>
      <c r="S82" s="49">
        <v>1</v>
      </c>
      <c r="T82" s="49">
        <f t="shared" si="31"/>
        <v>90</v>
      </c>
      <c r="U82" s="49">
        <f t="shared" si="32"/>
        <v>0</v>
      </c>
      <c r="V82" s="49">
        <f t="shared" si="33"/>
        <v>90</v>
      </c>
      <c r="W82" s="49">
        <f t="shared" si="34"/>
        <v>0</v>
      </c>
      <c r="X82" s="49">
        <f t="shared" si="35"/>
        <v>0</v>
      </c>
      <c r="Y82" s="49">
        <f t="shared" si="36"/>
        <v>0</v>
      </c>
      <c r="Z82" s="49">
        <f t="shared" si="37"/>
        <v>0</v>
      </c>
      <c r="AA82" s="49">
        <f t="shared" si="38"/>
        <v>0</v>
      </c>
      <c r="AB82" s="49">
        <f t="shared" si="39"/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f t="shared" si="40"/>
        <v>90</v>
      </c>
      <c r="AK82" s="49">
        <v>0</v>
      </c>
      <c r="AL82" s="49">
        <v>90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f t="shared" si="41"/>
        <v>0</v>
      </c>
      <c r="AS82" s="49">
        <v>0</v>
      </c>
      <c r="AT82" s="49">
        <v>0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f t="shared" si="42"/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f t="shared" si="43"/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f t="shared" si="44"/>
        <v>146</v>
      </c>
      <c r="BQ82" s="49">
        <v>131</v>
      </c>
      <c r="BR82" s="49">
        <v>0</v>
      </c>
      <c r="BS82" s="49">
        <v>15</v>
      </c>
      <c r="BT82" s="49">
        <v>0</v>
      </c>
      <c r="BU82" s="49">
        <v>0</v>
      </c>
      <c r="BV82" s="49">
        <v>0</v>
      </c>
      <c r="BW82" s="49">
        <v>0</v>
      </c>
    </row>
    <row r="83" spans="1:75" ht="13.5">
      <c r="A83" s="24" t="s">
        <v>181</v>
      </c>
      <c r="B83" s="47" t="s">
        <v>388</v>
      </c>
      <c r="C83" s="48" t="s">
        <v>389</v>
      </c>
      <c r="D83" s="49">
        <f t="shared" si="45"/>
        <v>277</v>
      </c>
      <c r="E83" s="49">
        <f t="shared" si="23"/>
        <v>0</v>
      </c>
      <c r="F83" s="49">
        <f t="shared" si="24"/>
        <v>277</v>
      </c>
      <c r="G83" s="49">
        <f t="shared" si="25"/>
        <v>0</v>
      </c>
      <c r="H83" s="49">
        <f t="shared" si="26"/>
        <v>0</v>
      </c>
      <c r="I83" s="49">
        <f t="shared" si="27"/>
        <v>0</v>
      </c>
      <c r="J83" s="49">
        <f t="shared" si="28"/>
        <v>0</v>
      </c>
      <c r="K83" s="49">
        <f t="shared" si="29"/>
        <v>0</v>
      </c>
      <c r="L83" s="49">
        <f t="shared" si="30"/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f t="shared" si="31"/>
        <v>277</v>
      </c>
      <c r="U83" s="49">
        <f t="shared" si="32"/>
        <v>0</v>
      </c>
      <c r="V83" s="49">
        <f t="shared" si="33"/>
        <v>277</v>
      </c>
      <c r="W83" s="49">
        <f t="shared" si="34"/>
        <v>0</v>
      </c>
      <c r="X83" s="49">
        <f t="shared" si="35"/>
        <v>0</v>
      </c>
      <c r="Y83" s="49">
        <f t="shared" si="36"/>
        <v>0</v>
      </c>
      <c r="Z83" s="49">
        <f t="shared" si="37"/>
        <v>0</v>
      </c>
      <c r="AA83" s="49">
        <f t="shared" si="38"/>
        <v>0</v>
      </c>
      <c r="AB83" s="49">
        <f t="shared" si="39"/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f t="shared" si="40"/>
        <v>277</v>
      </c>
      <c r="AK83" s="49">
        <v>0</v>
      </c>
      <c r="AL83" s="49">
        <v>277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f t="shared" si="41"/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f t="shared" si="42"/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f t="shared" si="43"/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f t="shared" si="44"/>
        <v>0</v>
      </c>
      <c r="BQ83" s="49">
        <v>0</v>
      </c>
      <c r="BR83" s="49">
        <v>0</v>
      </c>
      <c r="BS83" s="49">
        <v>0</v>
      </c>
      <c r="BT83" s="49">
        <v>0</v>
      </c>
      <c r="BU83" s="49">
        <v>0</v>
      </c>
      <c r="BV83" s="49">
        <v>0</v>
      </c>
      <c r="BW83" s="49">
        <v>0</v>
      </c>
    </row>
    <row r="84" spans="1:75" ht="13.5">
      <c r="A84" s="24" t="s">
        <v>181</v>
      </c>
      <c r="B84" s="47" t="s">
        <v>390</v>
      </c>
      <c r="C84" s="48" t="s">
        <v>391</v>
      </c>
      <c r="D84" s="49">
        <f t="shared" si="45"/>
        <v>3803</v>
      </c>
      <c r="E84" s="49">
        <f t="shared" si="23"/>
        <v>2141</v>
      </c>
      <c r="F84" s="49">
        <f t="shared" si="24"/>
        <v>949</v>
      </c>
      <c r="G84" s="49">
        <f t="shared" si="25"/>
        <v>302</v>
      </c>
      <c r="H84" s="49">
        <f t="shared" si="26"/>
        <v>276</v>
      </c>
      <c r="I84" s="49">
        <f t="shared" si="27"/>
        <v>0</v>
      </c>
      <c r="J84" s="49">
        <f t="shared" si="28"/>
        <v>1</v>
      </c>
      <c r="K84" s="49">
        <f t="shared" si="29"/>
        <v>134</v>
      </c>
      <c r="L84" s="49">
        <f t="shared" si="30"/>
        <v>2455</v>
      </c>
      <c r="M84" s="49">
        <v>1664</v>
      </c>
      <c r="N84" s="49">
        <v>445</v>
      </c>
      <c r="O84" s="49">
        <v>141</v>
      </c>
      <c r="P84" s="49">
        <v>138</v>
      </c>
      <c r="Q84" s="49">
        <v>0</v>
      </c>
      <c r="R84" s="49">
        <v>0</v>
      </c>
      <c r="S84" s="49">
        <v>67</v>
      </c>
      <c r="T84" s="49">
        <f t="shared" si="31"/>
        <v>791</v>
      </c>
      <c r="U84" s="49">
        <f t="shared" si="32"/>
        <v>0</v>
      </c>
      <c r="V84" s="49">
        <f t="shared" si="33"/>
        <v>445</v>
      </c>
      <c r="W84" s="49">
        <f t="shared" si="34"/>
        <v>141</v>
      </c>
      <c r="X84" s="49">
        <f t="shared" si="35"/>
        <v>138</v>
      </c>
      <c r="Y84" s="49">
        <f t="shared" si="36"/>
        <v>0</v>
      </c>
      <c r="Z84" s="49">
        <f t="shared" si="37"/>
        <v>0</v>
      </c>
      <c r="AA84" s="49">
        <f t="shared" si="38"/>
        <v>67</v>
      </c>
      <c r="AB84" s="49">
        <f t="shared" si="39"/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f t="shared" si="40"/>
        <v>791</v>
      </c>
      <c r="AK84" s="49">
        <v>0</v>
      </c>
      <c r="AL84" s="49">
        <v>445</v>
      </c>
      <c r="AM84" s="49">
        <v>141</v>
      </c>
      <c r="AN84" s="49">
        <v>138</v>
      </c>
      <c r="AO84" s="49">
        <v>0</v>
      </c>
      <c r="AP84" s="49">
        <v>0</v>
      </c>
      <c r="AQ84" s="49">
        <v>67</v>
      </c>
      <c r="AR84" s="49">
        <f t="shared" si="41"/>
        <v>0</v>
      </c>
      <c r="AS84" s="49">
        <v>0</v>
      </c>
      <c r="AT84" s="49">
        <v>0</v>
      </c>
      <c r="AU84" s="49">
        <v>0</v>
      </c>
      <c r="AV84" s="49">
        <v>0</v>
      </c>
      <c r="AW84" s="49">
        <v>0</v>
      </c>
      <c r="AX84" s="49">
        <v>0</v>
      </c>
      <c r="AY84" s="49">
        <v>0</v>
      </c>
      <c r="AZ84" s="49">
        <f t="shared" si="42"/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f t="shared" si="43"/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f t="shared" si="44"/>
        <v>557</v>
      </c>
      <c r="BQ84" s="49">
        <v>477</v>
      </c>
      <c r="BR84" s="49">
        <v>59</v>
      </c>
      <c r="BS84" s="49">
        <v>20</v>
      </c>
      <c r="BT84" s="49">
        <v>0</v>
      </c>
      <c r="BU84" s="49">
        <v>0</v>
      </c>
      <c r="BV84" s="49">
        <v>1</v>
      </c>
      <c r="BW84" s="49">
        <v>0</v>
      </c>
    </row>
    <row r="85" spans="1:75" ht="13.5">
      <c r="A85" s="24" t="s">
        <v>181</v>
      </c>
      <c r="B85" s="47" t="s">
        <v>392</v>
      </c>
      <c r="C85" s="48" t="s">
        <v>393</v>
      </c>
      <c r="D85" s="49">
        <f t="shared" si="45"/>
        <v>510</v>
      </c>
      <c r="E85" s="49">
        <f t="shared" si="23"/>
        <v>176</v>
      </c>
      <c r="F85" s="49">
        <f t="shared" si="24"/>
        <v>106</v>
      </c>
      <c r="G85" s="49">
        <f t="shared" si="25"/>
        <v>29</v>
      </c>
      <c r="H85" s="49">
        <f t="shared" si="26"/>
        <v>30</v>
      </c>
      <c r="I85" s="49">
        <f t="shared" si="27"/>
        <v>0</v>
      </c>
      <c r="J85" s="49">
        <f t="shared" si="28"/>
        <v>1</v>
      </c>
      <c r="K85" s="49">
        <f t="shared" si="29"/>
        <v>168</v>
      </c>
      <c r="L85" s="49">
        <f t="shared" si="30"/>
        <v>159</v>
      </c>
      <c r="M85" s="49">
        <v>159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f t="shared" si="31"/>
        <v>333</v>
      </c>
      <c r="U85" s="49">
        <f t="shared" si="32"/>
        <v>0</v>
      </c>
      <c r="V85" s="49">
        <f t="shared" si="33"/>
        <v>106</v>
      </c>
      <c r="W85" s="49">
        <f t="shared" si="34"/>
        <v>29</v>
      </c>
      <c r="X85" s="49">
        <f t="shared" si="35"/>
        <v>30</v>
      </c>
      <c r="Y85" s="49">
        <f t="shared" si="36"/>
        <v>0</v>
      </c>
      <c r="Z85" s="49">
        <f t="shared" si="37"/>
        <v>0</v>
      </c>
      <c r="AA85" s="49">
        <f t="shared" si="38"/>
        <v>168</v>
      </c>
      <c r="AB85" s="49">
        <f t="shared" si="39"/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f t="shared" si="40"/>
        <v>168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168</v>
      </c>
      <c r="AR85" s="49">
        <f t="shared" si="41"/>
        <v>165</v>
      </c>
      <c r="AS85" s="49">
        <v>0</v>
      </c>
      <c r="AT85" s="49">
        <v>106</v>
      </c>
      <c r="AU85" s="49">
        <v>29</v>
      </c>
      <c r="AV85" s="49">
        <v>30</v>
      </c>
      <c r="AW85" s="49">
        <v>0</v>
      </c>
      <c r="AX85" s="49">
        <v>0</v>
      </c>
      <c r="AY85" s="49">
        <v>0</v>
      </c>
      <c r="AZ85" s="49">
        <f t="shared" si="42"/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f t="shared" si="43"/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</v>
      </c>
      <c r="BN85" s="49">
        <v>0</v>
      </c>
      <c r="BO85" s="49">
        <v>0</v>
      </c>
      <c r="BP85" s="49">
        <f t="shared" si="44"/>
        <v>18</v>
      </c>
      <c r="BQ85" s="49">
        <v>17</v>
      </c>
      <c r="BR85" s="49">
        <v>0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</row>
    <row r="86" spans="1:75" ht="13.5">
      <c r="A86" s="24" t="s">
        <v>181</v>
      </c>
      <c r="B86" s="47" t="s">
        <v>394</v>
      </c>
      <c r="C86" s="48" t="s">
        <v>395</v>
      </c>
      <c r="D86" s="49">
        <f t="shared" si="45"/>
        <v>1910</v>
      </c>
      <c r="E86" s="49">
        <f t="shared" si="23"/>
        <v>1276</v>
      </c>
      <c r="F86" s="49">
        <f t="shared" si="24"/>
        <v>410</v>
      </c>
      <c r="G86" s="49">
        <f t="shared" si="25"/>
        <v>114</v>
      </c>
      <c r="H86" s="49">
        <f t="shared" si="26"/>
        <v>110</v>
      </c>
      <c r="I86" s="49">
        <f t="shared" si="27"/>
        <v>0</v>
      </c>
      <c r="J86" s="49">
        <f t="shared" si="28"/>
        <v>0</v>
      </c>
      <c r="K86" s="49">
        <f t="shared" si="29"/>
        <v>0</v>
      </c>
      <c r="L86" s="49">
        <f t="shared" si="30"/>
        <v>1276</v>
      </c>
      <c r="M86" s="49">
        <v>1276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f t="shared" si="31"/>
        <v>634</v>
      </c>
      <c r="U86" s="49">
        <f t="shared" si="32"/>
        <v>0</v>
      </c>
      <c r="V86" s="49">
        <f t="shared" si="33"/>
        <v>410</v>
      </c>
      <c r="W86" s="49">
        <f t="shared" si="34"/>
        <v>114</v>
      </c>
      <c r="X86" s="49">
        <f t="shared" si="35"/>
        <v>110</v>
      </c>
      <c r="Y86" s="49">
        <f t="shared" si="36"/>
        <v>0</v>
      </c>
      <c r="Z86" s="49">
        <f t="shared" si="37"/>
        <v>0</v>
      </c>
      <c r="AA86" s="49">
        <f t="shared" si="38"/>
        <v>0</v>
      </c>
      <c r="AB86" s="49">
        <f t="shared" si="39"/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f t="shared" si="40"/>
        <v>634</v>
      </c>
      <c r="AK86" s="49">
        <v>0</v>
      </c>
      <c r="AL86" s="49">
        <v>410</v>
      </c>
      <c r="AM86" s="49">
        <v>114</v>
      </c>
      <c r="AN86" s="49">
        <v>110</v>
      </c>
      <c r="AO86" s="49">
        <v>0</v>
      </c>
      <c r="AP86" s="49">
        <v>0</v>
      </c>
      <c r="AQ86" s="49">
        <v>0</v>
      </c>
      <c r="AR86" s="49">
        <f t="shared" si="41"/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0</v>
      </c>
      <c r="AX86" s="49">
        <v>0</v>
      </c>
      <c r="AY86" s="49">
        <v>0</v>
      </c>
      <c r="AZ86" s="49">
        <f t="shared" si="42"/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f t="shared" si="43"/>
        <v>0</v>
      </c>
      <c r="BI86" s="49">
        <v>0</v>
      </c>
      <c r="BJ86" s="49">
        <v>0</v>
      </c>
      <c r="BK86" s="49">
        <v>0</v>
      </c>
      <c r="BL86" s="49">
        <v>0</v>
      </c>
      <c r="BM86" s="49">
        <v>0</v>
      </c>
      <c r="BN86" s="49">
        <v>0</v>
      </c>
      <c r="BO86" s="49">
        <v>0</v>
      </c>
      <c r="BP86" s="49">
        <f t="shared" si="44"/>
        <v>0</v>
      </c>
      <c r="BQ86" s="49">
        <v>0</v>
      </c>
      <c r="BR86" s="49">
        <v>0</v>
      </c>
      <c r="BS86" s="49">
        <v>0</v>
      </c>
      <c r="BT86" s="49">
        <v>0</v>
      </c>
      <c r="BU86" s="49">
        <v>0</v>
      </c>
      <c r="BV86" s="49">
        <v>0</v>
      </c>
      <c r="BW86" s="49">
        <v>0</v>
      </c>
    </row>
    <row r="87" spans="1:75" ht="13.5">
      <c r="A87" s="24" t="s">
        <v>181</v>
      </c>
      <c r="B87" s="47" t="s">
        <v>396</v>
      </c>
      <c r="C87" s="48" t="s">
        <v>397</v>
      </c>
      <c r="D87" s="49">
        <f t="shared" si="45"/>
        <v>418</v>
      </c>
      <c r="E87" s="49">
        <f t="shared" si="23"/>
        <v>208</v>
      </c>
      <c r="F87" s="49">
        <f t="shared" si="24"/>
        <v>121</v>
      </c>
      <c r="G87" s="49">
        <f t="shared" si="25"/>
        <v>55</v>
      </c>
      <c r="H87" s="49">
        <f t="shared" si="26"/>
        <v>32</v>
      </c>
      <c r="I87" s="49">
        <f t="shared" si="27"/>
        <v>0</v>
      </c>
      <c r="J87" s="49">
        <f t="shared" si="28"/>
        <v>1</v>
      </c>
      <c r="K87" s="49">
        <f t="shared" si="29"/>
        <v>1</v>
      </c>
      <c r="L87" s="49">
        <f t="shared" si="30"/>
        <v>4</v>
      </c>
      <c r="M87" s="49">
        <v>3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1</v>
      </c>
      <c r="T87" s="49">
        <f t="shared" si="31"/>
        <v>184</v>
      </c>
      <c r="U87" s="49">
        <f t="shared" si="32"/>
        <v>0</v>
      </c>
      <c r="V87" s="49">
        <f t="shared" si="33"/>
        <v>119</v>
      </c>
      <c r="W87" s="49">
        <f t="shared" si="34"/>
        <v>33</v>
      </c>
      <c r="X87" s="49">
        <f t="shared" si="35"/>
        <v>32</v>
      </c>
      <c r="Y87" s="49">
        <f t="shared" si="36"/>
        <v>0</v>
      </c>
      <c r="Z87" s="49">
        <f t="shared" si="37"/>
        <v>0</v>
      </c>
      <c r="AA87" s="49">
        <f t="shared" si="38"/>
        <v>0</v>
      </c>
      <c r="AB87" s="49">
        <f t="shared" si="39"/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f t="shared" si="40"/>
        <v>184</v>
      </c>
      <c r="AK87" s="49">
        <v>0</v>
      </c>
      <c r="AL87" s="49">
        <v>119</v>
      </c>
      <c r="AM87" s="49">
        <v>33</v>
      </c>
      <c r="AN87" s="49">
        <v>32</v>
      </c>
      <c r="AO87" s="49">
        <v>0</v>
      </c>
      <c r="AP87" s="49">
        <v>0</v>
      </c>
      <c r="AQ87" s="49">
        <v>0</v>
      </c>
      <c r="AR87" s="49">
        <f t="shared" si="41"/>
        <v>0</v>
      </c>
      <c r="AS87" s="49">
        <v>0</v>
      </c>
      <c r="AT87" s="49">
        <v>0</v>
      </c>
      <c r="AU87" s="49">
        <v>0</v>
      </c>
      <c r="AV87" s="49">
        <v>0</v>
      </c>
      <c r="AW87" s="49">
        <v>0</v>
      </c>
      <c r="AX87" s="49">
        <v>0</v>
      </c>
      <c r="AY87" s="49">
        <v>0</v>
      </c>
      <c r="AZ87" s="49">
        <f t="shared" si="42"/>
        <v>0</v>
      </c>
      <c r="BA87" s="49">
        <v>0</v>
      </c>
      <c r="BB87" s="49">
        <v>0</v>
      </c>
      <c r="BC87" s="49">
        <v>0</v>
      </c>
      <c r="BD87" s="49">
        <v>0</v>
      </c>
      <c r="BE87" s="49">
        <v>0</v>
      </c>
      <c r="BF87" s="49">
        <v>0</v>
      </c>
      <c r="BG87" s="49">
        <v>0</v>
      </c>
      <c r="BH87" s="49">
        <f t="shared" si="43"/>
        <v>0</v>
      </c>
      <c r="BI87" s="49">
        <v>0</v>
      </c>
      <c r="BJ87" s="49">
        <v>0</v>
      </c>
      <c r="BK87" s="49">
        <v>0</v>
      </c>
      <c r="BL87" s="49">
        <v>0</v>
      </c>
      <c r="BM87" s="49">
        <v>0</v>
      </c>
      <c r="BN87" s="49">
        <v>0</v>
      </c>
      <c r="BO87" s="49">
        <v>0</v>
      </c>
      <c r="BP87" s="49">
        <f t="shared" si="44"/>
        <v>230</v>
      </c>
      <c r="BQ87" s="49">
        <v>205</v>
      </c>
      <c r="BR87" s="49">
        <v>2</v>
      </c>
      <c r="BS87" s="49">
        <v>22</v>
      </c>
      <c r="BT87" s="49">
        <v>0</v>
      </c>
      <c r="BU87" s="49">
        <v>0</v>
      </c>
      <c r="BV87" s="49">
        <v>1</v>
      </c>
      <c r="BW87" s="49">
        <v>0</v>
      </c>
    </row>
    <row r="88" spans="1:75" ht="13.5">
      <c r="A88" s="24" t="s">
        <v>181</v>
      </c>
      <c r="B88" s="47" t="s">
        <v>45</v>
      </c>
      <c r="C88" s="48" t="s">
        <v>46</v>
      </c>
      <c r="D88" s="49">
        <f t="shared" si="45"/>
        <v>962</v>
      </c>
      <c r="E88" s="49">
        <f t="shared" si="23"/>
        <v>525</v>
      </c>
      <c r="F88" s="49">
        <f t="shared" si="24"/>
        <v>292</v>
      </c>
      <c r="G88" s="49">
        <f t="shared" si="25"/>
        <v>75</v>
      </c>
      <c r="H88" s="49">
        <f t="shared" si="26"/>
        <v>70</v>
      </c>
      <c r="I88" s="49">
        <f t="shared" si="27"/>
        <v>0</v>
      </c>
      <c r="J88" s="49">
        <f t="shared" si="28"/>
        <v>0</v>
      </c>
      <c r="K88" s="49">
        <f t="shared" si="29"/>
        <v>0</v>
      </c>
      <c r="L88" s="49">
        <f t="shared" si="30"/>
        <v>290</v>
      </c>
      <c r="M88" s="49">
        <v>290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f t="shared" si="31"/>
        <v>419</v>
      </c>
      <c r="U88" s="49">
        <f t="shared" si="32"/>
        <v>0</v>
      </c>
      <c r="V88" s="49">
        <f t="shared" si="33"/>
        <v>288</v>
      </c>
      <c r="W88" s="49">
        <f t="shared" si="34"/>
        <v>61</v>
      </c>
      <c r="X88" s="49">
        <f t="shared" si="35"/>
        <v>70</v>
      </c>
      <c r="Y88" s="49">
        <f t="shared" si="36"/>
        <v>0</v>
      </c>
      <c r="Z88" s="49">
        <f t="shared" si="37"/>
        <v>0</v>
      </c>
      <c r="AA88" s="49">
        <f t="shared" si="38"/>
        <v>0</v>
      </c>
      <c r="AB88" s="49">
        <f t="shared" si="39"/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f t="shared" si="40"/>
        <v>419</v>
      </c>
      <c r="AK88" s="49">
        <v>0</v>
      </c>
      <c r="AL88" s="49">
        <v>288</v>
      </c>
      <c r="AM88" s="49">
        <v>61</v>
      </c>
      <c r="AN88" s="49">
        <v>70</v>
      </c>
      <c r="AO88" s="49">
        <v>0</v>
      </c>
      <c r="AP88" s="49">
        <v>0</v>
      </c>
      <c r="AQ88" s="49">
        <v>0</v>
      </c>
      <c r="AR88" s="49">
        <f t="shared" si="41"/>
        <v>0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0</v>
      </c>
      <c r="AY88" s="49">
        <v>0</v>
      </c>
      <c r="AZ88" s="49">
        <f t="shared" si="42"/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f t="shared" si="43"/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f t="shared" si="44"/>
        <v>253</v>
      </c>
      <c r="BQ88" s="49">
        <v>235</v>
      </c>
      <c r="BR88" s="49">
        <v>4</v>
      </c>
      <c r="BS88" s="49">
        <v>14</v>
      </c>
      <c r="BT88" s="49">
        <v>0</v>
      </c>
      <c r="BU88" s="49">
        <v>0</v>
      </c>
      <c r="BV88" s="49">
        <v>0</v>
      </c>
      <c r="BW88" s="49">
        <v>0</v>
      </c>
    </row>
    <row r="89" spans="1:75" ht="13.5">
      <c r="A89" s="24" t="s">
        <v>181</v>
      </c>
      <c r="B89" s="47" t="s">
        <v>47</v>
      </c>
      <c r="C89" s="48" t="s">
        <v>48</v>
      </c>
      <c r="D89" s="49">
        <f t="shared" si="45"/>
        <v>3397</v>
      </c>
      <c r="E89" s="49">
        <f t="shared" si="23"/>
        <v>1593</v>
      </c>
      <c r="F89" s="49">
        <f t="shared" si="24"/>
        <v>442</v>
      </c>
      <c r="G89" s="49">
        <f t="shared" si="25"/>
        <v>294</v>
      </c>
      <c r="H89" s="49">
        <f t="shared" si="26"/>
        <v>0</v>
      </c>
      <c r="I89" s="49">
        <f t="shared" si="27"/>
        <v>0</v>
      </c>
      <c r="J89" s="49">
        <f t="shared" si="28"/>
        <v>93</v>
      </c>
      <c r="K89" s="49">
        <f t="shared" si="29"/>
        <v>975</v>
      </c>
      <c r="L89" s="49">
        <f t="shared" si="30"/>
        <v>948</v>
      </c>
      <c r="M89" s="49">
        <v>892</v>
      </c>
      <c r="N89" s="49">
        <v>0</v>
      </c>
      <c r="O89" s="49">
        <v>0</v>
      </c>
      <c r="P89" s="49">
        <v>0</v>
      </c>
      <c r="Q89" s="49">
        <v>0</v>
      </c>
      <c r="R89" s="49">
        <v>56</v>
      </c>
      <c r="S89" s="49">
        <v>0</v>
      </c>
      <c r="T89" s="49">
        <f t="shared" si="31"/>
        <v>1689</v>
      </c>
      <c r="U89" s="49">
        <f t="shared" si="32"/>
        <v>0</v>
      </c>
      <c r="V89" s="49">
        <f t="shared" si="33"/>
        <v>426</v>
      </c>
      <c r="W89" s="49">
        <f t="shared" si="34"/>
        <v>288</v>
      </c>
      <c r="X89" s="49">
        <f t="shared" si="35"/>
        <v>0</v>
      </c>
      <c r="Y89" s="49">
        <f t="shared" si="36"/>
        <v>0</v>
      </c>
      <c r="Z89" s="49">
        <f t="shared" si="37"/>
        <v>0</v>
      </c>
      <c r="AA89" s="49">
        <f t="shared" si="38"/>
        <v>975</v>
      </c>
      <c r="AB89" s="49">
        <f t="shared" si="39"/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f t="shared" si="40"/>
        <v>298</v>
      </c>
      <c r="AK89" s="49">
        <v>0</v>
      </c>
      <c r="AL89" s="49">
        <v>216</v>
      </c>
      <c r="AM89" s="49">
        <v>0</v>
      </c>
      <c r="AN89" s="49">
        <v>0</v>
      </c>
      <c r="AO89" s="49">
        <v>0</v>
      </c>
      <c r="AP89" s="49">
        <v>0</v>
      </c>
      <c r="AQ89" s="49">
        <v>82</v>
      </c>
      <c r="AR89" s="49">
        <f t="shared" si="41"/>
        <v>498</v>
      </c>
      <c r="AS89" s="49">
        <v>0</v>
      </c>
      <c r="AT89" s="49">
        <v>210</v>
      </c>
      <c r="AU89" s="49">
        <v>288</v>
      </c>
      <c r="AV89" s="49">
        <v>0</v>
      </c>
      <c r="AW89" s="49">
        <v>0</v>
      </c>
      <c r="AX89" s="49">
        <v>0</v>
      </c>
      <c r="AY89" s="49">
        <v>0</v>
      </c>
      <c r="AZ89" s="49">
        <f t="shared" si="42"/>
        <v>0</v>
      </c>
      <c r="BA89" s="49">
        <v>0</v>
      </c>
      <c r="BB89" s="49">
        <v>0</v>
      </c>
      <c r="BC89" s="49">
        <v>0</v>
      </c>
      <c r="BD89" s="49">
        <v>0</v>
      </c>
      <c r="BE89" s="49">
        <v>0</v>
      </c>
      <c r="BF89" s="49">
        <v>0</v>
      </c>
      <c r="BG89" s="49">
        <v>0</v>
      </c>
      <c r="BH89" s="49">
        <f t="shared" si="43"/>
        <v>893</v>
      </c>
      <c r="BI89" s="49">
        <v>0</v>
      </c>
      <c r="BJ89" s="49">
        <v>0</v>
      </c>
      <c r="BK89" s="49">
        <v>0</v>
      </c>
      <c r="BL89" s="49">
        <v>0</v>
      </c>
      <c r="BM89" s="49">
        <v>0</v>
      </c>
      <c r="BN89" s="49">
        <v>0</v>
      </c>
      <c r="BO89" s="49">
        <v>893</v>
      </c>
      <c r="BP89" s="49">
        <f t="shared" si="44"/>
        <v>760</v>
      </c>
      <c r="BQ89" s="49">
        <v>701</v>
      </c>
      <c r="BR89" s="49">
        <v>16</v>
      </c>
      <c r="BS89" s="49">
        <v>6</v>
      </c>
      <c r="BT89" s="49">
        <v>0</v>
      </c>
      <c r="BU89" s="49">
        <v>0</v>
      </c>
      <c r="BV89" s="49">
        <v>37</v>
      </c>
      <c r="BW89" s="49">
        <v>0</v>
      </c>
    </row>
    <row r="90" spans="1:75" ht="13.5">
      <c r="A90" s="24" t="s">
        <v>181</v>
      </c>
      <c r="B90" s="47" t="s">
        <v>49</v>
      </c>
      <c r="C90" s="48" t="s">
        <v>50</v>
      </c>
      <c r="D90" s="49">
        <f t="shared" si="45"/>
        <v>1705</v>
      </c>
      <c r="E90" s="49">
        <f t="shared" si="23"/>
        <v>982</v>
      </c>
      <c r="F90" s="49">
        <f t="shared" si="24"/>
        <v>228</v>
      </c>
      <c r="G90" s="49">
        <f t="shared" si="25"/>
        <v>130</v>
      </c>
      <c r="H90" s="49">
        <f t="shared" si="26"/>
        <v>15</v>
      </c>
      <c r="I90" s="49">
        <f t="shared" si="27"/>
        <v>0</v>
      </c>
      <c r="J90" s="49">
        <f t="shared" si="28"/>
        <v>0</v>
      </c>
      <c r="K90" s="49">
        <f t="shared" si="29"/>
        <v>350</v>
      </c>
      <c r="L90" s="49">
        <f t="shared" si="30"/>
        <v>984</v>
      </c>
      <c r="M90" s="49">
        <v>850</v>
      </c>
      <c r="N90" s="49">
        <v>0</v>
      </c>
      <c r="O90" s="49">
        <v>126</v>
      </c>
      <c r="P90" s="49">
        <v>0</v>
      </c>
      <c r="Q90" s="49">
        <v>0</v>
      </c>
      <c r="R90" s="49">
        <v>0</v>
      </c>
      <c r="S90" s="49">
        <v>8</v>
      </c>
      <c r="T90" s="49">
        <f t="shared" si="31"/>
        <v>585</v>
      </c>
      <c r="U90" s="49">
        <f t="shared" si="32"/>
        <v>0</v>
      </c>
      <c r="V90" s="49">
        <f t="shared" si="33"/>
        <v>228</v>
      </c>
      <c r="W90" s="49">
        <f t="shared" si="34"/>
        <v>0</v>
      </c>
      <c r="X90" s="49">
        <f t="shared" si="35"/>
        <v>15</v>
      </c>
      <c r="Y90" s="49">
        <f t="shared" si="36"/>
        <v>0</v>
      </c>
      <c r="Z90" s="49">
        <f t="shared" si="37"/>
        <v>0</v>
      </c>
      <c r="AA90" s="49">
        <f t="shared" si="38"/>
        <v>342</v>
      </c>
      <c r="AB90" s="49">
        <f t="shared" si="39"/>
        <v>342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342</v>
      </c>
      <c r="AJ90" s="49">
        <f t="shared" si="40"/>
        <v>34</v>
      </c>
      <c r="AK90" s="49">
        <v>0</v>
      </c>
      <c r="AL90" s="49">
        <v>34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f t="shared" si="41"/>
        <v>209</v>
      </c>
      <c r="AS90" s="49">
        <v>0</v>
      </c>
      <c r="AT90" s="49">
        <v>194</v>
      </c>
      <c r="AU90" s="49">
        <v>0</v>
      </c>
      <c r="AV90" s="49">
        <v>15</v>
      </c>
      <c r="AW90" s="49">
        <v>0</v>
      </c>
      <c r="AX90" s="49">
        <v>0</v>
      </c>
      <c r="AY90" s="49">
        <v>0</v>
      </c>
      <c r="AZ90" s="49">
        <f t="shared" si="42"/>
        <v>0</v>
      </c>
      <c r="BA90" s="49">
        <v>0</v>
      </c>
      <c r="BB90" s="49">
        <v>0</v>
      </c>
      <c r="BC90" s="49">
        <v>0</v>
      </c>
      <c r="BD90" s="49">
        <v>0</v>
      </c>
      <c r="BE90" s="49">
        <v>0</v>
      </c>
      <c r="BF90" s="49">
        <v>0</v>
      </c>
      <c r="BG90" s="49">
        <v>0</v>
      </c>
      <c r="BH90" s="49">
        <f t="shared" si="43"/>
        <v>0</v>
      </c>
      <c r="BI90" s="49">
        <v>0</v>
      </c>
      <c r="BJ90" s="49">
        <v>0</v>
      </c>
      <c r="BK90" s="49">
        <v>0</v>
      </c>
      <c r="BL90" s="49">
        <v>0</v>
      </c>
      <c r="BM90" s="49">
        <v>0</v>
      </c>
      <c r="BN90" s="49">
        <v>0</v>
      </c>
      <c r="BO90" s="49">
        <v>0</v>
      </c>
      <c r="BP90" s="49">
        <f t="shared" si="44"/>
        <v>136</v>
      </c>
      <c r="BQ90" s="49">
        <v>132</v>
      </c>
      <c r="BR90" s="49">
        <v>0</v>
      </c>
      <c r="BS90" s="49">
        <v>4</v>
      </c>
      <c r="BT90" s="49">
        <v>0</v>
      </c>
      <c r="BU90" s="49">
        <v>0</v>
      </c>
      <c r="BV90" s="49">
        <v>0</v>
      </c>
      <c r="BW90" s="49">
        <v>0</v>
      </c>
    </row>
    <row r="91" spans="1:75" ht="13.5">
      <c r="A91" s="194" t="s">
        <v>63</v>
      </c>
      <c r="B91" s="189"/>
      <c r="C91" s="190"/>
      <c r="D91" s="49">
        <f>SUM(D7:D90)</f>
        <v>211760</v>
      </c>
      <c r="E91" s="49">
        <f aca="true" t="shared" si="46" ref="E91:BP91">SUM(E7:E90)</f>
        <v>91467</v>
      </c>
      <c r="F91" s="49">
        <f t="shared" si="46"/>
        <v>49971</v>
      </c>
      <c r="G91" s="49">
        <f t="shared" si="46"/>
        <v>23142</v>
      </c>
      <c r="H91" s="49">
        <f t="shared" si="46"/>
        <v>3812</v>
      </c>
      <c r="I91" s="49">
        <f t="shared" si="46"/>
        <v>1793</v>
      </c>
      <c r="J91" s="49">
        <f t="shared" si="46"/>
        <v>2633</v>
      </c>
      <c r="K91" s="49">
        <f t="shared" si="46"/>
        <v>38942</v>
      </c>
      <c r="L91" s="49">
        <f t="shared" si="46"/>
        <v>68924</v>
      </c>
      <c r="M91" s="49">
        <f t="shared" si="46"/>
        <v>47529</v>
      </c>
      <c r="N91" s="49">
        <f t="shared" si="46"/>
        <v>8243</v>
      </c>
      <c r="O91" s="49">
        <f t="shared" si="46"/>
        <v>8432</v>
      </c>
      <c r="P91" s="49">
        <f t="shared" si="46"/>
        <v>1430</v>
      </c>
      <c r="Q91" s="49">
        <f t="shared" si="46"/>
        <v>5</v>
      </c>
      <c r="R91" s="49">
        <f t="shared" si="46"/>
        <v>1653</v>
      </c>
      <c r="S91" s="49">
        <f t="shared" si="46"/>
        <v>1632</v>
      </c>
      <c r="T91" s="49">
        <f t="shared" si="46"/>
        <v>93294</v>
      </c>
      <c r="U91" s="49">
        <f t="shared" si="46"/>
        <v>4980</v>
      </c>
      <c r="V91" s="49">
        <f t="shared" si="46"/>
        <v>36059</v>
      </c>
      <c r="W91" s="49">
        <f t="shared" si="46"/>
        <v>11128</v>
      </c>
      <c r="X91" s="49">
        <f t="shared" si="46"/>
        <v>2103</v>
      </c>
      <c r="Y91" s="49">
        <f t="shared" si="46"/>
        <v>1404</v>
      </c>
      <c r="Z91" s="49">
        <f t="shared" si="46"/>
        <v>337</v>
      </c>
      <c r="AA91" s="49">
        <f t="shared" si="46"/>
        <v>37283</v>
      </c>
      <c r="AB91" s="49">
        <f t="shared" si="46"/>
        <v>5194</v>
      </c>
      <c r="AC91" s="49">
        <f t="shared" si="46"/>
        <v>0</v>
      </c>
      <c r="AD91" s="49">
        <f t="shared" si="46"/>
        <v>706</v>
      </c>
      <c r="AE91" s="49">
        <f t="shared" si="46"/>
        <v>0</v>
      </c>
      <c r="AF91" s="49">
        <f t="shared" si="46"/>
        <v>62</v>
      </c>
      <c r="AG91" s="49">
        <f t="shared" si="46"/>
        <v>0</v>
      </c>
      <c r="AH91" s="49">
        <f t="shared" si="46"/>
        <v>0</v>
      </c>
      <c r="AI91" s="49">
        <f t="shared" si="46"/>
        <v>4426</v>
      </c>
      <c r="AJ91" s="49">
        <f t="shared" si="46"/>
        <v>28995</v>
      </c>
      <c r="AK91" s="49">
        <f t="shared" si="46"/>
        <v>873</v>
      </c>
      <c r="AL91" s="49">
        <f t="shared" si="46"/>
        <v>24403</v>
      </c>
      <c r="AM91" s="49">
        <f t="shared" si="46"/>
        <v>2078</v>
      </c>
      <c r="AN91" s="49">
        <f t="shared" si="46"/>
        <v>445</v>
      </c>
      <c r="AO91" s="49">
        <f t="shared" si="46"/>
        <v>229</v>
      </c>
      <c r="AP91" s="49">
        <f t="shared" si="46"/>
        <v>0</v>
      </c>
      <c r="AQ91" s="49">
        <f t="shared" si="46"/>
        <v>967</v>
      </c>
      <c r="AR91" s="49">
        <f t="shared" si="46"/>
        <v>27215</v>
      </c>
      <c r="AS91" s="49">
        <f t="shared" si="46"/>
        <v>4107</v>
      </c>
      <c r="AT91" s="49">
        <f t="shared" si="46"/>
        <v>10950</v>
      </c>
      <c r="AU91" s="49">
        <f t="shared" si="46"/>
        <v>9050</v>
      </c>
      <c r="AV91" s="49">
        <f t="shared" si="46"/>
        <v>1596</v>
      </c>
      <c r="AW91" s="49">
        <f t="shared" si="46"/>
        <v>1175</v>
      </c>
      <c r="AX91" s="49">
        <f t="shared" si="46"/>
        <v>337</v>
      </c>
      <c r="AY91" s="49">
        <f t="shared" si="46"/>
        <v>0</v>
      </c>
      <c r="AZ91" s="49">
        <f t="shared" si="46"/>
        <v>0</v>
      </c>
      <c r="BA91" s="49">
        <f t="shared" si="46"/>
        <v>0</v>
      </c>
      <c r="BB91" s="49">
        <f t="shared" si="46"/>
        <v>0</v>
      </c>
      <c r="BC91" s="49">
        <f t="shared" si="46"/>
        <v>0</v>
      </c>
      <c r="BD91" s="49">
        <f t="shared" si="46"/>
        <v>0</v>
      </c>
      <c r="BE91" s="49">
        <f t="shared" si="46"/>
        <v>0</v>
      </c>
      <c r="BF91" s="49">
        <f t="shared" si="46"/>
        <v>0</v>
      </c>
      <c r="BG91" s="49">
        <f t="shared" si="46"/>
        <v>0</v>
      </c>
      <c r="BH91" s="49">
        <f t="shared" si="46"/>
        <v>31890</v>
      </c>
      <c r="BI91" s="49">
        <f t="shared" si="46"/>
        <v>0</v>
      </c>
      <c r="BJ91" s="49">
        <f t="shared" si="46"/>
        <v>0</v>
      </c>
      <c r="BK91" s="49">
        <f t="shared" si="46"/>
        <v>0</v>
      </c>
      <c r="BL91" s="49">
        <f t="shared" si="46"/>
        <v>0</v>
      </c>
      <c r="BM91" s="49">
        <f t="shared" si="46"/>
        <v>0</v>
      </c>
      <c r="BN91" s="49">
        <f t="shared" si="46"/>
        <v>0</v>
      </c>
      <c r="BO91" s="49">
        <f t="shared" si="46"/>
        <v>31890</v>
      </c>
      <c r="BP91" s="49">
        <f t="shared" si="46"/>
        <v>49542</v>
      </c>
      <c r="BQ91" s="49">
        <f aca="true" t="shared" si="47" ref="BQ91:BW91">SUM(BQ7:BQ90)</f>
        <v>38958</v>
      </c>
      <c r="BR91" s="49">
        <f t="shared" si="47"/>
        <v>5669</v>
      </c>
      <c r="BS91" s="49">
        <f t="shared" si="47"/>
        <v>3582</v>
      </c>
      <c r="BT91" s="49">
        <f t="shared" si="47"/>
        <v>279</v>
      </c>
      <c r="BU91" s="49">
        <f t="shared" si="47"/>
        <v>384</v>
      </c>
      <c r="BV91" s="49">
        <f t="shared" si="47"/>
        <v>643</v>
      </c>
      <c r="BW91" s="49">
        <f t="shared" si="47"/>
        <v>27</v>
      </c>
    </row>
  </sheetData>
  <mergeCells count="85">
    <mergeCell ref="A91:C91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2" customWidth="1"/>
    <col min="3" max="3" width="9.50390625" style="52" customWidth="1"/>
    <col min="4" max="4" width="13.00390625" style="52" customWidth="1"/>
    <col min="5" max="5" width="3.375" style="52" customWidth="1"/>
    <col min="6" max="8" width="3.625" style="52" customWidth="1"/>
    <col min="9" max="9" width="14.625" style="52" customWidth="1"/>
    <col min="10" max="13" width="13.00390625" style="52" customWidth="1"/>
    <col min="14" max="14" width="11.50390625" style="52" customWidth="1"/>
    <col min="15" max="16384" width="8.00390625" style="52" customWidth="1"/>
  </cols>
  <sheetData>
    <row r="1" spans="1:3" ht="15" customHeight="1" thickBot="1">
      <c r="A1" s="281" t="s">
        <v>10</v>
      </c>
      <c r="B1" s="281"/>
      <c r="C1" s="168" t="s">
        <v>105</v>
      </c>
    </row>
    <row r="2" spans="6:13" s="53" customFormat="1" ht="15" customHeight="1">
      <c r="F2" s="261" t="s">
        <v>106</v>
      </c>
      <c r="G2" s="262"/>
      <c r="H2" s="262"/>
      <c r="I2" s="262"/>
      <c r="J2" s="259" t="s">
        <v>107</v>
      </c>
      <c r="K2" s="256" t="s">
        <v>108</v>
      </c>
      <c r="L2" s="257"/>
      <c r="M2" s="258"/>
    </row>
    <row r="3" spans="1:13" s="53" customFormat="1" ht="15" customHeight="1" thickBot="1">
      <c r="A3" s="286" t="s">
        <v>109</v>
      </c>
      <c r="B3" s="287"/>
      <c r="C3" s="285"/>
      <c r="D3" s="55">
        <f>SUMIF('ごみ処理概要'!$A$7:$C$91,'ごみ集計結果'!$A$1,'ごみ処理概要'!$E$7:$E$91)</f>
        <v>3005196</v>
      </c>
      <c r="F3" s="263"/>
      <c r="G3" s="264"/>
      <c r="H3" s="264"/>
      <c r="I3" s="264"/>
      <c r="J3" s="260"/>
      <c r="K3" s="56" t="s">
        <v>110</v>
      </c>
      <c r="L3" s="57" t="s">
        <v>111</v>
      </c>
      <c r="M3" s="58" t="s">
        <v>112</v>
      </c>
    </row>
    <row r="4" spans="1:13" s="53" customFormat="1" ht="15" customHeight="1" thickBot="1">
      <c r="A4" s="286" t="s">
        <v>113</v>
      </c>
      <c r="B4" s="287"/>
      <c r="C4" s="285"/>
      <c r="D4" s="55">
        <f>D5-D3</f>
        <v>3115</v>
      </c>
      <c r="F4" s="253" t="s">
        <v>114</v>
      </c>
      <c r="G4" s="250" t="s">
        <v>117</v>
      </c>
      <c r="H4" s="59" t="s">
        <v>115</v>
      </c>
      <c r="J4" s="169">
        <f>SUMIF('ごみ処理量内訳'!$A$7:$C$91,'ごみ集計結果'!$A$1,'ごみ処理量内訳'!$E$7:$E$91)</f>
        <v>848090</v>
      </c>
      <c r="K4" s="60" t="s">
        <v>339</v>
      </c>
      <c r="L4" s="61" t="s">
        <v>339</v>
      </c>
      <c r="M4" s="62" t="s">
        <v>339</v>
      </c>
    </row>
    <row r="5" spans="1:13" s="53" customFormat="1" ht="15" customHeight="1">
      <c r="A5" s="288" t="s">
        <v>116</v>
      </c>
      <c r="B5" s="289"/>
      <c r="C5" s="290"/>
      <c r="D5" s="55">
        <f>SUMIF('ごみ処理概要'!$A$7:$C$91,'ごみ集計結果'!$A$1,'ごみ処理概要'!$D$7:$D$91)</f>
        <v>3008311</v>
      </c>
      <c r="F5" s="254"/>
      <c r="G5" s="251"/>
      <c r="H5" s="265" t="s">
        <v>118</v>
      </c>
      <c r="I5" s="63" t="s">
        <v>119</v>
      </c>
      <c r="J5" s="64">
        <f>SUMIF('ごみ処理量内訳'!$A$7:$C$91,'ごみ集計結果'!$A$1,'ごみ処理量内訳'!$W$7:$W$91)</f>
        <v>23233</v>
      </c>
      <c r="K5" s="65" t="s">
        <v>340</v>
      </c>
      <c r="L5" s="66" t="s">
        <v>340</v>
      </c>
      <c r="M5" s="67" t="s">
        <v>340</v>
      </c>
    </row>
    <row r="6" spans="4:13" s="53" customFormat="1" ht="15" customHeight="1">
      <c r="D6" s="68"/>
      <c r="F6" s="254"/>
      <c r="G6" s="251"/>
      <c r="H6" s="266"/>
      <c r="I6" s="69" t="s">
        <v>120</v>
      </c>
      <c r="J6" s="70">
        <f>SUMIF('ごみ処理量内訳'!$A$7:$C$91,'ごみ集計結果'!$A$1,'ごみ処理量内訳'!$X$7:$X$91)</f>
        <v>2655</v>
      </c>
      <c r="K6" s="54" t="s">
        <v>348</v>
      </c>
      <c r="L6" s="71" t="s">
        <v>348</v>
      </c>
      <c r="M6" s="72" t="s">
        <v>348</v>
      </c>
    </row>
    <row r="7" spans="1:13" s="53" customFormat="1" ht="15" customHeight="1">
      <c r="A7" s="282" t="s">
        <v>121</v>
      </c>
      <c r="B7" s="291" t="s">
        <v>379</v>
      </c>
      <c r="C7" s="73" t="s">
        <v>122</v>
      </c>
      <c r="D7" s="55">
        <f>SUMIF('ごみ搬入量内訳'!$A$7:$C$91,'ごみ集計結果'!$A$1,'ごみ搬入量内訳'!$I$7:$I$91)</f>
        <v>3</v>
      </c>
      <c r="F7" s="254"/>
      <c r="G7" s="251"/>
      <c r="H7" s="266"/>
      <c r="I7" s="69" t="s">
        <v>123</v>
      </c>
      <c r="J7" s="70">
        <f>SUMIF('ごみ処理量内訳'!$A$7:$C$91,'ごみ集計結果'!$A$1,'ごみ処理量内訳'!$Y$7:$Y$91)</f>
        <v>0</v>
      </c>
      <c r="K7" s="54" t="s">
        <v>341</v>
      </c>
      <c r="L7" s="71" t="s">
        <v>341</v>
      </c>
      <c r="M7" s="72" t="s">
        <v>341</v>
      </c>
    </row>
    <row r="8" spans="1:13" s="53" customFormat="1" ht="15" customHeight="1">
      <c r="A8" s="283"/>
      <c r="B8" s="292"/>
      <c r="C8" s="73" t="s">
        <v>124</v>
      </c>
      <c r="D8" s="55">
        <f>SUMIF('ごみ搬入量内訳'!$A$7:$C$91,'ごみ集計結果'!$A$1,'ごみ搬入量内訳'!$M$7:$M$91)</f>
        <v>791234</v>
      </c>
      <c r="F8" s="254"/>
      <c r="G8" s="251"/>
      <c r="H8" s="266"/>
      <c r="I8" s="69" t="s">
        <v>125</v>
      </c>
      <c r="J8" s="70">
        <f>SUMIF('ごみ処理量内訳'!$A$7:$C$91,'ごみ集計結果'!$A$1,'ごみ処理量内訳'!$Z$7:$Z$91)</f>
        <v>0</v>
      </c>
      <c r="K8" s="54" t="s">
        <v>342</v>
      </c>
      <c r="L8" s="71" t="s">
        <v>342</v>
      </c>
      <c r="M8" s="72" t="s">
        <v>342</v>
      </c>
    </row>
    <row r="9" spans="1:13" s="53" customFormat="1" ht="15" customHeight="1" thickBot="1">
      <c r="A9" s="283"/>
      <c r="B9" s="292"/>
      <c r="C9" s="73" t="s">
        <v>126</v>
      </c>
      <c r="D9" s="55">
        <f>SUMIF('ごみ搬入量内訳'!$A$7:$C$91,'ごみ集計結果'!$A$1,'ごみ搬入量内訳'!$Q$7:$Q$91)</f>
        <v>75496</v>
      </c>
      <c r="F9" s="254"/>
      <c r="G9" s="251"/>
      <c r="H9" s="267"/>
      <c r="I9" s="74" t="s">
        <v>127</v>
      </c>
      <c r="J9" s="75">
        <f>SUMIF('ごみ処理量内訳'!$A$7:$C$91,'ごみ集計結果'!$A$1,'ごみ処理量内訳'!$AA$7:$AA$91)</f>
        <v>0</v>
      </c>
      <c r="K9" s="76" t="s">
        <v>343</v>
      </c>
      <c r="L9" s="57" t="s">
        <v>343</v>
      </c>
      <c r="M9" s="58" t="s">
        <v>343</v>
      </c>
    </row>
    <row r="10" spans="1:13" s="53" customFormat="1" ht="15" customHeight="1" thickBot="1">
      <c r="A10" s="283"/>
      <c r="B10" s="292"/>
      <c r="C10" s="73" t="s">
        <v>128</v>
      </c>
      <c r="D10" s="55">
        <f>SUMIF('ごみ搬入量内訳'!$A$7:$C$91,'ごみ集計結果'!$A$1,'ごみ搬入量内訳'!$U$7:$U$91)</f>
        <v>81864</v>
      </c>
      <c r="F10" s="254"/>
      <c r="G10" s="252"/>
      <c r="H10" s="77" t="s">
        <v>129</v>
      </c>
      <c r="I10" s="78"/>
      <c r="J10" s="170">
        <f>SUM(J4:J9)</f>
        <v>873978</v>
      </c>
      <c r="K10" s="79" t="s">
        <v>348</v>
      </c>
      <c r="L10" s="171">
        <f>SUMIF('ごみ処理量内訳'!$A$7:$C$91,'ごみ集計結果'!$A$1,'ごみ処理量内訳'!$AD$7:$AD$91)</f>
        <v>109242</v>
      </c>
      <c r="M10" s="172">
        <f>SUMIF('資源化量内訳'!$A$7:$C$91,'ごみ集計結果'!$A$1,'資源化量内訳'!$AB$7:$AB$91)</f>
        <v>5194</v>
      </c>
    </row>
    <row r="11" spans="1:13" s="53" customFormat="1" ht="15" customHeight="1">
      <c r="A11" s="283"/>
      <c r="B11" s="292"/>
      <c r="C11" s="73" t="s">
        <v>130</v>
      </c>
      <c r="D11" s="55">
        <f>SUMIF('ごみ搬入量内訳'!$A$7:$C$91,'ごみ集計結果'!$A$1,'ごみ搬入量内訳'!$Y$7:$Y$91)</f>
        <v>158</v>
      </c>
      <c r="F11" s="254"/>
      <c r="G11" s="268" t="s">
        <v>131</v>
      </c>
      <c r="H11" s="157" t="s">
        <v>119</v>
      </c>
      <c r="I11" s="154"/>
      <c r="J11" s="80">
        <f>SUMIF('ごみ処理量内訳'!$A$7:$C$91,'ごみ集計結果'!$A$1,'ごみ処理量内訳'!$G$7:$G$91)</f>
        <v>87100</v>
      </c>
      <c r="K11" s="64">
        <f>SUMIF('ごみ処理量内訳'!$A$7:$C$91,'ごみ集計結果'!$A$1,'ごみ処理量内訳'!$W$7:$W$91)</f>
        <v>23233</v>
      </c>
      <c r="L11" s="81">
        <f>SUMIF('ごみ処理量内訳'!$A$7:$C$91,'ごみ集計結果'!$A$1,'ごみ処理量内訳'!$AF$7:$AF$91)</f>
        <v>22466</v>
      </c>
      <c r="M11" s="82">
        <f>SUMIF('資源化量内訳'!$A$7:$C$91,'ごみ集計結果'!$A$1,'資源化量内訳'!$AJ$7:$AJ$91)</f>
        <v>28995</v>
      </c>
    </row>
    <row r="12" spans="1:13" s="53" customFormat="1" ht="15" customHeight="1">
      <c r="A12" s="283"/>
      <c r="B12" s="292"/>
      <c r="C12" s="73" t="s">
        <v>132</v>
      </c>
      <c r="D12" s="55">
        <f>SUMIF('ごみ搬入量内訳'!$A$7:$C$91,'ごみ集計結果'!$A$1,'ごみ搬入量内訳'!$AC$7:$AC$91)</f>
        <v>20793</v>
      </c>
      <c r="F12" s="254"/>
      <c r="G12" s="269"/>
      <c r="H12" s="155" t="s">
        <v>120</v>
      </c>
      <c r="I12" s="155"/>
      <c r="J12" s="70">
        <f>SUMIF('ごみ処理量内訳'!$A$7:$C$91,'ごみ集計結果'!$A$1,'ごみ処理量内訳'!$H$7:$H$91)</f>
        <v>36072</v>
      </c>
      <c r="K12" s="70">
        <f>SUMIF('ごみ処理量内訳'!$A$7:$C$91,'ごみ集計結果'!$A$1,'ごみ処理量内訳'!$X$7:$X$91)</f>
        <v>2655</v>
      </c>
      <c r="L12" s="55">
        <f>SUMIF('ごみ処理量内訳'!$A$7:$C$91,'ごみ集計結果'!$A$1,'ごみ処理量内訳'!$AG$7:$AG$91)</f>
        <v>3182</v>
      </c>
      <c r="M12" s="83">
        <f>SUMIF('資源化量内訳'!$A$7:$C$91,'ごみ集計結果'!$A$1,'資源化量内訳'!$AR$7:$AR$91)</f>
        <v>27215</v>
      </c>
    </row>
    <row r="13" spans="1:13" s="53" customFormat="1" ht="15" customHeight="1">
      <c r="A13" s="283"/>
      <c r="B13" s="293"/>
      <c r="C13" s="84" t="s">
        <v>129</v>
      </c>
      <c r="D13" s="55">
        <f>SUM(D7:D12)</f>
        <v>969548</v>
      </c>
      <c r="F13" s="254"/>
      <c r="G13" s="269"/>
      <c r="H13" s="155" t="s">
        <v>123</v>
      </c>
      <c r="I13" s="155"/>
      <c r="J13" s="70">
        <f>SUMIF('ごみ処理量内訳'!$A$7:$C$91,'ごみ集計結果'!$A$1,'ごみ処理量内訳'!$I$7:$I$91)</f>
        <v>0</v>
      </c>
      <c r="K13" s="70">
        <f>SUMIF('ごみ処理量内訳'!$A$7:$C$91,'ごみ集計結果'!$A$1,'ごみ処理量内訳'!$Y$7:$Y$91)</f>
        <v>0</v>
      </c>
      <c r="L13" s="55">
        <f>SUMIF('ごみ処理量内訳'!$A$7:$C$91,'ごみ集計結果'!$A$1,'ごみ処理量内訳'!$AH$7:$AH$91)</f>
        <v>0</v>
      </c>
      <c r="M13" s="83">
        <f>SUMIF('資源化量内訳'!$A$7:$C$91,'ごみ集計結果'!$A$1,'資源化量内訳'!$AZ$7:$AZ$91)</f>
        <v>0</v>
      </c>
    </row>
    <row r="14" spans="1:13" s="53" customFormat="1" ht="15" customHeight="1">
      <c r="A14" s="283"/>
      <c r="B14" s="248" t="s">
        <v>133</v>
      </c>
      <c r="C14" s="248"/>
      <c r="D14" s="55">
        <f>SUMIF('ごみ搬入量内訳'!$A$7:$C$91,'ごみ集計結果'!$A$1,'ごみ搬入量内訳'!$AG$7:$AG$91)</f>
        <v>114638</v>
      </c>
      <c r="F14" s="254"/>
      <c r="G14" s="269"/>
      <c r="H14" s="155" t="s">
        <v>125</v>
      </c>
      <c r="I14" s="155"/>
      <c r="J14" s="70">
        <f>SUMIF('ごみ処理量内訳'!$A$7:$C$91,'ごみ集計結果'!$A$1,'ごみ処理量内訳'!$J$7:$J$91)</f>
        <v>43362</v>
      </c>
      <c r="K14" s="70">
        <f>SUMIF('ごみ処理量内訳'!$A$7:$C$91,'ごみ集計結果'!$A$1,'ごみ処理量内訳'!$Z$7:$Z$91)</f>
        <v>0</v>
      </c>
      <c r="L14" s="55">
        <f>SUMIF('ごみ処理量内訳'!$A$7:$C$91,'ごみ集計結果'!$A$1,'ごみ処理量内訳'!$AI$7:$AI$91)</f>
        <v>144</v>
      </c>
      <c r="M14" s="83">
        <f>SUMIF('資源化量内訳'!$A$7:$C$91,'ごみ集計結果'!$A$1,'資源化量内訳'!$BH$7:$BH$91)</f>
        <v>31890</v>
      </c>
    </row>
    <row r="15" spans="1:13" s="53" customFormat="1" ht="15" customHeight="1" thickBot="1">
      <c r="A15" s="283"/>
      <c r="B15" s="248" t="s">
        <v>134</v>
      </c>
      <c r="C15" s="248"/>
      <c r="D15" s="55">
        <f>SUMIF('ごみ搬入量内訳'!$A$7:$C$91,'ごみ集計結果'!$A$1,'ごみ搬入量内訳'!$AH$7:$AH$91)</f>
        <v>7538</v>
      </c>
      <c r="F15" s="254"/>
      <c r="G15" s="269"/>
      <c r="H15" s="156" t="s">
        <v>127</v>
      </c>
      <c r="I15" s="156"/>
      <c r="J15" s="75">
        <f>SUMIF('ごみ処理量内訳'!$A$7:$C$91,'ごみ集計結果'!$A$1,'ごみ処理量内訳'!$K$7:$K$91)</f>
        <v>1540</v>
      </c>
      <c r="K15" s="75">
        <f>SUMIF('ごみ処理量内訳'!$A$7:$C$91,'ごみ集計結果'!$A$1,'ごみ処理量内訳'!$AA$7:$AA$91)</f>
        <v>0</v>
      </c>
      <c r="L15" s="85">
        <f>SUMIF('ごみ処理量内訳'!$A$7:$C$91,'ごみ集計結果'!$A$1,'ごみ処理量内訳'!$AJ$7:$AJ$91)</f>
        <v>1294</v>
      </c>
      <c r="M15" s="58" t="s">
        <v>343</v>
      </c>
    </row>
    <row r="16" spans="1:13" s="53" customFormat="1" ht="15" customHeight="1" thickBot="1">
      <c r="A16" s="284"/>
      <c r="B16" s="285" t="s">
        <v>161</v>
      </c>
      <c r="C16" s="248"/>
      <c r="D16" s="55">
        <f>SUM(D13:D15)</f>
        <v>1091724</v>
      </c>
      <c r="F16" s="254"/>
      <c r="G16" s="252"/>
      <c r="H16" s="87" t="s">
        <v>129</v>
      </c>
      <c r="I16" s="86"/>
      <c r="J16" s="173">
        <f>SUM(J11:J15)</f>
        <v>168074</v>
      </c>
      <c r="K16" s="174">
        <f>SUM(K11:K15)</f>
        <v>25888</v>
      </c>
      <c r="L16" s="175">
        <f>SUM(L11:L15)</f>
        <v>27086</v>
      </c>
      <c r="M16" s="176">
        <f>SUM(M11:M15)</f>
        <v>88100</v>
      </c>
    </row>
    <row r="17" spans="4:13" s="53" customFormat="1" ht="15" customHeight="1" thickBot="1">
      <c r="D17" s="68"/>
      <c r="F17" s="255"/>
      <c r="G17" s="270" t="s">
        <v>12</v>
      </c>
      <c r="H17" s="271"/>
      <c r="I17" s="271"/>
      <c r="J17" s="169">
        <f>J4+J16</f>
        <v>1016164</v>
      </c>
      <c r="K17" s="177">
        <f>K16</f>
        <v>25888</v>
      </c>
      <c r="L17" s="178">
        <f>L10+L16</f>
        <v>136328</v>
      </c>
      <c r="M17" s="179">
        <f>M10+M16</f>
        <v>93294</v>
      </c>
    </row>
    <row r="18" spans="1:13" s="53" customFormat="1" ht="15" customHeight="1">
      <c r="A18" s="248" t="s">
        <v>135</v>
      </c>
      <c r="B18" s="248"/>
      <c r="C18" s="248"/>
      <c r="D18" s="55">
        <f>SUMIF('ごみ搬入量内訳'!$A$7:$C$91,'ごみ集計結果'!$A$1,'ごみ搬入量内訳'!$E$7:$E$91)</f>
        <v>806534</v>
      </c>
      <c r="F18" s="278" t="s">
        <v>136</v>
      </c>
      <c r="G18" s="279"/>
      <c r="H18" s="279"/>
      <c r="I18" s="280"/>
      <c r="J18" s="80">
        <f>SUMIF('資源化量内訳'!$A$7:$C$91,'ごみ集計結果'!$A$1,'資源化量内訳'!$L$7:$L$91)</f>
        <v>68924</v>
      </c>
      <c r="K18" s="88" t="s">
        <v>339</v>
      </c>
      <c r="L18" s="89" t="s">
        <v>339</v>
      </c>
      <c r="M18" s="82">
        <f>J18</f>
        <v>68924</v>
      </c>
    </row>
    <row r="19" spans="1:13" s="53" customFormat="1" ht="15" customHeight="1" thickBot="1">
      <c r="A19" s="249" t="s">
        <v>137</v>
      </c>
      <c r="B19" s="248"/>
      <c r="C19" s="248"/>
      <c r="D19" s="55">
        <f>SUMIF('ごみ搬入量内訳'!$A$7:$C$91,'ごみ集計結果'!$A$1,'ごみ搬入量内訳'!$F$7:$F$91)</f>
        <v>277652</v>
      </c>
      <c r="F19" s="275" t="s">
        <v>138</v>
      </c>
      <c r="G19" s="276"/>
      <c r="H19" s="276"/>
      <c r="I19" s="277"/>
      <c r="J19" s="180">
        <f>SUMIF('ごみ処理量内訳'!$A$7:$C$91,'ごみ集計結果'!$A$1,'ごみ処理量内訳'!$AC$7:$AC$91)</f>
        <v>12916</v>
      </c>
      <c r="K19" s="90" t="s">
        <v>339</v>
      </c>
      <c r="L19" s="91">
        <f>J19</f>
        <v>12916</v>
      </c>
      <c r="M19" s="92" t="s">
        <v>339</v>
      </c>
    </row>
    <row r="20" spans="1:13" s="53" customFormat="1" ht="15" customHeight="1" thickBot="1">
      <c r="A20" s="249" t="s">
        <v>139</v>
      </c>
      <c r="B20" s="248"/>
      <c r="C20" s="248"/>
      <c r="D20" s="55">
        <f>D15</f>
        <v>7538</v>
      </c>
      <c r="F20" s="272" t="s">
        <v>161</v>
      </c>
      <c r="G20" s="273"/>
      <c r="H20" s="273"/>
      <c r="I20" s="274"/>
      <c r="J20" s="181">
        <f>J4+J11+J12+J13+J14+J15+J18+J19</f>
        <v>1098004</v>
      </c>
      <c r="K20" s="182">
        <f>SUM(K17:K19)</f>
        <v>25888</v>
      </c>
      <c r="L20" s="183">
        <f>SUM(L17:L19)</f>
        <v>149244</v>
      </c>
      <c r="M20" s="184">
        <f>SUM(M17:M19)</f>
        <v>162218</v>
      </c>
    </row>
    <row r="21" spans="1:9" s="53" customFormat="1" ht="15" customHeight="1">
      <c r="A21" s="249" t="s">
        <v>145</v>
      </c>
      <c r="B21" s="248"/>
      <c r="C21" s="248"/>
      <c r="D21" s="55">
        <f>SUM(D18:D20)</f>
        <v>1091724</v>
      </c>
      <c r="F21" s="188" t="s">
        <v>13</v>
      </c>
      <c r="G21" s="187"/>
      <c r="H21" s="187"/>
      <c r="I21" s="187"/>
    </row>
    <row r="22" spans="11:13" s="53" customFormat="1" ht="15" customHeight="1">
      <c r="K22" s="93"/>
      <c r="L22" s="94" t="s">
        <v>140</v>
      </c>
      <c r="M22" s="95" t="s">
        <v>141</v>
      </c>
    </row>
    <row r="23" spans="1:13" s="97" customFormat="1" ht="15" customHeight="1">
      <c r="A23" s="96" t="str">
        <f>"収集ごみ（混合ごみ＋可燃ごみ＋不燃ごみ＋資源ごみ＋その他＋その他）＝"&amp;TEXT(D13,"#,##0")&amp;"t/年"</f>
        <v>収集ごみ（混合ごみ＋可燃ごみ＋不燃ごみ＋資源ごみ＋その他＋その他）＝969,548t/年</v>
      </c>
      <c r="K23" s="95" t="s">
        <v>142</v>
      </c>
      <c r="L23" s="98">
        <f>SUMIF('資源化量内訳'!$A$7:$C$91,'ごみ集計結果'!$A$1,'資源化量内訳'!$M$7:M$91)+SUMIF('資源化量内訳'!$A$7:$C$91,'ごみ集計結果'!$A$1,'資源化量内訳'!$U$7:U$91)</f>
        <v>52509</v>
      </c>
      <c r="M23" s="55">
        <f>SUMIF('資源化量内訳'!$A$7:$C$91,'ごみ集計結果'!$A$1,'資源化量内訳'!BQ$7:BQ$91)</f>
        <v>38958</v>
      </c>
    </row>
    <row r="24" spans="1:13" s="97" customFormat="1" ht="15" customHeight="1">
      <c r="A24" s="99" t="str">
        <f>"計画収集量（収集ごみ＋直接搬入ごみ）＝"&amp;TEXT(D13+D14,"#,##0")&amp;"t/年"</f>
        <v>計画収集量（収集ごみ＋直接搬入ごみ）＝1,084,186t/年</v>
      </c>
      <c r="K24" s="95" t="s">
        <v>143</v>
      </c>
      <c r="L24" s="98">
        <f>SUMIF('資源化量内訳'!$A$7:$C$91,'ごみ集計結果'!$A$1,'資源化量内訳'!$N$7:N$91)+SUMIF('資源化量内訳'!$A$7:$C$91,'ごみ集計結果'!$A$1,'資源化量内訳'!V$7:V$91)</f>
        <v>44302</v>
      </c>
      <c r="M24" s="55">
        <f>SUMIF('資源化量内訳'!$A$7:$C$91,'ごみ集計結果'!$A$1,'資源化量内訳'!BR$7:BR$91)</f>
        <v>5669</v>
      </c>
    </row>
    <row r="25" spans="1:13" s="97" customFormat="1" ht="15" customHeight="1">
      <c r="A25" s="100" t="str">
        <f>"ごみ総排出量（計画収集量＋自家処理量）＝"&amp;TEXT(D16,"#,###0")&amp;"t/年"</f>
        <v>ごみ総排出量（計画収集量＋自家処理量）＝1,091,724t/年</v>
      </c>
      <c r="K25" s="95" t="s">
        <v>344</v>
      </c>
      <c r="L25" s="98">
        <f>SUMIF('資源化量内訳'!$A$7:$C$91,'ごみ集計結果'!$A$1,'資源化量内訳'!O$7:O$91)+SUMIF('資源化量内訳'!$A$7:$C$91,'ごみ集計結果'!$A$1,'資源化量内訳'!W$7:W$91)</f>
        <v>19560</v>
      </c>
      <c r="M25" s="55">
        <f>SUMIF('資源化量内訳'!$A$7:$C$91,'ごみ集計結果'!$A$1,'資源化量内訳'!BS$7:BS$91)</f>
        <v>3582</v>
      </c>
    </row>
    <row r="26" spans="1:13" s="97" customFormat="1" ht="15" customHeight="1">
      <c r="A26" s="100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ごみ処理量（直接最終処分量＋直接焼却量＋焼却以外の中間処理量＋直接資源化量）＝1,098,004t/年</v>
      </c>
      <c r="K26" s="95" t="s">
        <v>345</v>
      </c>
      <c r="L26" s="98">
        <f>SUMIF('資源化量内訳'!$A$7:$C$91,'ごみ集計結果'!$A$1,'資源化量内訳'!P$7:P$91)+SUMIF('資源化量内訳'!$A$7:$C$91,'ごみ集計結果'!$A$1,'資源化量内訳'!X$7:X$91)</f>
        <v>3533</v>
      </c>
      <c r="M26" s="55">
        <f>SUMIF('資源化量内訳'!$A$7:$C$91,'ごみ集計結果'!$A$1,'資源化量内訳'!BT$7:BT$91)</f>
        <v>279</v>
      </c>
    </row>
    <row r="27" spans="1:13" s="97" customFormat="1" ht="15" customHeight="1">
      <c r="A27" s="99" t="str">
        <f>"１人１日あたりごみ排出量（ごみ総排出量/総人口）＝"&amp;TEXT(D16/D5/365*1000000,"#,##0")&amp;"g/人日"</f>
        <v>１人１日あたりごみ排出量（ごみ総排出量/総人口）＝994g/人日</v>
      </c>
      <c r="K27" s="95" t="s">
        <v>346</v>
      </c>
      <c r="L27" s="98">
        <f>SUMIF('資源化量内訳'!$A$7:$C$91,'ごみ集計結果'!$A$1,'資源化量内訳'!Q$7:Q$91)+SUMIF('資源化量内訳'!$A$7:$C$91,'ごみ集計結果'!$A$1,'資源化量内訳'!Y$7:Y$91)</f>
        <v>1409</v>
      </c>
      <c r="M27" s="55">
        <f>SUMIF('資源化量内訳'!$A$7:$C$91,'ごみ集計結果'!$A$1,'資源化量内訳'!BU$7:BU$91)</f>
        <v>384</v>
      </c>
    </row>
    <row r="28" spans="1:13" s="97" customFormat="1" ht="15" customHeight="1">
      <c r="A28" s="99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リサイクル率（[資源化量合計＋集団回収量]/[ごみ処理量＋集団回収量]）＝18.45％</v>
      </c>
      <c r="K28" s="95" t="s">
        <v>70</v>
      </c>
      <c r="L28" s="98">
        <f>SUMIF('資源化量内訳'!$A$7:$C$91,'ごみ集計結果'!$A$1,'資源化量内訳'!R$7:R$91)+SUMIF('資源化量内訳'!$A$7:$C$91,'ごみ集計結果'!$A$1,'資源化量内訳'!Z$7:Z$91)</f>
        <v>1990</v>
      </c>
      <c r="M28" s="55">
        <f>SUMIF('資源化量内訳'!$A$7:$C$91,'ごみ集計結果'!$A$1,'資源化量内訳'!BV$7:BV$91)</f>
        <v>643</v>
      </c>
    </row>
    <row r="29" spans="1:13" s="97" customFormat="1" ht="15" customHeight="1">
      <c r="A29" s="99"/>
      <c r="K29" s="95" t="s">
        <v>130</v>
      </c>
      <c r="L29" s="98">
        <f>SUMIF('資源化量内訳'!$A$7:$C$91,'ごみ集計結果'!$A$1,'資源化量内訳'!S$7:S$91)+SUMIF('資源化量内訳'!$A$7:$C$91,'ごみ集計結果'!$A$1,'資源化量内訳'!AA$7:AA$91)</f>
        <v>38915</v>
      </c>
      <c r="M29" s="55">
        <f>SUMIF('資源化量内訳'!$A$7:$C$91,'ごみ集計結果'!$A$1,'資源化量内訳'!BW$7:BW$91)</f>
        <v>27</v>
      </c>
    </row>
    <row r="30" spans="11:13" ht="15" customHeight="1">
      <c r="K30" s="95" t="s">
        <v>161</v>
      </c>
      <c r="L30" s="185">
        <f>SUM(L23:L29)</f>
        <v>162218</v>
      </c>
      <c r="M30" s="186">
        <f>SUM(M23:M29)</f>
        <v>49542</v>
      </c>
    </row>
    <row r="31" ht="15" customHeight="1"/>
    <row r="32" spans="9:11" ht="15" customHeight="1">
      <c r="I32" s="101"/>
      <c r="J32" s="102"/>
      <c r="K32" s="103"/>
    </row>
    <row r="33" spans="9:11" ht="15" customHeight="1">
      <c r="I33" s="101"/>
      <c r="J33" s="102"/>
      <c r="K33" s="103"/>
    </row>
    <row r="34" spans="9:11" ht="15" customHeight="1">
      <c r="I34" s="101"/>
      <c r="J34" s="102"/>
      <c r="K34" s="103"/>
    </row>
    <row r="35" spans="9:11" ht="15" customHeight="1">
      <c r="I35" s="101"/>
      <c r="J35" s="102"/>
      <c r="K35" s="103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4" customWidth="1"/>
    <col min="2" max="2" width="13.875" style="104" customWidth="1"/>
    <col min="3" max="3" width="8.75390625" style="106" customWidth="1"/>
    <col min="4" max="4" width="14.25390625" style="104" customWidth="1"/>
    <col min="5" max="6" width="8.75390625" style="104" customWidth="1"/>
    <col min="7" max="7" width="13.875" style="104" customWidth="1"/>
    <col min="8" max="8" width="8.75390625" style="104" customWidth="1"/>
    <col min="9" max="9" width="8.75390625" style="105" customWidth="1"/>
    <col min="10" max="10" width="12.875" style="104" customWidth="1"/>
    <col min="11" max="11" width="8.75390625" style="104" customWidth="1"/>
    <col min="12" max="12" width="15.875" style="104" customWidth="1"/>
    <col min="13" max="13" width="8.75390625" style="106" customWidth="1"/>
    <col min="14" max="14" width="13.00390625" style="104" customWidth="1"/>
    <col min="15" max="15" width="12.875" style="104" customWidth="1"/>
    <col min="16" max="16" width="8.75390625" style="104" customWidth="1"/>
    <col min="17" max="17" width="13.25390625" style="104" customWidth="1"/>
    <col min="18" max="16384" width="8.75390625" style="104" customWidth="1"/>
  </cols>
  <sheetData>
    <row r="1" spans="1:5" ht="24" customHeight="1" thickBot="1">
      <c r="A1" s="294" t="str">
        <f>'ごみ集計結果'!A1&amp;"のごみ処理フローシート"</f>
        <v>茨城県のごみ処理フローシート</v>
      </c>
      <c r="B1" s="294"/>
      <c r="C1" s="294"/>
      <c r="D1" s="294"/>
      <c r="E1" s="294"/>
    </row>
    <row r="2" spans="1:17" s="114" customFormat="1" ht="21.75" customHeight="1">
      <c r="A2" s="298" t="s">
        <v>144</v>
      </c>
      <c r="B2" s="298"/>
      <c r="C2" s="298"/>
      <c r="D2" s="298"/>
      <c r="E2" s="107"/>
      <c r="F2" s="108" t="s">
        <v>349</v>
      </c>
      <c r="G2" s="109"/>
      <c r="H2" s="107"/>
      <c r="I2" s="110"/>
      <c r="J2" s="111"/>
      <c r="K2" s="107"/>
      <c r="L2" s="107"/>
      <c r="M2" s="111"/>
      <c r="N2" s="111"/>
      <c r="O2" s="107"/>
      <c r="P2" s="112" t="s">
        <v>350</v>
      </c>
      <c r="Q2" s="113"/>
    </row>
    <row r="3" spans="2:17" s="114" customFormat="1" ht="21.75" customHeight="1" thickBot="1">
      <c r="B3" s="115"/>
      <c r="C3" s="116"/>
      <c r="D3" s="115"/>
      <c r="E3" s="107"/>
      <c r="F3" s="117" t="s">
        <v>80</v>
      </c>
      <c r="G3" s="118">
        <f>'ごみ集計結果'!J19</f>
        <v>12916</v>
      </c>
      <c r="H3" s="107"/>
      <c r="I3" s="110"/>
      <c r="J3" s="111"/>
      <c r="K3" s="107"/>
      <c r="L3" s="107"/>
      <c r="M3" s="111"/>
      <c r="N3" s="111"/>
      <c r="O3" s="107"/>
      <c r="P3" s="117" t="s">
        <v>90</v>
      </c>
      <c r="Q3" s="118">
        <f>G3+N5+Q9</f>
        <v>149244</v>
      </c>
    </row>
    <row r="4" spans="1:17" s="114" customFormat="1" ht="21.75" customHeight="1" thickBot="1">
      <c r="A4" s="107"/>
      <c r="C4" s="119"/>
      <c r="E4" s="107"/>
      <c r="F4" s="107"/>
      <c r="G4" s="120"/>
      <c r="H4" s="107"/>
      <c r="I4" s="110"/>
      <c r="J4" s="111"/>
      <c r="K4" s="107"/>
      <c r="L4" s="107"/>
      <c r="M4" s="111"/>
      <c r="N4" s="120"/>
      <c r="O4" s="107"/>
      <c r="P4" s="107"/>
      <c r="Q4" s="107"/>
    </row>
    <row r="5" spans="1:17" s="114" customFormat="1" ht="21.75" customHeight="1">
      <c r="A5" s="107"/>
      <c r="B5" s="107"/>
      <c r="C5" s="111"/>
      <c r="D5" s="120"/>
      <c r="E5" s="107"/>
      <c r="F5" s="108" t="s">
        <v>351</v>
      </c>
      <c r="G5" s="113"/>
      <c r="H5" s="107"/>
      <c r="I5" s="121" t="s">
        <v>352</v>
      </c>
      <c r="J5" s="113"/>
      <c r="K5" s="107"/>
      <c r="L5" s="122" t="s">
        <v>353</v>
      </c>
      <c r="M5" s="159" t="s">
        <v>92</v>
      </c>
      <c r="N5" s="123">
        <f>'ごみ集計結果'!L10</f>
        <v>109242</v>
      </c>
      <c r="O5" s="107"/>
      <c r="P5" s="107"/>
      <c r="Q5" s="107"/>
    </row>
    <row r="6" spans="1:17" s="114" customFormat="1" ht="21.75" customHeight="1" thickBot="1">
      <c r="A6" s="120"/>
      <c r="B6" s="295" t="s">
        <v>354</v>
      </c>
      <c r="C6" s="295"/>
      <c r="D6" s="295"/>
      <c r="E6" s="107"/>
      <c r="F6" s="117" t="s">
        <v>81</v>
      </c>
      <c r="G6" s="118">
        <f>'ごみ集計結果'!J4</f>
        <v>848090</v>
      </c>
      <c r="H6" s="107"/>
      <c r="I6" s="117" t="s">
        <v>84</v>
      </c>
      <c r="J6" s="118">
        <f>G6+N8</f>
        <v>873978</v>
      </c>
      <c r="K6" s="107"/>
      <c r="L6" s="124" t="s">
        <v>355</v>
      </c>
      <c r="M6" s="161" t="s">
        <v>93</v>
      </c>
      <c r="N6" s="125">
        <f>'ごみ集計結果'!M10</f>
        <v>5194</v>
      </c>
      <c r="O6" s="107"/>
      <c r="P6" s="107"/>
      <c r="Q6" s="107"/>
    </row>
    <row r="7" spans="1:17" s="114" customFormat="1" ht="21.75" customHeight="1" thickBot="1">
      <c r="A7" s="120"/>
      <c r="B7" s="107"/>
      <c r="C7" s="111"/>
      <c r="D7" s="120"/>
      <c r="E7" s="107"/>
      <c r="F7" s="107"/>
      <c r="G7" s="120"/>
      <c r="H7" s="107"/>
      <c r="I7" s="110"/>
      <c r="J7" s="120"/>
      <c r="K7" s="107"/>
      <c r="L7" s="107"/>
      <c r="M7" s="111"/>
      <c r="N7" s="120"/>
      <c r="O7" s="107"/>
      <c r="P7" s="107"/>
      <c r="Q7" s="107"/>
    </row>
    <row r="8" spans="1:17" s="114" customFormat="1" ht="21.75" customHeight="1" thickBot="1">
      <c r="A8" s="120"/>
      <c r="B8" s="126" t="s">
        <v>356</v>
      </c>
      <c r="C8" s="127" t="s">
        <v>76</v>
      </c>
      <c r="D8" s="128">
        <f>'ごみ集計結果'!D7</f>
        <v>3</v>
      </c>
      <c r="E8" s="107"/>
      <c r="F8" s="107"/>
      <c r="G8" s="120"/>
      <c r="H8" s="107"/>
      <c r="I8" s="129"/>
      <c r="L8" s="130" t="s">
        <v>357</v>
      </c>
      <c r="M8" s="133" t="s">
        <v>83</v>
      </c>
      <c r="N8" s="128">
        <f>N10+N14+N18+N22+N26</f>
        <v>25888</v>
      </c>
      <c r="O8" s="107"/>
      <c r="P8" s="112" t="s">
        <v>358</v>
      </c>
      <c r="Q8" s="131"/>
    </row>
    <row r="9" spans="1:17" s="114" customFormat="1" ht="21.75" customHeight="1" thickBot="1">
      <c r="A9" s="120"/>
      <c r="B9" s="107"/>
      <c r="C9" s="111"/>
      <c r="D9" s="132"/>
      <c r="E9" s="107"/>
      <c r="F9" s="107"/>
      <c r="G9" s="120"/>
      <c r="H9" s="107"/>
      <c r="I9" s="110"/>
      <c r="J9" s="120"/>
      <c r="K9" s="107"/>
      <c r="L9" s="107"/>
      <c r="M9" s="111"/>
      <c r="N9" s="120"/>
      <c r="O9" s="107"/>
      <c r="P9" s="117" t="s">
        <v>91</v>
      </c>
      <c r="Q9" s="118">
        <f>N11+N15+N19+N23+N27</f>
        <v>27086</v>
      </c>
    </row>
    <row r="10" spans="1:17" s="114" customFormat="1" ht="21.75" customHeight="1" thickBot="1">
      <c r="A10" s="120"/>
      <c r="B10" s="126" t="s">
        <v>359</v>
      </c>
      <c r="C10" s="158" t="s">
        <v>71</v>
      </c>
      <c r="D10" s="128">
        <f>'ごみ集計結果'!D8</f>
        <v>791234</v>
      </c>
      <c r="E10" s="107"/>
      <c r="F10" s="107"/>
      <c r="G10" s="120"/>
      <c r="H10" s="107"/>
      <c r="I10" s="121" t="s">
        <v>360</v>
      </c>
      <c r="J10" s="113"/>
      <c r="K10" s="107"/>
      <c r="L10" s="122" t="s">
        <v>357</v>
      </c>
      <c r="M10" s="159" t="s">
        <v>94</v>
      </c>
      <c r="N10" s="123">
        <f>'ごみ集計結果'!K11</f>
        <v>23233</v>
      </c>
      <c r="O10" s="107"/>
      <c r="P10" s="107"/>
      <c r="Q10" s="107"/>
    </row>
    <row r="11" spans="1:17" s="114" customFormat="1" ht="21.75" customHeight="1" thickBot="1">
      <c r="A11" s="120"/>
      <c r="B11" s="107"/>
      <c r="C11" s="111"/>
      <c r="D11" s="132"/>
      <c r="E11" s="107"/>
      <c r="F11" s="107"/>
      <c r="G11" s="120"/>
      <c r="H11" s="107"/>
      <c r="I11" s="117" t="s">
        <v>85</v>
      </c>
      <c r="J11" s="118">
        <f>'ごみ集計結果'!J11</f>
        <v>87100</v>
      </c>
      <c r="K11" s="107"/>
      <c r="L11" s="134" t="s">
        <v>358</v>
      </c>
      <c r="M11" s="163" t="s">
        <v>95</v>
      </c>
      <c r="N11" s="135">
        <f>'ごみ集計結果'!L11</f>
        <v>22466</v>
      </c>
      <c r="O11" s="107"/>
      <c r="P11" s="107"/>
      <c r="Q11" s="107"/>
    </row>
    <row r="12" spans="1:17" s="114" customFormat="1" ht="21.75" customHeight="1" thickBot="1">
      <c r="A12" s="120"/>
      <c r="B12" s="126" t="s">
        <v>361</v>
      </c>
      <c r="C12" s="158" t="s">
        <v>72</v>
      </c>
      <c r="D12" s="128">
        <f>'ごみ集計結果'!D9</f>
        <v>75496</v>
      </c>
      <c r="E12" s="107"/>
      <c r="F12" s="107"/>
      <c r="G12" s="120"/>
      <c r="H12" s="107"/>
      <c r="I12" s="110"/>
      <c r="J12" s="120"/>
      <c r="K12" s="107"/>
      <c r="L12" s="136" t="s">
        <v>355</v>
      </c>
      <c r="M12" s="162" t="s">
        <v>96</v>
      </c>
      <c r="N12" s="118">
        <f>'ごみ集計結果'!M11</f>
        <v>28995</v>
      </c>
      <c r="O12" s="107"/>
      <c r="P12" s="107"/>
      <c r="Q12" s="107"/>
    </row>
    <row r="13" spans="1:17" s="114" customFormat="1" ht="21.75" customHeight="1" thickBot="1">
      <c r="A13" s="120"/>
      <c r="B13" s="137"/>
      <c r="C13" s="116"/>
      <c r="D13" s="138"/>
      <c r="E13" s="107"/>
      <c r="F13" s="107"/>
      <c r="G13" s="120"/>
      <c r="H13" s="107"/>
      <c r="I13" s="110"/>
      <c r="J13" s="120"/>
      <c r="K13" s="107"/>
      <c r="L13" s="139"/>
      <c r="M13" s="127"/>
      <c r="N13" s="140"/>
      <c r="O13" s="107"/>
      <c r="P13" s="107"/>
      <c r="Q13" s="107"/>
    </row>
    <row r="14" spans="1:15" s="114" customFormat="1" ht="21.75" customHeight="1" thickBot="1">
      <c r="A14" s="120"/>
      <c r="B14" s="126" t="s">
        <v>362</v>
      </c>
      <c r="C14" s="158" t="s">
        <v>73</v>
      </c>
      <c r="D14" s="128">
        <f>'ごみ集計結果'!D10</f>
        <v>81864</v>
      </c>
      <c r="E14" s="107"/>
      <c r="F14" s="107"/>
      <c r="G14" s="120"/>
      <c r="H14" s="107"/>
      <c r="I14" s="108" t="s">
        <v>363</v>
      </c>
      <c r="J14" s="113"/>
      <c r="K14" s="107"/>
      <c r="L14" s="122" t="s">
        <v>357</v>
      </c>
      <c r="M14" s="159" t="s">
        <v>97</v>
      </c>
      <c r="N14" s="123">
        <f>'ごみ集計結果'!K12</f>
        <v>2655</v>
      </c>
      <c r="O14" s="107"/>
    </row>
    <row r="15" spans="1:15" s="114" customFormat="1" ht="21.75" customHeight="1" thickBot="1">
      <c r="A15" s="120"/>
      <c r="C15" s="119"/>
      <c r="D15" s="141"/>
      <c r="E15" s="107"/>
      <c r="H15" s="107"/>
      <c r="I15" s="117" t="s">
        <v>86</v>
      </c>
      <c r="J15" s="118">
        <f>'ごみ集計結果'!J12</f>
        <v>36072</v>
      </c>
      <c r="K15" s="107"/>
      <c r="L15" s="134" t="s">
        <v>358</v>
      </c>
      <c r="M15" s="163" t="s">
        <v>98</v>
      </c>
      <c r="N15" s="135">
        <f>'ごみ集計結果'!L12</f>
        <v>3182</v>
      </c>
      <c r="O15" s="107"/>
    </row>
    <row r="16" spans="1:15" s="114" customFormat="1" ht="21.75" customHeight="1" thickBot="1">
      <c r="A16" s="120"/>
      <c r="B16" s="142" t="s">
        <v>364</v>
      </c>
      <c r="C16" s="158" t="s">
        <v>74</v>
      </c>
      <c r="D16" s="128">
        <f>'ごみ集計結果'!D11</f>
        <v>158</v>
      </c>
      <c r="E16" s="107"/>
      <c r="H16" s="107"/>
      <c r="I16" s="110"/>
      <c r="J16" s="120"/>
      <c r="K16" s="107"/>
      <c r="L16" s="136" t="s">
        <v>355</v>
      </c>
      <c r="M16" s="162" t="s">
        <v>99</v>
      </c>
      <c r="N16" s="118">
        <f>'ごみ集計結果'!M12</f>
        <v>27215</v>
      </c>
      <c r="O16" s="107"/>
    </row>
    <row r="17" spans="1:15" s="114" customFormat="1" ht="21.75" customHeight="1" thickBot="1">
      <c r="A17" s="120"/>
      <c r="B17" s="107"/>
      <c r="C17" s="111"/>
      <c r="D17" s="132"/>
      <c r="E17" s="107"/>
      <c r="H17" s="107"/>
      <c r="I17" s="110"/>
      <c r="J17" s="120"/>
      <c r="K17" s="107"/>
      <c r="L17" s="139"/>
      <c r="M17" s="127"/>
      <c r="N17" s="140"/>
      <c r="O17" s="107"/>
    </row>
    <row r="18" spans="1:15" s="114" customFormat="1" ht="21.75" customHeight="1" thickBot="1">
      <c r="A18" s="120"/>
      <c r="B18" s="142" t="s">
        <v>365</v>
      </c>
      <c r="C18" s="158" t="s">
        <v>75</v>
      </c>
      <c r="D18" s="128">
        <f>'ごみ集計結果'!D12</f>
        <v>20793</v>
      </c>
      <c r="E18" s="107"/>
      <c r="F18" s="121" t="s">
        <v>366</v>
      </c>
      <c r="G18" s="109"/>
      <c r="H18" s="107"/>
      <c r="I18" s="121" t="s">
        <v>367</v>
      </c>
      <c r="J18" s="113"/>
      <c r="K18" s="107"/>
      <c r="L18" s="122" t="s">
        <v>357</v>
      </c>
      <c r="M18" s="159" t="s">
        <v>100</v>
      </c>
      <c r="N18" s="123">
        <f>'ごみ集計結果'!K13</f>
        <v>0</v>
      </c>
      <c r="O18" s="107"/>
    </row>
    <row r="19" spans="1:15" s="114" customFormat="1" ht="21.75" customHeight="1" thickBot="1">
      <c r="A19" s="120"/>
      <c r="B19" s="143"/>
      <c r="C19" s="144"/>
      <c r="D19" s="132"/>
      <c r="E19" s="107"/>
      <c r="F19" s="117"/>
      <c r="G19" s="118">
        <f>J11+J15+J19+J23+J27</f>
        <v>168074</v>
      </c>
      <c r="H19" s="107"/>
      <c r="I19" s="117" t="s">
        <v>87</v>
      </c>
      <c r="J19" s="118">
        <f>'ごみ集計結果'!J13</f>
        <v>0</v>
      </c>
      <c r="K19" s="107"/>
      <c r="L19" s="134" t="s">
        <v>358</v>
      </c>
      <c r="M19" s="163" t="s">
        <v>101</v>
      </c>
      <c r="N19" s="135">
        <f>'ごみ集計結果'!L13</f>
        <v>0</v>
      </c>
      <c r="O19" s="107"/>
    </row>
    <row r="20" spans="1:15" s="114" customFormat="1" ht="21.75" customHeight="1" thickBot="1">
      <c r="A20" s="120"/>
      <c r="B20" s="142" t="s">
        <v>368</v>
      </c>
      <c r="C20" s="158" t="s">
        <v>77</v>
      </c>
      <c r="D20" s="128">
        <f>'ごみ集計結果'!D14</f>
        <v>114638</v>
      </c>
      <c r="E20" s="107"/>
      <c r="F20" s="107"/>
      <c r="G20" s="120"/>
      <c r="H20" s="107"/>
      <c r="I20" s="110"/>
      <c r="J20" s="120"/>
      <c r="K20" s="107"/>
      <c r="L20" s="136" t="s">
        <v>355</v>
      </c>
      <c r="M20" s="162" t="s">
        <v>102</v>
      </c>
      <c r="N20" s="118">
        <f>'ごみ集計結果'!M13</f>
        <v>0</v>
      </c>
      <c r="O20" s="107"/>
    </row>
    <row r="21" spans="1:15" s="114" customFormat="1" ht="21.75" customHeight="1" thickBot="1">
      <c r="A21" s="120"/>
      <c r="B21" s="137"/>
      <c r="C21" s="116"/>
      <c r="D21" s="145"/>
      <c r="E21" s="107"/>
      <c r="F21" s="107"/>
      <c r="G21" s="120"/>
      <c r="H21" s="107"/>
      <c r="I21" s="110"/>
      <c r="J21" s="120"/>
      <c r="K21" s="107"/>
      <c r="L21" s="139"/>
      <c r="M21" s="127"/>
      <c r="N21" s="140"/>
      <c r="O21" s="107"/>
    </row>
    <row r="22" spans="1:17" s="114" customFormat="1" ht="21.75" customHeight="1" thickBot="1">
      <c r="A22" s="120"/>
      <c r="B22" s="142" t="s">
        <v>369</v>
      </c>
      <c r="C22" s="133" t="s">
        <v>78</v>
      </c>
      <c r="D22" s="128">
        <f>'ごみ集計結果'!D15</f>
        <v>7538</v>
      </c>
      <c r="E22" s="107"/>
      <c r="F22" s="107"/>
      <c r="G22" s="120"/>
      <c r="H22" s="107"/>
      <c r="I22" s="121" t="s">
        <v>370</v>
      </c>
      <c r="J22" s="113"/>
      <c r="K22" s="107"/>
      <c r="L22" s="122" t="s">
        <v>357</v>
      </c>
      <c r="M22" s="159" t="s">
        <v>103</v>
      </c>
      <c r="N22" s="123">
        <f>'ごみ集計結果'!K14</f>
        <v>0</v>
      </c>
      <c r="O22" s="107"/>
      <c r="P22" s="107"/>
      <c r="Q22" s="107"/>
    </row>
    <row r="23" spans="1:17" s="114" customFormat="1" ht="21.75" customHeight="1" thickBot="1">
      <c r="A23" s="120"/>
      <c r="C23" s="119"/>
      <c r="D23" s="141"/>
      <c r="E23" s="107"/>
      <c r="F23" s="107"/>
      <c r="G23" s="120"/>
      <c r="H23" s="107"/>
      <c r="I23" s="117" t="s">
        <v>88</v>
      </c>
      <c r="J23" s="118">
        <f>'ごみ集計結果'!J14</f>
        <v>43362</v>
      </c>
      <c r="K23" s="107"/>
      <c r="L23" s="134" t="s">
        <v>358</v>
      </c>
      <c r="M23" s="163" t="s">
        <v>104</v>
      </c>
      <c r="N23" s="135">
        <f>'ごみ集計結果'!L14</f>
        <v>144</v>
      </c>
      <c r="O23" s="107"/>
      <c r="Q23" s="107"/>
    </row>
    <row r="24" spans="1:16" s="114" customFormat="1" ht="21.75" customHeight="1" thickBot="1">
      <c r="A24" s="120"/>
      <c r="B24" s="146" t="s">
        <v>371</v>
      </c>
      <c r="C24" s="133" t="s">
        <v>79</v>
      </c>
      <c r="D24" s="128">
        <f>'ごみ集計結果'!M30</f>
        <v>49542</v>
      </c>
      <c r="E24" s="107"/>
      <c r="F24" s="107"/>
      <c r="G24" s="120"/>
      <c r="H24" s="107"/>
      <c r="I24" s="110"/>
      <c r="J24" s="111"/>
      <c r="K24" s="107"/>
      <c r="L24" s="136" t="s">
        <v>355</v>
      </c>
      <c r="M24" s="162" t="s">
        <v>373</v>
      </c>
      <c r="N24" s="118">
        <f>'ごみ集計結果'!M14</f>
        <v>31890</v>
      </c>
      <c r="O24" s="147"/>
      <c r="P24" s="107"/>
    </row>
    <row r="25" spans="1:16" s="114" customFormat="1" ht="21.75" customHeight="1" thickBot="1">
      <c r="A25" s="120"/>
      <c r="B25" s="107"/>
      <c r="C25" s="111"/>
      <c r="D25" s="120"/>
      <c r="E25" s="107"/>
      <c r="F25" s="107"/>
      <c r="G25" s="120"/>
      <c r="H25" s="107"/>
      <c r="I25" s="110"/>
      <c r="J25" s="111"/>
      <c r="K25" s="107"/>
      <c r="L25" s="139"/>
      <c r="M25" s="127"/>
      <c r="N25" s="140"/>
      <c r="O25" s="147"/>
      <c r="P25" s="107"/>
    </row>
    <row r="26" spans="1:17" s="114" customFormat="1" ht="21.75" customHeight="1">
      <c r="A26" s="120"/>
      <c r="C26" s="119"/>
      <c r="E26" s="107"/>
      <c r="F26" s="107"/>
      <c r="G26" s="120"/>
      <c r="H26" s="107"/>
      <c r="I26" s="108" t="s">
        <v>372</v>
      </c>
      <c r="J26" s="113"/>
      <c r="K26" s="107"/>
      <c r="L26" s="148" t="s">
        <v>357</v>
      </c>
      <c r="M26" s="160" t="s">
        <v>374</v>
      </c>
      <c r="N26" s="123">
        <f>'ごみ集計結果'!K15</f>
        <v>0</v>
      </c>
      <c r="O26" s="147"/>
      <c r="P26" s="107" t="s">
        <v>64</v>
      </c>
      <c r="Q26" s="107"/>
    </row>
    <row r="27" spans="1:17" s="114" customFormat="1" ht="21.75" customHeight="1" thickBot="1">
      <c r="A27" s="107"/>
      <c r="E27" s="107"/>
      <c r="F27" s="107"/>
      <c r="G27" s="120"/>
      <c r="H27" s="107"/>
      <c r="I27" s="117" t="s">
        <v>89</v>
      </c>
      <c r="J27" s="118">
        <f>'ごみ集計結果'!J15</f>
        <v>1540</v>
      </c>
      <c r="K27" s="107"/>
      <c r="L27" s="136" t="s">
        <v>358</v>
      </c>
      <c r="M27" s="162" t="s">
        <v>375</v>
      </c>
      <c r="N27" s="125">
        <f>'ごみ集計結果'!L15</f>
        <v>1294</v>
      </c>
      <c r="O27" s="107"/>
      <c r="P27" s="296">
        <f>N12+N16+N20+N24+N6</f>
        <v>93294</v>
      </c>
      <c r="Q27" s="296"/>
    </row>
    <row r="28" spans="1:17" s="114" customFormat="1" ht="21.75" customHeight="1" thickBot="1">
      <c r="A28" s="107"/>
      <c r="B28" s="164" t="s">
        <v>66</v>
      </c>
      <c r="C28" s="149" t="s">
        <v>376</v>
      </c>
      <c r="D28" s="150">
        <f>'ごみ集計結果'!D3</f>
        <v>3005196</v>
      </c>
      <c r="E28" s="107"/>
      <c r="F28" s="107"/>
      <c r="G28" s="120"/>
      <c r="H28" s="107"/>
      <c r="I28" s="110"/>
      <c r="J28" s="111"/>
      <c r="K28" s="107"/>
      <c r="L28" s="107"/>
      <c r="M28" s="111"/>
      <c r="N28" s="111"/>
      <c r="O28" s="107"/>
      <c r="P28" s="297"/>
      <c r="Q28" s="297"/>
    </row>
    <row r="29" spans="1:17" s="114" customFormat="1" ht="21.75" customHeight="1">
      <c r="A29" s="107"/>
      <c r="B29" s="151" t="s">
        <v>67</v>
      </c>
      <c r="C29" s="166" t="s">
        <v>377</v>
      </c>
      <c r="D29" s="152">
        <f>'ごみ集計結果'!D4</f>
        <v>3115</v>
      </c>
      <c r="E29" s="107"/>
      <c r="F29" s="121" t="s">
        <v>68</v>
      </c>
      <c r="G29" s="131"/>
      <c r="H29" s="107"/>
      <c r="I29" s="110"/>
      <c r="J29" s="111"/>
      <c r="K29" s="107"/>
      <c r="L29" s="107"/>
      <c r="M29" s="111"/>
      <c r="N29" s="111"/>
      <c r="O29" s="107"/>
      <c r="P29" s="121" t="s">
        <v>69</v>
      </c>
      <c r="Q29" s="131"/>
    </row>
    <row r="30" spans="1:17" s="114" customFormat="1" ht="21.75" customHeight="1" thickBot="1">
      <c r="A30" s="107"/>
      <c r="B30" s="165" t="s">
        <v>65</v>
      </c>
      <c r="C30" s="167" t="s">
        <v>378</v>
      </c>
      <c r="D30" s="153">
        <f>'ごみ集計結果'!D5</f>
        <v>3008311</v>
      </c>
      <c r="E30" s="107"/>
      <c r="F30" s="117" t="s">
        <v>82</v>
      </c>
      <c r="G30" s="118">
        <f>'ごみ集計結果'!J18</f>
        <v>68924</v>
      </c>
      <c r="H30" s="107"/>
      <c r="I30" s="110"/>
      <c r="J30" s="111"/>
      <c r="K30" s="107"/>
      <c r="L30" s="107"/>
      <c r="M30" s="111"/>
      <c r="N30" s="111"/>
      <c r="O30" s="107"/>
      <c r="P30" s="117"/>
      <c r="Q30" s="118">
        <f>P27+G30</f>
        <v>162218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2005-02-15T02:34:24Z</dcterms:modified>
  <cp:category/>
  <cp:version/>
  <cp:contentType/>
  <cp:contentStatus/>
</cp:coreProperties>
</file>