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40" windowWidth="14700" windowHeight="8805" activeTab="0"/>
  </bookViews>
  <sheets>
    <sheet name="水洗化人口等" sheetId="1" r:id="rId1"/>
    <sheet name="し尿処理の状況" sheetId="2" r:id="rId2"/>
    <sheet name="し尿集計結果" sheetId="3" r:id="rId3"/>
  </sheets>
  <externalReferences>
    <externalReference r:id="rId6"/>
  </externalReferences>
  <definedNames>
    <definedName name="DH_し尿3">#REF!</definedName>
    <definedName name="DH_し尿31">#REF!</definedName>
    <definedName name="DH_し尿33">#REF!</definedName>
    <definedName name="fgg">#REF!</definedName>
    <definedName name="M_ごみ処理">#REF!</definedName>
    <definedName name="M_し尿関係">#REF!</definedName>
    <definedName name="M_市総括">#REF!</definedName>
    <definedName name="M_組総括">#REF!</definedName>
    <definedName name="M_組総括2">#REF!</definedName>
    <definedName name="_xlnm.Print_Area" localSheetId="2">'し尿集計結果'!$A$1:$K$22</definedName>
    <definedName name="_xlnm.Print_Area" localSheetId="1">'し尿処理の状況'!$A$2:$AC$51</definedName>
    <definedName name="_xlnm.Print_Area" localSheetId="0">'水洗化人口等'!$A$2:$U$51</definedName>
    <definedName name="_xlnm.Print_Titles" localSheetId="1">'し尿処理の状況'!$A:$C,'し尿処理の状況'!$2:$6</definedName>
    <definedName name="_xlnm.Print_Titles" localSheetId="0">'水洗化人口等'!$A:$C,'水洗化人口等'!$2:$6</definedName>
  </definedNames>
  <calcPr calcMode="manual" fullCalcOnLoad="1"/>
</workbook>
</file>

<file path=xl/sharedStrings.xml><?xml version="1.0" encoding="utf-8"?>
<sst xmlns="http://schemas.openxmlformats.org/spreadsheetml/2006/main" count="458" uniqueCount="174">
  <si>
    <t>都道府県</t>
  </si>
  <si>
    <r>
      <t xml:space="preserve">し尿収集量 </t>
    </r>
    <r>
      <rPr>
        <sz val="9"/>
        <rFont val="ＭＳ ゴシック"/>
        <family val="3"/>
      </rPr>
      <t>(直営+委託+許可)</t>
    </r>
  </si>
  <si>
    <t>合計</t>
  </si>
  <si>
    <t>直営 (し尿+浄化槽汚泥)</t>
  </si>
  <si>
    <t>委託 (し尿+浄化槽汚泥)</t>
  </si>
  <si>
    <t>許可 (し尿+浄化槽汚泥)</t>
  </si>
  <si>
    <t>し尿 (し尿処理施設+下水道投入+海洋投入+農地還元+その他)</t>
  </si>
  <si>
    <t>浄化槽汚泥 (し尿処理施設+下水道投入+海洋投入+農地還元+その他)</t>
  </si>
  <si>
    <t>自家処理量 (し尿+浄化槽汚泥)</t>
  </si>
  <si>
    <t>都道府県</t>
  </si>
  <si>
    <r>
      <t>総人口</t>
    </r>
    <r>
      <rPr>
        <sz val="9"/>
        <rFont val="ＭＳ ゴシック"/>
        <family val="3"/>
      </rPr>
      <t xml:space="preserve"> (非水洗化人口+水洗化人口)</t>
    </r>
  </si>
  <si>
    <t>くみ取りし尿の手数料</t>
  </si>
  <si>
    <t>非水洗化人口 (計画収集人口+自家処理人口)</t>
  </si>
  <si>
    <t>合計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</si>
  <si>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</si>
  <si>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</si>
  <si>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</si>
  <si>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</si>
  <si>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</si>
  <si>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</si>
  <si>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し尿処理</t>
  </si>
  <si>
    <t>kl/年</t>
  </si>
  <si>
    <t>処理量</t>
  </si>
  <si>
    <t>汲み取りし尿</t>
  </si>
  <si>
    <t>浄化槽汚泥</t>
  </si>
  <si>
    <t>構成比</t>
  </si>
  <si>
    <t>非水洗化</t>
  </si>
  <si>
    <t>計画収集人口</t>
  </si>
  <si>
    <t>計画処理量</t>
  </si>
  <si>
    <t>し尿処理施設</t>
  </si>
  <si>
    <t>自家処理人口</t>
  </si>
  <si>
    <t>下水道投入</t>
  </si>
  <si>
    <t>小計</t>
  </si>
  <si>
    <t>海洋投入</t>
  </si>
  <si>
    <t>水洗化</t>
  </si>
  <si>
    <t>下水道人口</t>
  </si>
  <si>
    <t>農地還元</t>
  </si>
  <si>
    <t>ｺﾐﾌﾟﾗ人口</t>
  </si>
  <si>
    <t>その他</t>
  </si>
  <si>
    <t>浄化槽人口</t>
  </si>
  <si>
    <t>自家処理量</t>
  </si>
  <si>
    <t>総計</t>
  </si>
  <si>
    <t>浄化槽人口のうち合併処理浄化槽人口</t>
  </si>
  <si>
    <t>人</t>
  </si>
  <si>
    <t>収集量</t>
  </si>
  <si>
    <t>直営</t>
  </si>
  <si>
    <t>水洗化率：</t>
  </si>
  <si>
    <t>委託</t>
  </si>
  <si>
    <t>非水洗化率：</t>
  </si>
  <si>
    <t>許可</t>
  </si>
  <si>
    <t>下水道水洗化率：</t>
  </si>
  <si>
    <t>浄化槽水洗化率：</t>
  </si>
  <si>
    <t>うち合併処理：</t>
  </si>
  <si>
    <t>計画収集率</t>
  </si>
  <si>
    <t>自家処理率</t>
  </si>
  <si>
    <t>朝日町</t>
  </si>
  <si>
    <t>松山町</t>
  </si>
  <si>
    <t>河北町</t>
  </si>
  <si>
    <t>山形県</t>
  </si>
  <si>
    <t>06201</t>
  </si>
  <si>
    <t>山形市</t>
  </si>
  <si>
    <t>06202</t>
  </si>
  <si>
    <t>米沢市</t>
  </si>
  <si>
    <t>06203</t>
  </si>
  <si>
    <t>鶴岡市</t>
  </si>
  <si>
    <t>06204</t>
  </si>
  <si>
    <t>酒田市</t>
  </si>
  <si>
    <t>06205</t>
  </si>
  <si>
    <t>新庄市</t>
  </si>
  <si>
    <t>06206</t>
  </si>
  <si>
    <t>寒河江市</t>
  </si>
  <si>
    <t>06207</t>
  </si>
  <si>
    <t>上山市</t>
  </si>
  <si>
    <t>06208</t>
  </si>
  <si>
    <t>村山市</t>
  </si>
  <si>
    <t>06209</t>
  </si>
  <si>
    <t>長井市</t>
  </si>
  <si>
    <t>06210</t>
  </si>
  <si>
    <t>天童市</t>
  </si>
  <si>
    <t>06211</t>
  </si>
  <si>
    <t>東根市</t>
  </si>
  <si>
    <t>06212</t>
  </si>
  <si>
    <t>尾花沢市</t>
  </si>
  <si>
    <t>06213</t>
  </si>
  <si>
    <t>南陽市</t>
  </si>
  <si>
    <t>06301</t>
  </si>
  <si>
    <t>山辺町</t>
  </si>
  <si>
    <t>06302</t>
  </si>
  <si>
    <t>中山町</t>
  </si>
  <si>
    <t>06321</t>
  </si>
  <si>
    <t>06322</t>
  </si>
  <si>
    <t>西川町</t>
  </si>
  <si>
    <t>06323</t>
  </si>
  <si>
    <t>06324</t>
  </si>
  <si>
    <t>大江町</t>
  </si>
  <si>
    <t>06341</t>
  </si>
  <si>
    <t>大石田町</t>
  </si>
  <si>
    <t>06361</t>
  </si>
  <si>
    <t>金山町</t>
  </si>
  <si>
    <t>06362</t>
  </si>
  <si>
    <t>最上町</t>
  </si>
  <si>
    <t>06363</t>
  </si>
  <si>
    <t>舟形町</t>
  </si>
  <si>
    <t>06364</t>
  </si>
  <si>
    <t>真室川町</t>
  </si>
  <si>
    <t>06365</t>
  </si>
  <si>
    <t>大蔵村</t>
  </si>
  <si>
    <t>06366</t>
  </si>
  <si>
    <t>鮭川村</t>
  </si>
  <si>
    <t>06367</t>
  </si>
  <si>
    <t>戸沢村</t>
  </si>
  <si>
    <t>06381</t>
  </si>
  <si>
    <t>高畠町</t>
  </si>
  <si>
    <t>06382</t>
  </si>
  <si>
    <t>川西町</t>
  </si>
  <si>
    <t>06401</t>
  </si>
  <si>
    <t>小国町</t>
  </si>
  <si>
    <t>06402</t>
  </si>
  <si>
    <t>白鷹町</t>
  </si>
  <si>
    <t>06403</t>
  </si>
  <si>
    <t>飯豊町</t>
  </si>
  <si>
    <t>06421</t>
  </si>
  <si>
    <t>立川町</t>
  </si>
  <si>
    <t>06422</t>
  </si>
  <si>
    <t>余目町</t>
  </si>
  <si>
    <t>06423</t>
  </si>
  <si>
    <t>藤島町</t>
  </si>
  <si>
    <t>06424</t>
  </si>
  <si>
    <t>羽黒町</t>
  </si>
  <si>
    <t>06425</t>
  </si>
  <si>
    <t>櫛引町</t>
  </si>
  <si>
    <t>06426</t>
  </si>
  <si>
    <t>三川町</t>
  </si>
  <si>
    <t>06427</t>
  </si>
  <si>
    <t>朝日村</t>
  </si>
  <si>
    <t>06441</t>
  </si>
  <si>
    <t>温海町</t>
  </si>
  <si>
    <t>06461</t>
  </si>
  <si>
    <t>遊佐町</t>
  </si>
  <si>
    <t>06462</t>
  </si>
  <si>
    <t>八幡町</t>
  </si>
  <si>
    <t>06463</t>
  </si>
  <si>
    <t>06464</t>
  </si>
  <si>
    <t>平田町</t>
  </si>
  <si>
    <t>コード</t>
  </si>
  <si>
    <t>市町村名</t>
  </si>
  <si>
    <t>水洗化人口 (公共下水道人口+ｺﾐｭﾆﾃｨﾌﾟﾗﾝﾄ人口+浄化槽人口)</t>
  </si>
  <si>
    <t>非水洗化率</t>
  </si>
  <si>
    <t>計画収集  人口</t>
  </si>
  <si>
    <t>自家処理人口</t>
  </si>
  <si>
    <t>水洗化率(水洗化人口)</t>
  </si>
  <si>
    <t>公共下水道人口</t>
  </si>
  <si>
    <t>水洗化率(公共下水道)</t>
  </si>
  <si>
    <t>ｺﾐｭﾆﾃｨﾌﾟﾗﾝﾄ人口</t>
  </si>
  <si>
    <t>水洗化率(ｺﾐｭﾆﾃｨﾌﾟﾗﾝﾄ)</t>
  </si>
  <si>
    <t xml:space="preserve">浄化槽人口  </t>
  </si>
  <si>
    <t>水洗化率(浄化槽人口)</t>
  </si>
  <si>
    <t>（％）</t>
  </si>
  <si>
    <t>コード</t>
  </si>
  <si>
    <t>市町村名</t>
  </si>
  <si>
    <r>
      <t>し尿処理量</t>
    </r>
    <r>
      <rPr>
        <sz val="9"/>
        <rFont val="ＭＳ ゴシック"/>
        <family val="3"/>
      </rPr>
      <t xml:space="preserve"> (し尿+浄化槽汚泥+自家処理量)</t>
    </r>
  </si>
  <si>
    <t>し尿</t>
  </si>
  <si>
    <t>浄化槽汚泥</t>
  </si>
  <si>
    <t>し尿処理施設</t>
  </si>
  <si>
    <t>下水道投入</t>
  </si>
  <si>
    <t>海洋投入</t>
  </si>
  <si>
    <t>農地還元</t>
  </si>
  <si>
    <t>その他</t>
  </si>
  <si>
    <t>（ｋｌ）</t>
  </si>
  <si>
    <t>山形県</t>
  </si>
  <si>
    <t>水洗化人口等（平成１４年度実績）</t>
  </si>
  <si>
    <t>し尿処理の状況（平成１４年度実績）</t>
  </si>
  <si>
    <t>山形県合計</t>
  </si>
  <si>
    <t>○</t>
  </si>
</sst>
</file>

<file path=xl/styles.xml><?xml version="1.0" encoding="utf-8"?>
<styleSheet xmlns="http://schemas.openxmlformats.org/spreadsheetml/2006/main">
  <numFmts count="6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_ "/>
    <numFmt numFmtId="182" formatCode="#,##0.0"/>
    <numFmt numFmtId="183" formatCode="0.000000000"/>
    <numFmt numFmtId="184" formatCode="_(* #,##0_);_(* \(#,##0\);_(* &quot;-&quot;_);_(@_)"/>
    <numFmt numFmtId="185" formatCode="_(* #,##0.00_);_(* \(#,##0.00\);_(* &quot;-&quot;??_);_(@_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&quot;\&quot;#,##0;\-&quot;\&quot;#,##0"/>
    <numFmt numFmtId="189" formatCode="&quot;\&quot;#,##0;[Red]\-&quot;\&quot;#,##0"/>
    <numFmt numFmtId="190" formatCode="&quot;\&quot;#,##0.00;\-&quot;\&quot;#,##0.00"/>
    <numFmt numFmtId="191" formatCode="&quot;\&quot;#,##0.00;[Red]\-&quot;\&quot;#,##0.00"/>
    <numFmt numFmtId="192" formatCode="_-&quot;\&quot;* #,##0_-;\-&quot;\&quot;* #,##0_-;_-&quot;\&quot;* &quot;-&quot;_-;_-@_-"/>
    <numFmt numFmtId="193" formatCode="_-* #,##0_-;\-* #,##0_-;_-* &quot;-&quot;_-;_-@_-"/>
    <numFmt numFmtId="194" formatCode="_-&quot;\&quot;* #,##0.00_-;\-&quot;\&quot;* #,##0.00_-;_-&quot;\&quot;* &quot;-&quot;??_-;_-@_-"/>
    <numFmt numFmtId="195" formatCode="_-* #,##0.00_-;\-* #,##0.00_-;_-* &quot;-&quot;??_-;_-@_-"/>
    <numFmt numFmtId="196" formatCode="0.0_);[Red]\(0.0\)"/>
    <numFmt numFmtId="197" formatCode="0.0_ "/>
    <numFmt numFmtId="198" formatCode="0.0000000"/>
    <numFmt numFmtId="199" formatCode="#,##0_ ;[Red]\-#,##0\ "/>
    <numFmt numFmtId="200" formatCode="#,##0_);[Red]\(#,##0\)"/>
    <numFmt numFmtId="201" formatCode="&quot;\&quot;#,##0_);[Red]\(&quot;\&quot;#,##0\)"/>
    <numFmt numFmtId="202" formatCode="#,##0_ "/>
    <numFmt numFmtId="203" formatCode="#,##0.000;[Red]\-#,##0.000"/>
    <numFmt numFmtId="204" formatCode="0.00000"/>
    <numFmt numFmtId="205" formatCode="0.0000"/>
    <numFmt numFmtId="206" formatCode="0.000"/>
    <numFmt numFmtId="207" formatCode="0.000000"/>
    <numFmt numFmtId="208" formatCode="#,##0_);\(#,##0\)"/>
    <numFmt numFmtId="209" formatCode="\(#,###\)"/>
    <numFmt numFmtId="210" formatCode="0.0%"/>
    <numFmt numFmtId="211" formatCode="#,##0.0_ ;[Red]\-#,##0.0\ "/>
    <numFmt numFmtId="212" formatCode="#,##0.00_ ;[Red]\-#,##0.00\ "/>
    <numFmt numFmtId="213" formatCode="0.000E+00"/>
    <numFmt numFmtId="214" formatCode="0.0000E+00"/>
    <numFmt numFmtId="215" formatCode="0.00000E+00"/>
    <numFmt numFmtId="216" formatCode="0.000000E+00"/>
    <numFmt numFmtId="217" formatCode="0.0000000E+00"/>
    <numFmt numFmtId="218" formatCode="0.00000000E+00"/>
    <numFmt numFmtId="219" formatCode="0.000000000E+00"/>
    <numFmt numFmtId="220" formatCode="0.0000000000E+00"/>
    <numFmt numFmtId="221" formatCode="#,##0.0000;[Red]\-#,##0.0000"/>
    <numFmt numFmtId="222" formatCode="#,##0.00000;[Red]\-#,##0.00000"/>
    <numFmt numFmtId="223" formatCode="#,##0.000000;[Red]\-#,##0.000000"/>
    <numFmt numFmtId="224" formatCode="#,##0.0000000;[Red]\-#,##0.0000000"/>
    <numFmt numFmtId="225" formatCode="0.00000000"/>
    <numFmt numFmtId="226" formatCode="0_);[Red]\(0\)"/>
  </numFmts>
  <fonts count="15">
    <font>
      <sz val="11"/>
      <name val="ＭＳ Ｐ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9"/>
      <color indexed="10"/>
      <name val="ＭＳ ゴシック"/>
      <family val="3"/>
    </font>
    <font>
      <sz val="10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MS UI Gothic"/>
      <family val="3"/>
    </font>
    <font>
      <b/>
      <sz val="14"/>
      <name val="ＭＳ ゴシック"/>
      <family val="3"/>
    </font>
    <font>
      <sz val="12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11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 quotePrefix="1">
      <alignment horizontal="left" vertical="center"/>
    </xf>
    <xf numFmtId="0" fontId="4" fillId="0" borderId="0" xfId="21" applyFont="1">
      <alignment/>
      <protection/>
    </xf>
    <xf numFmtId="0" fontId="6" fillId="0" borderId="0" xfId="21" applyFont="1">
      <alignment/>
      <protection/>
    </xf>
    <xf numFmtId="0" fontId="7" fillId="0" borderId="0" xfId="21" applyFont="1">
      <alignment/>
      <protection/>
    </xf>
    <xf numFmtId="0" fontId="8" fillId="2" borderId="1" xfId="21" applyFont="1" applyFill="1" applyBorder="1" applyAlignment="1">
      <alignment horizontal="left" vertical="center"/>
      <protection/>
    </xf>
    <xf numFmtId="0" fontId="4" fillId="2" borderId="2" xfId="0" applyFont="1" applyFill="1" applyBorder="1" applyAlignment="1">
      <alignment horizontal="center" vertical="center"/>
    </xf>
    <xf numFmtId="0" fontId="4" fillId="2" borderId="1" xfId="21" applyFont="1" applyFill="1" applyBorder="1" applyAlignment="1" quotePrefix="1">
      <alignment horizontal="left" vertical="center"/>
      <protection/>
    </xf>
    <xf numFmtId="0" fontId="4" fillId="2" borderId="3" xfId="21" applyFont="1" applyFill="1" applyBorder="1" applyAlignment="1" quotePrefix="1">
      <alignment horizontal="center" vertical="center" wrapText="1"/>
      <protection/>
    </xf>
    <xf numFmtId="0" fontId="4" fillId="2" borderId="2" xfId="21" applyFont="1" applyFill="1" applyBorder="1" applyAlignment="1">
      <alignment horizontal="center" vertical="center" wrapText="1"/>
      <protection/>
    </xf>
    <xf numFmtId="0" fontId="4" fillId="2" borderId="4" xfId="21" applyFont="1" applyFill="1" applyBorder="1" applyAlignment="1">
      <alignment horizontal="center" vertical="center"/>
      <protection/>
    </xf>
    <xf numFmtId="0" fontId="4" fillId="2" borderId="4" xfId="21" applyFont="1" applyFill="1" applyBorder="1" applyAlignment="1">
      <alignment horizontal="center" vertical="center" wrapText="1"/>
      <protection/>
    </xf>
    <xf numFmtId="0" fontId="7" fillId="0" borderId="0" xfId="22" applyFont="1">
      <alignment/>
      <protection/>
    </xf>
    <xf numFmtId="0" fontId="7" fillId="0" borderId="0" xfId="22" applyFont="1" applyBorder="1">
      <alignment/>
      <protection/>
    </xf>
    <xf numFmtId="0" fontId="8" fillId="2" borderId="1" xfId="22" applyFont="1" applyFill="1" applyBorder="1" applyAlignment="1" quotePrefix="1">
      <alignment horizontal="left" vertical="center"/>
      <protection/>
    </xf>
    <xf numFmtId="0" fontId="4" fillId="2" borderId="5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1" xfId="22" applyFont="1" applyFill="1" applyBorder="1" applyAlignment="1" quotePrefix="1">
      <alignment horizontal="left" vertical="center"/>
      <protection/>
    </xf>
    <xf numFmtId="0" fontId="4" fillId="2" borderId="6" xfId="22" applyFont="1" applyFill="1" applyBorder="1" applyAlignment="1" quotePrefix="1">
      <alignment horizontal="center" vertical="center" wrapText="1"/>
      <protection/>
    </xf>
    <xf numFmtId="0" fontId="4" fillId="2" borderId="4" xfId="22" applyFont="1" applyFill="1" applyBorder="1" applyAlignment="1">
      <alignment horizontal="center" vertical="center"/>
      <protection/>
    </xf>
    <xf numFmtId="0" fontId="4" fillId="2" borderId="5" xfId="21" applyFont="1" applyFill="1" applyBorder="1" applyAlignment="1">
      <alignment vertical="center"/>
      <protection/>
    </xf>
    <xf numFmtId="0" fontId="6" fillId="2" borderId="3" xfId="21" applyFont="1" applyFill="1" applyBorder="1" applyAlignment="1">
      <alignment vertical="center"/>
      <protection/>
    </xf>
    <xf numFmtId="0" fontId="4" fillId="2" borderId="2" xfId="21" applyFont="1" applyFill="1" applyBorder="1" applyAlignment="1">
      <alignment vertical="center"/>
      <protection/>
    </xf>
    <xf numFmtId="0" fontId="4" fillId="2" borderId="3" xfId="21" applyFont="1" applyFill="1" applyBorder="1" applyAlignment="1">
      <alignment vertical="center"/>
      <protection/>
    </xf>
    <xf numFmtId="0" fontId="4" fillId="2" borderId="5" xfId="22" applyFont="1" applyFill="1" applyBorder="1" applyAlignment="1">
      <alignment vertical="center"/>
      <protection/>
    </xf>
    <xf numFmtId="0" fontId="4" fillId="2" borderId="3" xfId="22" applyFont="1" applyFill="1" applyBorder="1" applyAlignment="1">
      <alignment vertical="center"/>
      <protection/>
    </xf>
    <xf numFmtId="0" fontId="4" fillId="2" borderId="2" xfId="22" applyFont="1" applyFill="1" applyBorder="1" applyAlignment="1">
      <alignment horizontal="center" vertical="center"/>
      <protection/>
    </xf>
    <xf numFmtId="0" fontId="4" fillId="2" borderId="2" xfId="22" applyFont="1" applyFill="1" applyBorder="1" applyAlignment="1">
      <alignment vertical="center"/>
      <protection/>
    </xf>
    <xf numFmtId="0" fontId="4" fillId="2" borderId="2" xfId="22" applyFont="1" applyFill="1" applyBorder="1" applyAlignment="1" quotePrefix="1">
      <alignment horizontal="center" vertical="center" wrapText="1"/>
      <protection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7" fillId="0" borderId="7" xfId="24" applyNumberFormat="1" applyFont="1" applyBorder="1" applyAlignment="1">
      <alignment horizontal="center" vertical="center"/>
      <protection/>
    </xf>
    <xf numFmtId="0" fontId="7" fillId="0" borderId="7" xfId="24" applyFont="1" applyBorder="1" applyAlignment="1">
      <alignment vertical="center"/>
      <protection/>
    </xf>
    <xf numFmtId="38" fontId="4" fillId="0" borderId="7" xfId="17" applyFont="1" applyBorder="1" applyAlignment="1">
      <alignment horizontal="right" vertical="center"/>
    </xf>
    <xf numFmtId="38" fontId="4" fillId="0" borderId="7" xfId="21" applyNumberFormat="1" applyFont="1" applyBorder="1" applyAlignment="1">
      <alignment horizontal="right" vertical="center"/>
      <protection/>
    </xf>
    <xf numFmtId="177" fontId="4" fillId="0" borderId="7" xfId="17" applyNumberFormat="1" applyFont="1" applyBorder="1" applyAlignment="1">
      <alignment horizontal="right" vertical="center"/>
    </xf>
    <xf numFmtId="0" fontId="13" fillId="0" borderId="0" xfId="23" applyFont="1" applyAlignment="1">
      <alignment horizontal="left" vertical="center"/>
      <protection/>
    </xf>
    <xf numFmtId="0" fontId="1" fillId="0" borderId="0" xfId="23" applyFont="1" applyAlignment="1">
      <alignment vertical="center"/>
      <protection/>
    </xf>
    <xf numFmtId="0" fontId="7" fillId="0" borderId="0" xfId="23" applyAlignment="1">
      <alignment vertical="center"/>
      <protection/>
    </xf>
    <xf numFmtId="0" fontId="7" fillId="0" borderId="0" xfId="23" applyAlignment="1">
      <alignment horizontal="center" vertical="center"/>
      <protection/>
    </xf>
    <xf numFmtId="0" fontId="9" fillId="0" borderId="0" xfId="23" applyFont="1" applyAlignment="1">
      <alignment vertical="center"/>
      <protection/>
    </xf>
    <xf numFmtId="0" fontId="9" fillId="0" borderId="7" xfId="23" applyFont="1" applyBorder="1" applyAlignment="1">
      <alignment horizontal="center" vertical="center"/>
      <protection/>
    </xf>
    <xf numFmtId="0" fontId="9" fillId="0" borderId="7" xfId="23" applyFont="1" applyBorder="1" applyAlignment="1">
      <alignment vertical="center"/>
      <protection/>
    </xf>
    <xf numFmtId="38" fontId="14" fillId="0" borderId="7" xfId="17" applyFont="1" applyBorder="1" applyAlignment="1">
      <alignment vertical="center"/>
    </xf>
    <xf numFmtId="210" fontId="9" fillId="0" borderId="7" xfId="15" applyNumberFormat="1" applyFont="1" applyBorder="1" applyAlignment="1">
      <alignment vertical="center"/>
    </xf>
    <xf numFmtId="0" fontId="9" fillId="0" borderId="3" xfId="23" applyFont="1" applyBorder="1" applyAlignment="1">
      <alignment vertical="center"/>
      <protection/>
    </xf>
    <xf numFmtId="38" fontId="14" fillId="0" borderId="7" xfId="23" applyNumberFormat="1" applyFont="1" applyBorder="1" applyAlignment="1">
      <alignment vertical="center"/>
      <protection/>
    </xf>
    <xf numFmtId="0" fontId="9" fillId="0" borderId="7" xfId="23" applyFont="1" applyBorder="1" applyAlignment="1" quotePrefix="1">
      <alignment horizontal="left" vertical="center"/>
      <protection/>
    </xf>
    <xf numFmtId="0" fontId="9" fillId="0" borderId="0" xfId="23" applyFont="1" applyBorder="1" applyAlignment="1">
      <alignment horizontal="center" vertical="center"/>
      <protection/>
    </xf>
    <xf numFmtId="38" fontId="14" fillId="0" borderId="0" xfId="17" applyFont="1" applyBorder="1" applyAlignment="1">
      <alignment vertical="center"/>
    </xf>
    <xf numFmtId="0" fontId="9" fillId="0" borderId="0" xfId="23" applyFont="1" applyAlignment="1" quotePrefix="1">
      <alignment horizontal="left" vertical="center"/>
      <protection/>
    </xf>
    <xf numFmtId="210" fontId="9" fillId="0" borderId="0" xfId="15" applyNumberFormat="1" applyFont="1" applyAlignment="1">
      <alignment vertical="center"/>
    </xf>
    <xf numFmtId="0" fontId="4" fillId="0" borderId="0" xfId="23" applyFont="1" applyAlignment="1" quotePrefix="1">
      <alignment horizontal="left" vertical="center"/>
      <protection/>
    </xf>
    <xf numFmtId="210" fontId="7" fillId="0" borderId="0" xfId="15" applyNumberFormat="1" applyAlignment="1">
      <alignment vertical="center"/>
    </xf>
    <xf numFmtId="2" fontId="7" fillId="0" borderId="0" xfId="23" applyNumberFormat="1" applyAlignment="1">
      <alignment vertical="center"/>
      <protection/>
    </xf>
    <xf numFmtId="0" fontId="7" fillId="0" borderId="0" xfId="23" applyAlignment="1" quotePrefix="1">
      <alignment horizontal="left" vertical="center"/>
      <protection/>
    </xf>
    <xf numFmtId="0" fontId="7" fillId="0" borderId="8" xfId="24" applyNumberFormat="1" applyFont="1" applyBorder="1" applyAlignment="1">
      <alignment horizontal="center" vertical="center"/>
      <protection/>
    </xf>
    <xf numFmtId="0" fontId="7" fillId="0" borderId="5" xfId="24" applyNumberFormat="1" applyFont="1" applyBorder="1" applyAlignment="1">
      <alignment horizontal="center" vertical="center"/>
      <protection/>
    </xf>
    <xf numFmtId="0" fontId="7" fillId="0" borderId="3" xfId="24" applyNumberFormat="1" applyFont="1" applyBorder="1" applyAlignment="1">
      <alignment horizontal="center" vertical="center"/>
      <protection/>
    </xf>
    <xf numFmtId="0" fontId="4" fillId="2" borderId="6" xfId="21" applyFont="1" applyFill="1" applyBorder="1" applyAlignment="1">
      <alignment horizontal="center" vertical="center"/>
      <protection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 quotePrefix="1">
      <alignment horizontal="center" vertical="center" wrapText="1"/>
    </xf>
    <xf numFmtId="0" fontId="4" fillId="2" borderId="2" xfId="0" applyFont="1" applyFill="1" applyBorder="1" applyAlignment="1" quotePrefix="1">
      <alignment horizontal="center" vertical="center" wrapText="1"/>
    </xf>
    <xf numFmtId="0" fontId="4" fillId="2" borderId="4" xfId="0" applyFont="1" applyFill="1" applyBorder="1" applyAlignment="1" quotePrefix="1">
      <alignment horizontal="center" vertical="center" wrapText="1"/>
    </xf>
    <xf numFmtId="0" fontId="4" fillId="2" borderId="1" xfId="21" applyFont="1" applyFill="1" applyBorder="1" applyAlignment="1" quotePrefix="1">
      <alignment horizontal="center" vertical="center"/>
      <protection/>
    </xf>
    <xf numFmtId="0" fontId="4" fillId="2" borderId="9" xfId="21" applyFont="1" applyFill="1" applyBorder="1" applyAlignment="1">
      <alignment horizontal="center" vertical="center"/>
      <protection/>
    </xf>
    <xf numFmtId="0" fontId="4" fillId="2" borderId="10" xfId="21" applyFont="1" applyFill="1" applyBorder="1" applyAlignment="1">
      <alignment horizontal="center" vertical="center"/>
      <protection/>
    </xf>
    <xf numFmtId="0" fontId="4" fillId="2" borderId="11" xfId="21" applyFont="1" applyFill="1" applyBorder="1" applyAlignment="1">
      <alignment horizontal="center" vertical="center"/>
      <protection/>
    </xf>
    <xf numFmtId="0" fontId="4" fillId="2" borderId="12" xfId="21" applyFont="1" applyFill="1" applyBorder="1" applyAlignment="1">
      <alignment horizontal="center" vertical="center"/>
      <protection/>
    </xf>
    <xf numFmtId="0" fontId="4" fillId="2" borderId="13" xfId="21" applyFont="1" applyFill="1" applyBorder="1" applyAlignment="1">
      <alignment horizontal="center" vertical="center"/>
      <protection/>
    </xf>
    <xf numFmtId="0" fontId="4" fillId="2" borderId="6" xfId="21" applyFont="1" applyFill="1" applyBorder="1" applyAlignment="1" quotePrefix="1">
      <alignment horizontal="center" vertical="center" wrapText="1"/>
      <protection/>
    </xf>
    <xf numFmtId="0" fontId="4" fillId="2" borderId="2" xfId="21" applyFont="1" applyFill="1" applyBorder="1" applyAlignment="1" quotePrefix="1">
      <alignment horizontal="center" vertical="center" wrapText="1"/>
      <protection/>
    </xf>
    <xf numFmtId="0" fontId="4" fillId="2" borderId="6" xfId="21" applyFont="1" applyFill="1" applyBorder="1" applyAlignment="1">
      <alignment horizontal="center" vertical="center" wrapText="1"/>
      <protection/>
    </xf>
    <xf numFmtId="0" fontId="4" fillId="2" borderId="4" xfId="21" applyFont="1" applyFill="1" applyBorder="1" applyAlignment="1" quotePrefix="1">
      <alignment horizontal="center" vertical="center" wrapText="1"/>
      <protection/>
    </xf>
    <xf numFmtId="0" fontId="4" fillId="2" borderId="1" xfId="21" applyFont="1" applyFill="1" applyBorder="1" applyAlignment="1" quotePrefix="1">
      <alignment horizontal="center" vertical="center" wrapText="1"/>
      <protection/>
    </xf>
    <xf numFmtId="0" fontId="4" fillId="2" borderId="2" xfId="21" applyFont="1" applyFill="1" applyBorder="1" applyAlignment="1">
      <alignment horizontal="center" vertical="center" wrapText="1"/>
      <protection/>
    </xf>
    <xf numFmtId="0" fontId="4" fillId="2" borderId="4" xfId="21" applyFont="1" applyFill="1" applyBorder="1" applyAlignment="1">
      <alignment horizontal="center" vertical="center" wrapText="1"/>
      <protection/>
    </xf>
    <xf numFmtId="0" fontId="4" fillId="2" borderId="1" xfId="22" applyFont="1" applyFill="1" applyBorder="1" applyAlignment="1" quotePrefix="1">
      <alignment horizontal="left" vertical="center"/>
      <protection/>
    </xf>
    <xf numFmtId="0" fontId="4" fillId="2" borderId="9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left" vertical="center"/>
    </xf>
    <xf numFmtId="0" fontId="4" fillId="2" borderId="1" xfId="22" applyFont="1" applyFill="1" applyBorder="1" applyAlignment="1" quotePrefix="1">
      <alignment horizontal="left" vertical="center" wrapText="1"/>
      <protection/>
    </xf>
    <xf numFmtId="0" fontId="4" fillId="2" borderId="6" xfId="22" applyFont="1" applyFill="1" applyBorder="1" applyAlignment="1">
      <alignment horizontal="center" vertical="center"/>
      <protection/>
    </xf>
    <xf numFmtId="0" fontId="9" fillId="2" borderId="2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9" fillId="0" borderId="7" xfId="23" applyFont="1" applyBorder="1" applyAlignment="1">
      <alignment horizontal="center" vertical="center"/>
      <protection/>
    </xf>
    <xf numFmtId="0" fontId="13" fillId="0" borderId="0" xfId="23" applyFont="1" applyAlignment="1" quotePrefix="1">
      <alignment horizontal="right" vertical="center"/>
      <protection/>
    </xf>
    <xf numFmtId="0" fontId="9" fillId="0" borderId="1" xfId="23" applyFont="1" applyBorder="1" applyAlignment="1">
      <alignment horizontal="center" vertical="center" textRotation="255" shrinkToFit="1"/>
      <protection/>
    </xf>
    <xf numFmtId="0" fontId="9" fillId="0" borderId="14" xfId="23" applyFont="1" applyBorder="1" applyAlignment="1">
      <alignment horizontal="center" vertical="center" textRotation="255" shrinkToFit="1"/>
      <protection/>
    </xf>
    <xf numFmtId="0" fontId="9" fillId="0" borderId="11" xfId="23" applyFont="1" applyBorder="1" applyAlignment="1">
      <alignment horizontal="center" vertical="center" textRotation="255" shrinkToFit="1"/>
      <protection/>
    </xf>
    <xf numFmtId="0" fontId="9" fillId="0" borderId="1" xfId="23" applyFont="1" applyBorder="1" applyAlignment="1">
      <alignment horizontal="center" vertical="center" textRotation="255"/>
      <protection/>
    </xf>
    <xf numFmtId="0" fontId="9" fillId="0" borderId="14" xfId="23" applyFont="1" applyBorder="1" applyAlignment="1">
      <alignment horizontal="center" vertical="center" textRotation="255"/>
      <protection/>
    </xf>
    <xf numFmtId="0" fontId="9" fillId="0" borderId="11" xfId="23" applyFont="1" applyBorder="1" applyAlignment="1">
      <alignment horizontal="center" vertical="center" textRotation="255"/>
      <protection/>
    </xf>
    <xf numFmtId="0" fontId="9" fillId="0" borderId="8" xfId="23" applyFont="1" applyBorder="1" applyAlignment="1">
      <alignment horizontal="center" vertical="center"/>
      <protection/>
    </xf>
    <xf numFmtId="0" fontId="9" fillId="0" borderId="3" xfId="23" applyFont="1" applyBorder="1" applyAlignment="1">
      <alignment horizontal="center" vertical="center"/>
      <protection/>
    </xf>
    <xf numFmtId="0" fontId="9" fillId="0" borderId="7" xfId="23" applyFont="1" applyBorder="1" applyAlignment="1" quotePrefix="1">
      <alignment horizontal="center" vertical="center" textRotation="255"/>
      <protection/>
    </xf>
    <xf numFmtId="0" fontId="9" fillId="0" borderId="7" xfId="23" applyFont="1" applyBorder="1" applyAlignment="1">
      <alignment horizontal="center" vertical="center" textRotation="255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625し尿市1" xfId="21"/>
    <cellStyle name="標準_0625し尿市2" xfId="22"/>
    <cellStyle name="標準_H12集計結果（し尿処理）" xfId="23"/>
    <cellStyle name="標準_全項目データ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ANEKO-S\&#23455;&#24907;&#35519;&#26619;\&#23455;&#24907;&#35519;&#26619;H14\&#30906;&#35469;&#20316;&#26989;\data_fi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EY"/>
      <sheetName val="市町村確認用"/>
      <sheetName val="組合確認用"/>
      <sheetName val="回収状況"/>
      <sheetName val="H14市町村コード"/>
      <sheetName val="H14組合コード"/>
      <sheetName val="総括的事項"/>
      <sheetName val="ごみ処理関係1"/>
      <sheetName val="ごみ処理関係2"/>
      <sheetName val="し尿処理関係"/>
      <sheetName val="総括的事項事務組合1"/>
      <sheetName val="総括的事項事務組合2"/>
      <sheetName val="委託処理票"/>
      <sheetName val="修正委託処理票"/>
      <sheetName val="焼却"/>
      <sheetName val="堆肥"/>
      <sheetName val="粗大"/>
      <sheetName val="資源化"/>
      <sheetName val="燃料"/>
      <sheetName val="その他"/>
      <sheetName val="保管"/>
      <sheetName val="処分"/>
      <sheetName val="し尿"/>
      <sheetName val="ｺﾐﾌﾟﾗ"/>
      <sheetName val="分担金"/>
      <sheetName val="確認項目"/>
      <sheetName val="リスト"/>
      <sheetName val="市町村別"/>
      <sheetName val="人口"/>
      <sheetName val="搬入"/>
      <sheetName val="処理"/>
      <sheetName val="資源"/>
      <sheetName val="尿"/>
      <sheetName val="市経費"/>
      <sheetName val="組経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51"/>
  <sheetViews>
    <sheetView showGridLines="0" tabSelected="1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12.625" style="29" customWidth="1"/>
    <col min="4" max="5" width="10.625" style="29" customWidth="1"/>
    <col min="6" max="8" width="9.00390625" style="29" customWidth="1"/>
    <col min="9" max="9" width="10.625" style="29" customWidth="1"/>
    <col min="10" max="17" width="9.00390625" style="29" customWidth="1"/>
    <col min="18" max="21" width="7.625" style="29" customWidth="1"/>
    <col min="22" max="16384" width="9.00390625" style="29" customWidth="1"/>
  </cols>
  <sheetData>
    <row r="1" spans="1:21" ht="17.25">
      <c r="A1" s="1" t="s">
        <v>170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4"/>
      <c r="S1" s="4"/>
      <c r="T1" s="4"/>
      <c r="U1" s="4"/>
    </row>
    <row r="2" spans="1:21" s="30" customFormat="1" ht="22.5" customHeight="1">
      <c r="A2" s="60" t="s">
        <v>9</v>
      </c>
      <c r="B2" s="63" t="s">
        <v>144</v>
      </c>
      <c r="C2" s="66" t="s">
        <v>145</v>
      </c>
      <c r="D2" s="5" t="s">
        <v>10</v>
      </c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1"/>
      <c r="R2" s="69" t="s">
        <v>11</v>
      </c>
      <c r="S2" s="70"/>
      <c r="T2" s="70"/>
      <c r="U2" s="71"/>
    </row>
    <row r="3" spans="1:21" s="30" customFormat="1" ht="22.5" customHeight="1">
      <c r="A3" s="61"/>
      <c r="B3" s="64"/>
      <c r="C3" s="67"/>
      <c r="D3" s="22"/>
      <c r="E3" s="7" t="s">
        <v>12</v>
      </c>
      <c r="F3" s="20"/>
      <c r="G3" s="20"/>
      <c r="H3" s="23"/>
      <c r="I3" s="7" t="s">
        <v>146</v>
      </c>
      <c r="J3" s="20"/>
      <c r="K3" s="20"/>
      <c r="L3" s="20"/>
      <c r="M3" s="20"/>
      <c r="N3" s="20"/>
      <c r="O3" s="20"/>
      <c r="P3" s="20"/>
      <c r="Q3" s="21"/>
      <c r="R3" s="72"/>
      <c r="S3" s="73"/>
      <c r="T3" s="73"/>
      <c r="U3" s="74"/>
    </row>
    <row r="4" spans="1:21" s="30" customFormat="1" ht="22.5" customHeight="1">
      <c r="A4" s="61"/>
      <c r="B4" s="64"/>
      <c r="C4" s="67"/>
      <c r="D4" s="22"/>
      <c r="E4" s="6" t="s">
        <v>13</v>
      </c>
      <c r="F4" s="75" t="s">
        <v>147</v>
      </c>
      <c r="G4" s="75" t="s">
        <v>148</v>
      </c>
      <c r="H4" s="75" t="s">
        <v>149</v>
      </c>
      <c r="I4" s="6" t="s">
        <v>13</v>
      </c>
      <c r="J4" s="75" t="s">
        <v>150</v>
      </c>
      <c r="K4" s="75" t="s">
        <v>151</v>
      </c>
      <c r="L4" s="75" t="s">
        <v>152</v>
      </c>
      <c r="M4" s="75" t="s">
        <v>153</v>
      </c>
      <c r="N4" s="75" t="s">
        <v>154</v>
      </c>
      <c r="O4" s="79" t="s">
        <v>155</v>
      </c>
      <c r="P4" s="8"/>
      <c r="Q4" s="75" t="s">
        <v>156</v>
      </c>
      <c r="R4" s="75" t="s">
        <v>14</v>
      </c>
      <c r="S4" s="75" t="s">
        <v>15</v>
      </c>
      <c r="T4" s="77" t="s">
        <v>16</v>
      </c>
      <c r="U4" s="77" t="s">
        <v>17</v>
      </c>
    </row>
    <row r="5" spans="1:21" s="30" customFormat="1" ht="22.5" customHeight="1">
      <c r="A5" s="61"/>
      <c r="B5" s="64"/>
      <c r="C5" s="67"/>
      <c r="D5" s="22"/>
      <c r="E5" s="6"/>
      <c r="F5" s="76"/>
      <c r="G5" s="76"/>
      <c r="H5" s="76"/>
      <c r="I5" s="6"/>
      <c r="J5" s="76"/>
      <c r="K5" s="76"/>
      <c r="L5" s="76"/>
      <c r="M5" s="76"/>
      <c r="N5" s="76"/>
      <c r="O5" s="76"/>
      <c r="P5" s="9" t="s">
        <v>18</v>
      </c>
      <c r="Q5" s="76"/>
      <c r="R5" s="80"/>
      <c r="S5" s="80"/>
      <c r="T5" s="80"/>
      <c r="U5" s="76"/>
    </row>
    <row r="6" spans="1:21" s="30" customFormat="1" ht="22.5" customHeight="1">
      <c r="A6" s="62"/>
      <c r="B6" s="65"/>
      <c r="C6" s="68"/>
      <c r="D6" s="10" t="s">
        <v>19</v>
      </c>
      <c r="E6" s="10" t="s">
        <v>19</v>
      </c>
      <c r="F6" s="11" t="s">
        <v>157</v>
      </c>
      <c r="G6" s="10" t="s">
        <v>19</v>
      </c>
      <c r="H6" s="10" t="s">
        <v>19</v>
      </c>
      <c r="I6" s="10" t="s">
        <v>19</v>
      </c>
      <c r="J6" s="11" t="s">
        <v>157</v>
      </c>
      <c r="K6" s="10" t="s">
        <v>19</v>
      </c>
      <c r="L6" s="11" t="s">
        <v>157</v>
      </c>
      <c r="M6" s="10" t="s">
        <v>19</v>
      </c>
      <c r="N6" s="11" t="s">
        <v>157</v>
      </c>
      <c r="O6" s="10" t="s">
        <v>19</v>
      </c>
      <c r="P6" s="10" t="s">
        <v>19</v>
      </c>
      <c r="Q6" s="11" t="s">
        <v>157</v>
      </c>
      <c r="R6" s="81"/>
      <c r="S6" s="81"/>
      <c r="T6" s="81"/>
      <c r="U6" s="78"/>
    </row>
    <row r="7" spans="1:21" ht="13.5">
      <c r="A7" s="31" t="s">
        <v>58</v>
      </c>
      <c r="B7" s="32" t="s">
        <v>59</v>
      </c>
      <c r="C7" s="33" t="s">
        <v>60</v>
      </c>
      <c r="D7" s="34">
        <f aca="true" t="shared" si="0" ref="D7:D50">E7+I7</f>
        <v>252018</v>
      </c>
      <c r="E7" s="35">
        <f aca="true" t="shared" si="1" ref="E7:E37">G7+H7</f>
        <v>17315</v>
      </c>
      <c r="F7" s="36">
        <f aca="true" t="shared" si="2" ref="F7:F36">E7/D7*100</f>
        <v>6.870540993103667</v>
      </c>
      <c r="G7" s="34">
        <v>17270</v>
      </c>
      <c r="H7" s="34">
        <v>45</v>
      </c>
      <c r="I7" s="35">
        <f aca="true" t="shared" si="3" ref="I7:I37">K7+M7+O7</f>
        <v>234703</v>
      </c>
      <c r="J7" s="36">
        <f aca="true" t="shared" si="4" ref="J7:J36">I7/D7*100</f>
        <v>93.12945900689633</v>
      </c>
      <c r="K7" s="34">
        <v>170189</v>
      </c>
      <c r="L7" s="36">
        <f aca="true" t="shared" si="5" ref="L7:L36">K7/D7*100</f>
        <v>67.53049385361362</v>
      </c>
      <c r="M7" s="34">
        <v>0</v>
      </c>
      <c r="N7" s="36">
        <f aca="true" t="shared" si="6" ref="N7:N36">M7/D7*100</f>
        <v>0</v>
      </c>
      <c r="O7" s="34">
        <v>64514</v>
      </c>
      <c r="P7" s="34">
        <v>19017</v>
      </c>
      <c r="Q7" s="36">
        <f aca="true" t="shared" si="7" ref="Q7:Q36">O7/D7*100</f>
        <v>25.598965153282705</v>
      </c>
      <c r="R7" s="34" t="s">
        <v>173</v>
      </c>
      <c r="S7" s="34"/>
      <c r="T7" s="34"/>
      <c r="U7" s="34"/>
    </row>
    <row r="8" spans="1:21" ht="13.5">
      <c r="A8" s="31" t="s">
        <v>58</v>
      </c>
      <c r="B8" s="32" t="s">
        <v>61</v>
      </c>
      <c r="C8" s="33" t="s">
        <v>62</v>
      </c>
      <c r="D8" s="34">
        <f t="shared" si="0"/>
        <v>93235</v>
      </c>
      <c r="E8" s="35">
        <f t="shared" si="1"/>
        <v>30105</v>
      </c>
      <c r="F8" s="36">
        <f t="shared" si="2"/>
        <v>32.28937630718078</v>
      </c>
      <c r="G8" s="34">
        <v>30067</v>
      </c>
      <c r="H8" s="34">
        <v>38</v>
      </c>
      <c r="I8" s="35">
        <f t="shared" si="3"/>
        <v>63130</v>
      </c>
      <c r="J8" s="36">
        <f t="shared" si="4"/>
        <v>67.71062369281921</v>
      </c>
      <c r="K8" s="34">
        <v>31704</v>
      </c>
      <c r="L8" s="36">
        <f t="shared" si="5"/>
        <v>34.0043974902129</v>
      </c>
      <c r="M8" s="34">
        <v>0</v>
      </c>
      <c r="N8" s="36">
        <f t="shared" si="6"/>
        <v>0</v>
      </c>
      <c r="O8" s="34">
        <v>31426</v>
      </c>
      <c r="P8" s="34">
        <v>15677</v>
      </c>
      <c r="Q8" s="36">
        <f t="shared" si="7"/>
        <v>33.70622620260632</v>
      </c>
      <c r="R8" s="34" t="s">
        <v>173</v>
      </c>
      <c r="S8" s="34"/>
      <c r="T8" s="34"/>
      <c r="U8" s="34"/>
    </row>
    <row r="9" spans="1:21" ht="13.5">
      <c r="A9" s="31" t="s">
        <v>58</v>
      </c>
      <c r="B9" s="32" t="s">
        <v>63</v>
      </c>
      <c r="C9" s="33" t="s">
        <v>64</v>
      </c>
      <c r="D9" s="34">
        <f t="shared" si="0"/>
        <v>99938</v>
      </c>
      <c r="E9" s="35">
        <f t="shared" si="1"/>
        <v>12937</v>
      </c>
      <c r="F9" s="36">
        <f t="shared" si="2"/>
        <v>12.945025916067962</v>
      </c>
      <c r="G9" s="34">
        <v>12704</v>
      </c>
      <c r="H9" s="34">
        <v>233</v>
      </c>
      <c r="I9" s="35">
        <f t="shared" si="3"/>
        <v>87001</v>
      </c>
      <c r="J9" s="36">
        <f t="shared" si="4"/>
        <v>87.05497408393204</v>
      </c>
      <c r="K9" s="34">
        <v>60536</v>
      </c>
      <c r="L9" s="36">
        <f t="shared" si="5"/>
        <v>60.57355560447477</v>
      </c>
      <c r="M9" s="34">
        <v>0</v>
      </c>
      <c r="N9" s="36">
        <f t="shared" si="6"/>
        <v>0</v>
      </c>
      <c r="O9" s="34">
        <v>26465</v>
      </c>
      <c r="P9" s="34">
        <v>3643</v>
      </c>
      <c r="Q9" s="36">
        <f t="shared" si="7"/>
        <v>26.481418479457265</v>
      </c>
      <c r="R9" s="34" t="s">
        <v>173</v>
      </c>
      <c r="S9" s="34"/>
      <c r="T9" s="34"/>
      <c r="U9" s="34"/>
    </row>
    <row r="10" spans="1:21" ht="13.5">
      <c r="A10" s="31" t="s">
        <v>58</v>
      </c>
      <c r="B10" s="32" t="s">
        <v>65</v>
      </c>
      <c r="C10" s="33" t="s">
        <v>66</v>
      </c>
      <c r="D10" s="34">
        <f t="shared" si="0"/>
        <v>100684</v>
      </c>
      <c r="E10" s="35">
        <f t="shared" si="1"/>
        <v>14897</v>
      </c>
      <c r="F10" s="36">
        <f t="shared" si="2"/>
        <v>14.795796750228437</v>
      </c>
      <c r="G10" s="34">
        <v>14750</v>
      </c>
      <c r="H10" s="34">
        <v>147</v>
      </c>
      <c r="I10" s="35">
        <f t="shared" si="3"/>
        <v>85787</v>
      </c>
      <c r="J10" s="36">
        <f t="shared" si="4"/>
        <v>85.20420324977155</v>
      </c>
      <c r="K10" s="34">
        <v>38827</v>
      </c>
      <c r="L10" s="36">
        <f t="shared" si="5"/>
        <v>38.56322752373764</v>
      </c>
      <c r="M10" s="34">
        <v>0</v>
      </c>
      <c r="N10" s="36">
        <f t="shared" si="6"/>
        <v>0</v>
      </c>
      <c r="O10" s="34">
        <v>46960</v>
      </c>
      <c r="P10" s="34">
        <v>8634</v>
      </c>
      <c r="Q10" s="36">
        <f t="shared" si="7"/>
        <v>46.64097572603393</v>
      </c>
      <c r="R10" s="34" t="s">
        <v>173</v>
      </c>
      <c r="S10" s="34"/>
      <c r="T10" s="34"/>
      <c r="U10" s="34"/>
    </row>
    <row r="11" spans="1:21" ht="13.5">
      <c r="A11" s="31" t="s">
        <v>58</v>
      </c>
      <c r="B11" s="32" t="s">
        <v>67</v>
      </c>
      <c r="C11" s="33" t="s">
        <v>68</v>
      </c>
      <c r="D11" s="34">
        <f t="shared" si="0"/>
        <v>41795</v>
      </c>
      <c r="E11" s="35">
        <f t="shared" si="1"/>
        <v>13067</v>
      </c>
      <c r="F11" s="36">
        <f t="shared" si="2"/>
        <v>31.264505323603302</v>
      </c>
      <c r="G11" s="34">
        <v>13043</v>
      </c>
      <c r="H11" s="34">
        <v>24</v>
      </c>
      <c r="I11" s="35">
        <f t="shared" si="3"/>
        <v>28728</v>
      </c>
      <c r="J11" s="36">
        <f t="shared" si="4"/>
        <v>68.7354946763967</v>
      </c>
      <c r="K11" s="34">
        <v>13917</v>
      </c>
      <c r="L11" s="36">
        <f t="shared" si="5"/>
        <v>33.29824141643737</v>
      </c>
      <c r="M11" s="34">
        <v>0</v>
      </c>
      <c r="N11" s="36">
        <f t="shared" si="6"/>
        <v>0</v>
      </c>
      <c r="O11" s="34">
        <v>14811</v>
      </c>
      <c r="P11" s="34">
        <v>5056</v>
      </c>
      <c r="Q11" s="36">
        <f t="shared" si="7"/>
        <v>35.43725325995932</v>
      </c>
      <c r="R11" s="34"/>
      <c r="S11" s="34" t="s">
        <v>173</v>
      </c>
      <c r="T11" s="34"/>
      <c r="U11" s="34"/>
    </row>
    <row r="12" spans="1:21" ht="13.5">
      <c r="A12" s="31" t="s">
        <v>58</v>
      </c>
      <c r="B12" s="32" t="s">
        <v>69</v>
      </c>
      <c r="C12" s="33" t="s">
        <v>70</v>
      </c>
      <c r="D12" s="34">
        <f t="shared" si="0"/>
        <v>43382</v>
      </c>
      <c r="E12" s="35">
        <f t="shared" si="1"/>
        <v>14942</v>
      </c>
      <c r="F12" s="36">
        <f t="shared" si="2"/>
        <v>34.44285648425615</v>
      </c>
      <c r="G12" s="34">
        <v>14942</v>
      </c>
      <c r="H12" s="34">
        <v>0</v>
      </c>
      <c r="I12" s="35">
        <f t="shared" si="3"/>
        <v>28440</v>
      </c>
      <c r="J12" s="36">
        <f t="shared" si="4"/>
        <v>65.55714351574386</v>
      </c>
      <c r="K12" s="34">
        <v>21261</v>
      </c>
      <c r="L12" s="36">
        <f t="shared" si="5"/>
        <v>49.008805495366744</v>
      </c>
      <c r="M12" s="34">
        <v>0</v>
      </c>
      <c r="N12" s="36">
        <f t="shared" si="6"/>
        <v>0</v>
      </c>
      <c r="O12" s="34">
        <v>7179</v>
      </c>
      <c r="P12" s="34">
        <v>4326</v>
      </c>
      <c r="Q12" s="36">
        <f t="shared" si="7"/>
        <v>16.548338020377116</v>
      </c>
      <c r="R12" s="34" t="s">
        <v>173</v>
      </c>
      <c r="S12" s="34"/>
      <c r="T12" s="34"/>
      <c r="U12" s="34"/>
    </row>
    <row r="13" spans="1:21" ht="13.5">
      <c r="A13" s="31" t="s">
        <v>58</v>
      </c>
      <c r="B13" s="32" t="s">
        <v>71</v>
      </c>
      <c r="C13" s="33" t="s">
        <v>72</v>
      </c>
      <c r="D13" s="34">
        <f t="shared" si="0"/>
        <v>36900</v>
      </c>
      <c r="E13" s="35">
        <f t="shared" si="1"/>
        <v>6248</v>
      </c>
      <c r="F13" s="36">
        <f t="shared" si="2"/>
        <v>16.932249322493227</v>
      </c>
      <c r="G13" s="34">
        <v>6248</v>
      </c>
      <c r="H13" s="34">
        <v>0</v>
      </c>
      <c r="I13" s="35">
        <f t="shared" si="3"/>
        <v>30652</v>
      </c>
      <c r="J13" s="36">
        <f t="shared" si="4"/>
        <v>83.06775067750678</v>
      </c>
      <c r="K13" s="34">
        <v>19867</v>
      </c>
      <c r="L13" s="36">
        <f t="shared" si="5"/>
        <v>53.84010840108401</v>
      </c>
      <c r="M13" s="34">
        <v>0</v>
      </c>
      <c r="N13" s="36">
        <f t="shared" si="6"/>
        <v>0</v>
      </c>
      <c r="O13" s="34">
        <v>10785</v>
      </c>
      <c r="P13" s="34">
        <v>6271</v>
      </c>
      <c r="Q13" s="36">
        <f t="shared" si="7"/>
        <v>29.227642276422767</v>
      </c>
      <c r="R13" s="34" t="s">
        <v>173</v>
      </c>
      <c r="S13" s="34"/>
      <c r="T13" s="34"/>
      <c r="U13" s="34"/>
    </row>
    <row r="14" spans="1:21" ht="13.5">
      <c r="A14" s="31" t="s">
        <v>58</v>
      </c>
      <c r="B14" s="32" t="s">
        <v>73</v>
      </c>
      <c r="C14" s="33" t="s">
        <v>74</v>
      </c>
      <c r="D14" s="34">
        <f t="shared" si="0"/>
        <v>29568</v>
      </c>
      <c r="E14" s="35">
        <f t="shared" si="1"/>
        <v>9743</v>
      </c>
      <c r="F14" s="36">
        <f t="shared" si="2"/>
        <v>32.95116341991342</v>
      </c>
      <c r="G14" s="34">
        <v>9743</v>
      </c>
      <c r="H14" s="34">
        <v>0</v>
      </c>
      <c r="I14" s="35">
        <f t="shared" si="3"/>
        <v>19825</v>
      </c>
      <c r="J14" s="36">
        <f t="shared" si="4"/>
        <v>67.04883658008657</v>
      </c>
      <c r="K14" s="34">
        <v>12029</v>
      </c>
      <c r="L14" s="36">
        <f t="shared" si="5"/>
        <v>40.68249458874459</v>
      </c>
      <c r="M14" s="34">
        <v>0</v>
      </c>
      <c r="N14" s="36">
        <f t="shared" si="6"/>
        <v>0</v>
      </c>
      <c r="O14" s="34">
        <v>7796</v>
      </c>
      <c r="P14" s="34">
        <v>2010</v>
      </c>
      <c r="Q14" s="36">
        <f t="shared" si="7"/>
        <v>26.36634199134199</v>
      </c>
      <c r="R14" s="34" t="s">
        <v>173</v>
      </c>
      <c r="S14" s="34"/>
      <c r="T14" s="34"/>
      <c r="U14" s="34"/>
    </row>
    <row r="15" spans="1:21" ht="13.5">
      <c r="A15" s="31" t="s">
        <v>58</v>
      </c>
      <c r="B15" s="32" t="s">
        <v>75</v>
      </c>
      <c r="C15" s="33" t="s">
        <v>76</v>
      </c>
      <c r="D15" s="34">
        <f t="shared" si="0"/>
        <v>31798</v>
      </c>
      <c r="E15" s="35">
        <f t="shared" si="1"/>
        <v>7070</v>
      </c>
      <c r="F15" s="36">
        <f t="shared" si="2"/>
        <v>22.234102773759357</v>
      </c>
      <c r="G15" s="34">
        <v>7070</v>
      </c>
      <c r="H15" s="34">
        <v>0</v>
      </c>
      <c r="I15" s="35">
        <f t="shared" si="3"/>
        <v>24728</v>
      </c>
      <c r="J15" s="36">
        <f t="shared" si="4"/>
        <v>77.76589722624064</v>
      </c>
      <c r="K15" s="34">
        <v>12327</v>
      </c>
      <c r="L15" s="36">
        <f t="shared" si="5"/>
        <v>38.76658909365369</v>
      </c>
      <c r="M15" s="34">
        <v>0</v>
      </c>
      <c r="N15" s="36">
        <f t="shared" si="6"/>
        <v>0</v>
      </c>
      <c r="O15" s="34">
        <v>12401</v>
      </c>
      <c r="P15" s="34">
        <v>5156</v>
      </c>
      <c r="Q15" s="36">
        <f t="shared" si="7"/>
        <v>38.999308132586954</v>
      </c>
      <c r="R15" s="34" t="s">
        <v>173</v>
      </c>
      <c r="S15" s="34"/>
      <c r="T15" s="34"/>
      <c r="U15" s="34"/>
    </row>
    <row r="16" spans="1:21" ht="13.5">
      <c r="A16" s="31" t="s">
        <v>58</v>
      </c>
      <c r="B16" s="32" t="s">
        <v>77</v>
      </c>
      <c r="C16" s="33" t="s">
        <v>78</v>
      </c>
      <c r="D16" s="34">
        <f t="shared" si="0"/>
        <v>63315</v>
      </c>
      <c r="E16" s="35">
        <f t="shared" si="1"/>
        <v>9384</v>
      </c>
      <c r="F16" s="36">
        <f t="shared" si="2"/>
        <v>14.821132433072732</v>
      </c>
      <c r="G16" s="34">
        <v>9379</v>
      </c>
      <c r="H16" s="34">
        <v>5</v>
      </c>
      <c r="I16" s="35">
        <f t="shared" si="3"/>
        <v>53931</v>
      </c>
      <c r="J16" s="36">
        <f t="shared" si="4"/>
        <v>85.17886756692727</v>
      </c>
      <c r="K16" s="34">
        <v>43571</v>
      </c>
      <c r="L16" s="36">
        <f t="shared" si="5"/>
        <v>68.81623627892284</v>
      </c>
      <c r="M16" s="34">
        <v>0</v>
      </c>
      <c r="N16" s="36">
        <f t="shared" si="6"/>
        <v>0</v>
      </c>
      <c r="O16" s="34">
        <v>10360</v>
      </c>
      <c r="P16" s="34">
        <v>528</v>
      </c>
      <c r="Q16" s="36">
        <f t="shared" si="7"/>
        <v>16.362631288004422</v>
      </c>
      <c r="R16" s="34" t="s">
        <v>173</v>
      </c>
      <c r="S16" s="34"/>
      <c r="T16" s="34"/>
      <c r="U16" s="34"/>
    </row>
    <row r="17" spans="1:21" ht="13.5">
      <c r="A17" s="31" t="s">
        <v>58</v>
      </c>
      <c r="B17" s="32" t="s">
        <v>79</v>
      </c>
      <c r="C17" s="33" t="s">
        <v>80</v>
      </c>
      <c r="D17" s="34">
        <f t="shared" si="0"/>
        <v>45775</v>
      </c>
      <c r="E17" s="35">
        <f t="shared" si="1"/>
        <v>3126</v>
      </c>
      <c r="F17" s="36">
        <f t="shared" si="2"/>
        <v>6.829055161114145</v>
      </c>
      <c r="G17" s="34">
        <v>3126</v>
      </c>
      <c r="H17" s="34">
        <v>0</v>
      </c>
      <c r="I17" s="35">
        <f t="shared" si="3"/>
        <v>42649</v>
      </c>
      <c r="J17" s="36">
        <f t="shared" si="4"/>
        <v>93.17094483888584</v>
      </c>
      <c r="K17" s="34">
        <v>15955</v>
      </c>
      <c r="L17" s="36">
        <f t="shared" si="5"/>
        <v>34.85527034407427</v>
      </c>
      <c r="M17" s="34">
        <v>0</v>
      </c>
      <c r="N17" s="36">
        <f t="shared" si="6"/>
        <v>0</v>
      </c>
      <c r="O17" s="34">
        <v>26694</v>
      </c>
      <c r="P17" s="34">
        <v>2684</v>
      </c>
      <c r="Q17" s="36">
        <f t="shared" si="7"/>
        <v>58.315674494811574</v>
      </c>
      <c r="R17" s="34" t="s">
        <v>173</v>
      </c>
      <c r="S17" s="34"/>
      <c r="T17" s="34"/>
      <c r="U17" s="34"/>
    </row>
    <row r="18" spans="1:21" ht="13.5">
      <c r="A18" s="31" t="s">
        <v>58</v>
      </c>
      <c r="B18" s="32" t="s">
        <v>81</v>
      </c>
      <c r="C18" s="33" t="s">
        <v>82</v>
      </c>
      <c r="D18" s="34">
        <f t="shared" si="0"/>
        <v>21562</v>
      </c>
      <c r="E18" s="35">
        <f t="shared" si="1"/>
        <v>10005</v>
      </c>
      <c r="F18" s="36">
        <f t="shared" si="2"/>
        <v>46.401075966978944</v>
      </c>
      <c r="G18" s="34">
        <v>10005</v>
      </c>
      <c r="H18" s="34">
        <v>0</v>
      </c>
      <c r="I18" s="35">
        <f t="shared" si="3"/>
        <v>11557</v>
      </c>
      <c r="J18" s="36">
        <f t="shared" si="4"/>
        <v>53.598924033021056</v>
      </c>
      <c r="K18" s="34">
        <v>155</v>
      </c>
      <c r="L18" s="36">
        <f t="shared" si="5"/>
        <v>0.7188572488637418</v>
      </c>
      <c r="M18" s="34">
        <v>0</v>
      </c>
      <c r="N18" s="36">
        <f t="shared" si="6"/>
        <v>0</v>
      </c>
      <c r="O18" s="34">
        <v>11402</v>
      </c>
      <c r="P18" s="34">
        <v>1816</v>
      </c>
      <c r="Q18" s="36">
        <f t="shared" si="7"/>
        <v>52.88006678415731</v>
      </c>
      <c r="R18" s="34" t="s">
        <v>173</v>
      </c>
      <c r="S18" s="34"/>
      <c r="T18" s="34"/>
      <c r="U18" s="34"/>
    </row>
    <row r="19" spans="1:21" ht="13.5">
      <c r="A19" s="31" t="s">
        <v>58</v>
      </c>
      <c r="B19" s="32" t="s">
        <v>83</v>
      </c>
      <c r="C19" s="33" t="s">
        <v>84</v>
      </c>
      <c r="D19" s="34">
        <f t="shared" si="0"/>
        <v>36156</v>
      </c>
      <c r="E19" s="35">
        <f t="shared" si="1"/>
        <v>11677</v>
      </c>
      <c r="F19" s="36">
        <f t="shared" si="2"/>
        <v>32.29616107976546</v>
      </c>
      <c r="G19" s="34">
        <v>11677</v>
      </c>
      <c r="H19" s="34">
        <v>0</v>
      </c>
      <c r="I19" s="35">
        <f t="shared" si="3"/>
        <v>24479</v>
      </c>
      <c r="J19" s="36">
        <f t="shared" si="4"/>
        <v>67.70383892023453</v>
      </c>
      <c r="K19" s="34">
        <v>12193</v>
      </c>
      <c r="L19" s="36">
        <f t="shared" si="5"/>
        <v>33.72331010067485</v>
      </c>
      <c r="M19" s="34">
        <v>0</v>
      </c>
      <c r="N19" s="36">
        <f t="shared" si="6"/>
        <v>0</v>
      </c>
      <c r="O19" s="34">
        <v>12286</v>
      </c>
      <c r="P19" s="34">
        <v>4999</v>
      </c>
      <c r="Q19" s="36">
        <f t="shared" si="7"/>
        <v>33.98052881955969</v>
      </c>
      <c r="R19" s="34" t="s">
        <v>173</v>
      </c>
      <c r="S19" s="34"/>
      <c r="T19" s="34"/>
      <c r="U19" s="34"/>
    </row>
    <row r="20" spans="1:21" ht="13.5">
      <c r="A20" s="31" t="s">
        <v>58</v>
      </c>
      <c r="B20" s="32" t="s">
        <v>85</v>
      </c>
      <c r="C20" s="33" t="s">
        <v>86</v>
      </c>
      <c r="D20" s="34">
        <f t="shared" si="0"/>
        <v>15574</v>
      </c>
      <c r="E20" s="35">
        <f t="shared" si="1"/>
        <v>2724</v>
      </c>
      <c r="F20" s="36">
        <f t="shared" si="2"/>
        <v>17.490689610889945</v>
      </c>
      <c r="G20" s="34">
        <v>2724</v>
      </c>
      <c r="H20" s="34">
        <v>0</v>
      </c>
      <c r="I20" s="35">
        <f t="shared" si="3"/>
        <v>12850</v>
      </c>
      <c r="J20" s="36">
        <f t="shared" si="4"/>
        <v>82.50931038911006</v>
      </c>
      <c r="K20" s="34">
        <v>8915</v>
      </c>
      <c r="L20" s="36">
        <f t="shared" si="5"/>
        <v>57.24284063182227</v>
      </c>
      <c r="M20" s="34">
        <v>0</v>
      </c>
      <c r="N20" s="36">
        <f t="shared" si="6"/>
        <v>0</v>
      </c>
      <c r="O20" s="34">
        <v>3935</v>
      </c>
      <c r="P20" s="34">
        <v>724</v>
      </c>
      <c r="Q20" s="36">
        <f t="shared" si="7"/>
        <v>25.266469757287783</v>
      </c>
      <c r="R20" s="34" t="s">
        <v>173</v>
      </c>
      <c r="S20" s="34"/>
      <c r="T20" s="34"/>
      <c r="U20" s="34"/>
    </row>
    <row r="21" spans="1:21" ht="13.5">
      <c r="A21" s="31" t="s">
        <v>58</v>
      </c>
      <c r="B21" s="32" t="s">
        <v>87</v>
      </c>
      <c r="C21" s="33" t="s">
        <v>88</v>
      </c>
      <c r="D21" s="34">
        <f t="shared" si="0"/>
        <v>12979</v>
      </c>
      <c r="E21" s="35">
        <f t="shared" si="1"/>
        <v>2457</v>
      </c>
      <c r="F21" s="36">
        <f t="shared" si="2"/>
        <v>18.930580167963633</v>
      </c>
      <c r="G21" s="34">
        <v>2457</v>
      </c>
      <c r="H21" s="34">
        <v>0</v>
      </c>
      <c r="I21" s="35">
        <f t="shared" si="3"/>
        <v>10522</v>
      </c>
      <c r="J21" s="36">
        <f t="shared" si="4"/>
        <v>81.06941983203637</v>
      </c>
      <c r="K21" s="34">
        <v>7243</v>
      </c>
      <c r="L21" s="36">
        <f t="shared" si="5"/>
        <v>55.805532013252176</v>
      </c>
      <c r="M21" s="34">
        <v>0</v>
      </c>
      <c r="N21" s="36">
        <f t="shared" si="6"/>
        <v>0</v>
      </c>
      <c r="O21" s="34">
        <v>3279</v>
      </c>
      <c r="P21" s="34">
        <v>3279</v>
      </c>
      <c r="Q21" s="36">
        <f t="shared" si="7"/>
        <v>25.26388781878419</v>
      </c>
      <c r="R21" s="34" t="s">
        <v>173</v>
      </c>
      <c r="S21" s="34"/>
      <c r="T21" s="34"/>
      <c r="U21" s="34"/>
    </row>
    <row r="22" spans="1:21" ht="13.5">
      <c r="A22" s="31" t="s">
        <v>58</v>
      </c>
      <c r="B22" s="32" t="s">
        <v>89</v>
      </c>
      <c r="C22" s="33" t="s">
        <v>57</v>
      </c>
      <c r="D22" s="34">
        <f t="shared" si="0"/>
        <v>21674</v>
      </c>
      <c r="E22" s="35">
        <f t="shared" si="1"/>
        <v>4992</v>
      </c>
      <c r="F22" s="36">
        <f t="shared" si="2"/>
        <v>23.03220448463597</v>
      </c>
      <c r="G22" s="34">
        <v>4992</v>
      </c>
      <c r="H22" s="34">
        <v>0</v>
      </c>
      <c r="I22" s="35">
        <f t="shared" si="3"/>
        <v>16682</v>
      </c>
      <c r="J22" s="36">
        <f t="shared" si="4"/>
        <v>76.96779551536403</v>
      </c>
      <c r="K22" s="34">
        <v>8351</v>
      </c>
      <c r="L22" s="36">
        <f t="shared" si="5"/>
        <v>38.5300359878195</v>
      </c>
      <c r="M22" s="34">
        <v>0</v>
      </c>
      <c r="N22" s="36">
        <f t="shared" si="6"/>
        <v>0</v>
      </c>
      <c r="O22" s="34">
        <v>8331</v>
      </c>
      <c r="P22" s="34">
        <v>992</v>
      </c>
      <c r="Q22" s="36">
        <f t="shared" si="7"/>
        <v>38.43775952754452</v>
      </c>
      <c r="R22" s="34" t="s">
        <v>173</v>
      </c>
      <c r="S22" s="34"/>
      <c r="T22" s="34"/>
      <c r="U22" s="34"/>
    </row>
    <row r="23" spans="1:21" ht="13.5">
      <c r="A23" s="31" t="s">
        <v>58</v>
      </c>
      <c r="B23" s="32" t="s">
        <v>90</v>
      </c>
      <c r="C23" s="33" t="s">
        <v>91</v>
      </c>
      <c r="D23" s="34">
        <f t="shared" si="0"/>
        <v>7349</v>
      </c>
      <c r="E23" s="35">
        <f t="shared" si="1"/>
        <v>2761</v>
      </c>
      <c r="F23" s="36">
        <f t="shared" si="2"/>
        <v>37.56973737923527</v>
      </c>
      <c r="G23" s="34">
        <v>2761</v>
      </c>
      <c r="H23" s="34">
        <v>0</v>
      </c>
      <c r="I23" s="35">
        <f t="shared" si="3"/>
        <v>4588</v>
      </c>
      <c r="J23" s="36">
        <f t="shared" si="4"/>
        <v>62.43026262076473</v>
      </c>
      <c r="K23" s="34">
        <v>544</v>
      </c>
      <c r="L23" s="36">
        <f t="shared" si="5"/>
        <v>7.402367669070623</v>
      </c>
      <c r="M23" s="34">
        <v>0</v>
      </c>
      <c r="N23" s="36">
        <f t="shared" si="6"/>
        <v>0</v>
      </c>
      <c r="O23" s="34">
        <v>4044</v>
      </c>
      <c r="P23" s="34">
        <v>1395</v>
      </c>
      <c r="Q23" s="36">
        <f t="shared" si="7"/>
        <v>55.02789495169411</v>
      </c>
      <c r="R23" s="34" t="s">
        <v>173</v>
      </c>
      <c r="S23" s="34"/>
      <c r="T23" s="34"/>
      <c r="U23" s="34"/>
    </row>
    <row r="24" spans="1:21" ht="13.5">
      <c r="A24" s="31" t="s">
        <v>58</v>
      </c>
      <c r="B24" s="32" t="s">
        <v>92</v>
      </c>
      <c r="C24" s="33" t="s">
        <v>55</v>
      </c>
      <c r="D24" s="34">
        <f t="shared" si="0"/>
        <v>9251</v>
      </c>
      <c r="E24" s="35">
        <f t="shared" si="1"/>
        <v>4012</v>
      </c>
      <c r="F24" s="36">
        <f t="shared" si="2"/>
        <v>43.368284509782725</v>
      </c>
      <c r="G24" s="34">
        <v>4012</v>
      </c>
      <c r="H24" s="34">
        <v>0</v>
      </c>
      <c r="I24" s="35">
        <f t="shared" si="3"/>
        <v>5239</v>
      </c>
      <c r="J24" s="36">
        <f t="shared" si="4"/>
        <v>56.631715490217275</v>
      </c>
      <c r="K24" s="34">
        <v>0</v>
      </c>
      <c r="L24" s="36">
        <f t="shared" si="5"/>
        <v>0</v>
      </c>
      <c r="M24" s="34">
        <v>0</v>
      </c>
      <c r="N24" s="36">
        <f t="shared" si="6"/>
        <v>0</v>
      </c>
      <c r="O24" s="34">
        <v>5239</v>
      </c>
      <c r="P24" s="34">
        <v>3082</v>
      </c>
      <c r="Q24" s="36">
        <f t="shared" si="7"/>
        <v>56.631715490217275</v>
      </c>
      <c r="R24" s="34" t="s">
        <v>173</v>
      </c>
      <c r="S24" s="34"/>
      <c r="T24" s="34"/>
      <c r="U24" s="34"/>
    </row>
    <row r="25" spans="1:21" ht="13.5">
      <c r="A25" s="31" t="s">
        <v>58</v>
      </c>
      <c r="B25" s="32" t="s">
        <v>93</v>
      </c>
      <c r="C25" s="33" t="s">
        <v>94</v>
      </c>
      <c r="D25" s="34">
        <f t="shared" si="0"/>
        <v>10325</v>
      </c>
      <c r="E25" s="35">
        <f t="shared" si="1"/>
        <v>4673</v>
      </c>
      <c r="F25" s="36">
        <f t="shared" si="2"/>
        <v>45.2590799031477</v>
      </c>
      <c r="G25" s="34">
        <v>4673</v>
      </c>
      <c r="H25" s="34">
        <v>0</v>
      </c>
      <c r="I25" s="35">
        <f t="shared" si="3"/>
        <v>5652</v>
      </c>
      <c r="J25" s="36">
        <f t="shared" si="4"/>
        <v>54.7409200968523</v>
      </c>
      <c r="K25" s="34">
        <v>1081</v>
      </c>
      <c r="L25" s="36">
        <f t="shared" si="5"/>
        <v>10.469733656174334</v>
      </c>
      <c r="M25" s="34">
        <v>0</v>
      </c>
      <c r="N25" s="36">
        <f t="shared" si="6"/>
        <v>0</v>
      </c>
      <c r="O25" s="34">
        <v>4571</v>
      </c>
      <c r="P25" s="34">
        <v>2232</v>
      </c>
      <c r="Q25" s="36">
        <f t="shared" si="7"/>
        <v>44.271186440677965</v>
      </c>
      <c r="R25" s="34" t="s">
        <v>173</v>
      </c>
      <c r="S25" s="34"/>
      <c r="T25" s="34"/>
      <c r="U25" s="34"/>
    </row>
    <row r="26" spans="1:21" ht="13.5">
      <c r="A26" s="31" t="s">
        <v>58</v>
      </c>
      <c r="B26" s="32" t="s">
        <v>95</v>
      </c>
      <c r="C26" s="33" t="s">
        <v>96</v>
      </c>
      <c r="D26" s="34">
        <f t="shared" si="0"/>
        <v>9438</v>
      </c>
      <c r="E26" s="35">
        <f t="shared" si="1"/>
        <v>2832</v>
      </c>
      <c r="F26" s="36">
        <f t="shared" si="2"/>
        <v>30.00635727908455</v>
      </c>
      <c r="G26" s="34">
        <v>2832</v>
      </c>
      <c r="H26" s="34">
        <v>0</v>
      </c>
      <c r="I26" s="35">
        <f t="shared" si="3"/>
        <v>6606</v>
      </c>
      <c r="J26" s="36">
        <f t="shared" si="4"/>
        <v>69.99364272091545</v>
      </c>
      <c r="K26" s="34">
        <v>527</v>
      </c>
      <c r="L26" s="36">
        <f t="shared" si="5"/>
        <v>5.583810129264675</v>
      </c>
      <c r="M26" s="34">
        <v>0</v>
      </c>
      <c r="N26" s="36">
        <f t="shared" si="6"/>
        <v>0</v>
      </c>
      <c r="O26" s="34">
        <v>6079</v>
      </c>
      <c r="P26" s="34">
        <v>2334</v>
      </c>
      <c r="Q26" s="36">
        <f t="shared" si="7"/>
        <v>64.40983259165077</v>
      </c>
      <c r="R26" s="34" t="s">
        <v>173</v>
      </c>
      <c r="S26" s="34"/>
      <c r="T26" s="34"/>
      <c r="U26" s="34"/>
    </row>
    <row r="27" spans="1:21" ht="13.5">
      <c r="A27" s="31" t="s">
        <v>58</v>
      </c>
      <c r="B27" s="32" t="s">
        <v>97</v>
      </c>
      <c r="C27" s="33" t="s">
        <v>98</v>
      </c>
      <c r="D27" s="34">
        <f t="shared" si="0"/>
        <v>7401</v>
      </c>
      <c r="E27" s="35">
        <f t="shared" si="1"/>
        <v>2695</v>
      </c>
      <c r="F27" s="36">
        <f t="shared" si="2"/>
        <v>36.413998108363735</v>
      </c>
      <c r="G27" s="34">
        <v>2695</v>
      </c>
      <c r="H27" s="34">
        <v>0</v>
      </c>
      <c r="I27" s="35">
        <f t="shared" si="3"/>
        <v>4706</v>
      </c>
      <c r="J27" s="36">
        <f t="shared" si="4"/>
        <v>63.586001891636265</v>
      </c>
      <c r="K27" s="34">
        <v>1086</v>
      </c>
      <c r="L27" s="36">
        <f t="shared" si="5"/>
        <v>14.673692744223754</v>
      </c>
      <c r="M27" s="34">
        <v>0</v>
      </c>
      <c r="N27" s="36">
        <f t="shared" si="6"/>
        <v>0</v>
      </c>
      <c r="O27" s="34">
        <v>3620</v>
      </c>
      <c r="P27" s="34">
        <v>2229</v>
      </c>
      <c r="Q27" s="36">
        <f t="shared" si="7"/>
        <v>48.912309147412515</v>
      </c>
      <c r="R27" s="34"/>
      <c r="S27" s="34"/>
      <c r="T27" s="34"/>
      <c r="U27" s="34" t="s">
        <v>173</v>
      </c>
    </row>
    <row r="28" spans="1:21" ht="13.5">
      <c r="A28" s="31" t="s">
        <v>58</v>
      </c>
      <c r="B28" s="32" t="s">
        <v>99</v>
      </c>
      <c r="C28" s="33" t="s">
        <v>100</v>
      </c>
      <c r="D28" s="34">
        <f t="shared" si="0"/>
        <v>11491</v>
      </c>
      <c r="E28" s="35">
        <f t="shared" si="1"/>
        <v>6719</v>
      </c>
      <c r="F28" s="36">
        <f t="shared" si="2"/>
        <v>58.4718475328518</v>
      </c>
      <c r="G28" s="34">
        <v>6154</v>
      </c>
      <c r="H28" s="34">
        <v>565</v>
      </c>
      <c r="I28" s="35">
        <f t="shared" si="3"/>
        <v>4772</v>
      </c>
      <c r="J28" s="36">
        <f t="shared" si="4"/>
        <v>41.5281524671482</v>
      </c>
      <c r="K28" s="34">
        <v>1490</v>
      </c>
      <c r="L28" s="36">
        <f t="shared" si="5"/>
        <v>12.9666695674876</v>
      </c>
      <c r="M28" s="34">
        <v>0</v>
      </c>
      <c r="N28" s="36">
        <f t="shared" si="6"/>
        <v>0</v>
      </c>
      <c r="O28" s="34">
        <v>3282</v>
      </c>
      <c r="P28" s="34">
        <v>1559</v>
      </c>
      <c r="Q28" s="36">
        <f t="shared" si="7"/>
        <v>28.561482899660607</v>
      </c>
      <c r="R28" s="34" t="s">
        <v>173</v>
      </c>
      <c r="S28" s="34"/>
      <c r="T28" s="34"/>
      <c r="U28" s="34"/>
    </row>
    <row r="29" spans="1:21" ht="13.5">
      <c r="A29" s="31" t="s">
        <v>58</v>
      </c>
      <c r="B29" s="32" t="s">
        <v>101</v>
      </c>
      <c r="C29" s="33" t="s">
        <v>102</v>
      </c>
      <c r="D29" s="34">
        <f t="shared" si="0"/>
        <v>6937</v>
      </c>
      <c r="E29" s="35">
        <f t="shared" si="1"/>
        <v>2950</v>
      </c>
      <c r="F29" s="36">
        <f t="shared" si="2"/>
        <v>42.525587429724666</v>
      </c>
      <c r="G29" s="34">
        <v>2950</v>
      </c>
      <c r="H29" s="34">
        <v>0</v>
      </c>
      <c r="I29" s="35">
        <f t="shared" si="3"/>
        <v>3987</v>
      </c>
      <c r="J29" s="36">
        <f t="shared" si="4"/>
        <v>57.474412570275334</v>
      </c>
      <c r="K29" s="34">
        <v>0</v>
      </c>
      <c r="L29" s="36">
        <f t="shared" si="5"/>
        <v>0</v>
      </c>
      <c r="M29" s="34">
        <v>0</v>
      </c>
      <c r="N29" s="36">
        <f t="shared" si="6"/>
        <v>0</v>
      </c>
      <c r="O29" s="34">
        <v>3987</v>
      </c>
      <c r="P29" s="34">
        <v>3268</v>
      </c>
      <c r="Q29" s="36">
        <f t="shared" si="7"/>
        <v>57.474412570275334</v>
      </c>
      <c r="R29" s="34" t="s">
        <v>173</v>
      </c>
      <c r="S29" s="34"/>
      <c r="T29" s="34"/>
      <c r="U29" s="34"/>
    </row>
    <row r="30" spans="1:21" ht="13.5">
      <c r="A30" s="31" t="s">
        <v>58</v>
      </c>
      <c r="B30" s="32" t="s">
        <v>103</v>
      </c>
      <c r="C30" s="33" t="s">
        <v>104</v>
      </c>
      <c r="D30" s="34">
        <f t="shared" si="0"/>
        <v>10554</v>
      </c>
      <c r="E30" s="35">
        <f t="shared" si="1"/>
        <v>6852</v>
      </c>
      <c r="F30" s="36">
        <f t="shared" si="2"/>
        <v>64.9232518476407</v>
      </c>
      <c r="G30" s="34">
        <v>6178</v>
      </c>
      <c r="H30" s="34">
        <v>674</v>
      </c>
      <c r="I30" s="35">
        <f t="shared" si="3"/>
        <v>3702</v>
      </c>
      <c r="J30" s="36">
        <f t="shared" si="4"/>
        <v>35.07674815235929</v>
      </c>
      <c r="K30" s="34">
        <v>100</v>
      </c>
      <c r="L30" s="36">
        <f t="shared" si="5"/>
        <v>0.9475080538184575</v>
      </c>
      <c r="M30" s="34">
        <v>0</v>
      </c>
      <c r="N30" s="36">
        <f t="shared" si="6"/>
        <v>0</v>
      </c>
      <c r="O30" s="34">
        <v>3602</v>
      </c>
      <c r="P30" s="34">
        <v>2012</v>
      </c>
      <c r="Q30" s="36">
        <f t="shared" si="7"/>
        <v>34.12924009854083</v>
      </c>
      <c r="R30" s="34" t="s">
        <v>173</v>
      </c>
      <c r="S30" s="34"/>
      <c r="T30" s="34"/>
      <c r="U30" s="34"/>
    </row>
    <row r="31" spans="1:21" ht="13.5">
      <c r="A31" s="31" t="s">
        <v>58</v>
      </c>
      <c r="B31" s="32" t="s">
        <v>105</v>
      </c>
      <c r="C31" s="33" t="s">
        <v>106</v>
      </c>
      <c r="D31" s="34">
        <f t="shared" si="0"/>
        <v>4490</v>
      </c>
      <c r="E31" s="35">
        <f t="shared" si="1"/>
        <v>2289</v>
      </c>
      <c r="F31" s="36">
        <f t="shared" si="2"/>
        <v>50.97995545657016</v>
      </c>
      <c r="G31" s="34">
        <v>2097</v>
      </c>
      <c r="H31" s="34">
        <v>192</v>
      </c>
      <c r="I31" s="35">
        <f t="shared" si="3"/>
        <v>2201</v>
      </c>
      <c r="J31" s="36">
        <f t="shared" si="4"/>
        <v>49.02004454342984</v>
      </c>
      <c r="K31" s="34">
        <v>415</v>
      </c>
      <c r="L31" s="36">
        <f t="shared" si="5"/>
        <v>9.242761692650333</v>
      </c>
      <c r="M31" s="34">
        <v>0</v>
      </c>
      <c r="N31" s="36">
        <f t="shared" si="6"/>
        <v>0</v>
      </c>
      <c r="O31" s="34">
        <v>1786</v>
      </c>
      <c r="P31" s="34">
        <v>452</v>
      </c>
      <c r="Q31" s="36">
        <f t="shared" si="7"/>
        <v>39.777282850779514</v>
      </c>
      <c r="R31" s="34" t="s">
        <v>173</v>
      </c>
      <c r="S31" s="34"/>
      <c r="T31" s="34"/>
      <c r="U31" s="34"/>
    </row>
    <row r="32" spans="1:21" ht="13.5">
      <c r="A32" s="31" t="s">
        <v>58</v>
      </c>
      <c r="B32" s="32" t="s">
        <v>107</v>
      </c>
      <c r="C32" s="33" t="s">
        <v>108</v>
      </c>
      <c r="D32" s="34">
        <f t="shared" si="0"/>
        <v>5874</v>
      </c>
      <c r="E32" s="35">
        <f t="shared" si="1"/>
        <v>3397</v>
      </c>
      <c r="F32" s="36">
        <f t="shared" si="2"/>
        <v>57.831120190670745</v>
      </c>
      <c r="G32" s="34">
        <v>3397</v>
      </c>
      <c r="H32" s="34">
        <v>0</v>
      </c>
      <c r="I32" s="35">
        <f t="shared" si="3"/>
        <v>2477</v>
      </c>
      <c r="J32" s="36">
        <f t="shared" si="4"/>
        <v>42.16887980932925</v>
      </c>
      <c r="K32" s="34">
        <v>0</v>
      </c>
      <c r="L32" s="36">
        <f t="shared" si="5"/>
        <v>0</v>
      </c>
      <c r="M32" s="34">
        <v>0</v>
      </c>
      <c r="N32" s="36">
        <f t="shared" si="6"/>
        <v>0</v>
      </c>
      <c r="O32" s="34">
        <v>2477</v>
      </c>
      <c r="P32" s="34">
        <v>1056</v>
      </c>
      <c r="Q32" s="36">
        <f t="shared" si="7"/>
        <v>42.16887980932925</v>
      </c>
      <c r="R32" s="34" t="s">
        <v>173</v>
      </c>
      <c r="S32" s="34"/>
      <c r="T32" s="34"/>
      <c r="U32" s="34"/>
    </row>
    <row r="33" spans="1:21" ht="13.5">
      <c r="A33" s="31" t="s">
        <v>58</v>
      </c>
      <c r="B33" s="32" t="s">
        <v>109</v>
      </c>
      <c r="C33" s="33" t="s">
        <v>110</v>
      </c>
      <c r="D33" s="34">
        <f t="shared" si="0"/>
        <v>6383</v>
      </c>
      <c r="E33" s="35">
        <f t="shared" si="1"/>
        <v>4368</v>
      </c>
      <c r="F33" s="36">
        <f t="shared" si="2"/>
        <v>68.43177189409369</v>
      </c>
      <c r="G33" s="34">
        <v>4368</v>
      </c>
      <c r="H33" s="34">
        <v>0</v>
      </c>
      <c r="I33" s="35">
        <f t="shared" si="3"/>
        <v>2015</v>
      </c>
      <c r="J33" s="36">
        <f t="shared" si="4"/>
        <v>31.568228105906314</v>
      </c>
      <c r="K33" s="34">
        <v>433</v>
      </c>
      <c r="L33" s="36">
        <f t="shared" si="5"/>
        <v>6.783644054519818</v>
      </c>
      <c r="M33" s="34">
        <v>0</v>
      </c>
      <c r="N33" s="36">
        <f t="shared" si="6"/>
        <v>0</v>
      </c>
      <c r="O33" s="34">
        <v>1582</v>
      </c>
      <c r="P33" s="34">
        <v>621</v>
      </c>
      <c r="Q33" s="36">
        <f t="shared" si="7"/>
        <v>24.784584051386496</v>
      </c>
      <c r="R33" s="34" t="s">
        <v>173</v>
      </c>
      <c r="S33" s="34"/>
      <c r="T33" s="34"/>
      <c r="U33" s="34"/>
    </row>
    <row r="34" spans="1:21" ht="13.5">
      <c r="A34" s="31" t="s">
        <v>58</v>
      </c>
      <c r="B34" s="32" t="s">
        <v>111</v>
      </c>
      <c r="C34" s="33" t="s">
        <v>112</v>
      </c>
      <c r="D34" s="34">
        <f t="shared" si="0"/>
        <v>26871</v>
      </c>
      <c r="E34" s="35">
        <f t="shared" si="1"/>
        <v>5847</v>
      </c>
      <c r="F34" s="36">
        <f t="shared" si="2"/>
        <v>21.759517695657028</v>
      </c>
      <c r="G34" s="34">
        <v>5847</v>
      </c>
      <c r="H34" s="34">
        <v>0</v>
      </c>
      <c r="I34" s="35">
        <f t="shared" si="3"/>
        <v>21024</v>
      </c>
      <c r="J34" s="36">
        <f t="shared" si="4"/>
        <v>78.24048230434298</v>
      </c>
      <c r="K34" s="34">
        <v>13545</v>
      </c>
      <c r="L34" s="36">
        <f t="shared" si="5"/>
        <v>50.40750251200179</v>
      </c>
      <c r="M34" s="34">
        <v>0</v>
      </c>
      <c r="N34" s="36">
        <f t="shared" si="6"/>
        <v>0</v>
      </c>
      <c r="O34" s="34">
        <v>7479</v>
      </c>
      <c r="P34" s="34">
        <v>3566</v>
      </c>
      <c r="Q34" s="36">
        <f t="shared" si="7"/>
        <v>27.832979792341185</v>
      </c>
      <c r="R34" s="34" t="s">
        <v>173</v>
      </c>
      <c r="S34" s="34"/>
      <c r="T34" s="34"/>
      <c r="U34" s="34"/>
    </row>
    <row r="35" spans="1:21" ht="13.5">
      <c r="A35" s="31" t="s">
        <v>58</v>
      </c>
      <c r="B35" s="32" t="s">
        <v>113</v>
      </c>
      <c r="C35" s="33" t="s">
        <v>114</v>
      </c>
      <c r="D35" s="34">
        <f t="shared" si="0"/>
        <v>19758</v>
      </c>
      <c r="E35" s="35">
        <f t="shared" si="1"/>
        <v>8136</v>
      </c>
      <c r="F35" s="36">
        <f t="shared" si="2"/>
        <v>41.17825690859399</v>
      </c>
      <c r="G35" s="34">
        <v>8136</v>
      </c>
      <c r="H35" s="34">
        <v>0</v>
      </c>
      <c r="I35" s="35">
        <f t="shared" si="3"/>
        <v>11622</v>
      </c>
      <c r="J35" s="36">
        <f t="shared" si="4"/>
        <v>58.821743091406006</v>
      </c>
      <c r="K35" s="34">
        <v>3825</v>
      </c>
      <c r="L35" s="36">
        <f t="shared" si="5"/>
        <v>19.359246887336777</v>
      </c>
      <c r="M35" s="34">
        <v>0</v>
      </c>
      <c r="N35" s="36">
        <f t="shared" si="6"/>
        <v>0</v>
      </c>
      <c r="O35" s="34">
        <v>7797</v>
      </c>
      <c r="P35" s="34">
        <v>4592</v>
      </c>
      <c r="Q35" s="36">
        <f t="shared" si="7"/>
        <v>39.46249620406924</v>
      </c>
      <c r="R35" s="34" t="s">
        <v>173</v>
      </c>
      <c r="S35" s="34"/>
      <c r="T35" s="34"/>
      <c r="U35" s="34"/>
    </row>
    <row r="36" spans="1:21" ht="13.5">
      <c r="A36" s="31" t="s">
        <v>58</v>
      </c>
      <c r="B36" s="32" t="s">
        <v>115</v>
      </c>
      <c r="C36" s="33" t="s">
        <v>116</v>
      </c>
      <c r="D36" s="34">
        <f t="shared" si="0"/>
        <v>10329</v>
      </c>
      <c r="E36" s="35">
        <f t="shared" si="1"/>
        <v>3619</v>
      </c>
      <c r="F36" s="36">
        <f t="shared" si="2"/>
        <v>35.03727369542066</v>
      </c>
      <c r="G36" s="34">
        <v>3619</v>
      </c>
      <c r="H36" s="34">
        <v>0</v>
      </c>
      <c r="I36" s="35">
        <f t="shared" si="3"/>
        <v>6710</v>
      </c>
      <c r="J36" s="36">
        <f t="shared" si="4"/>
        <v>64.96272630457935</v>
      </c>
      <c r="K36" s="34">
        <v>2936</v>
      </c>
      <c r="L36" s="36">
        <f t="shared" si="5"/>
        <v>28.42482331300223</v>
      </c>
      <c r="M36" s="34">
        <v>0</v>
      </c>
      <c r="N36" s="36">
        <f t="shared" si="6"/>
        <v>0</v>
      </c>
      <c r="O36" s="34">
        <v>3774</v>
      </c>
      <c r="P36" s="34">
        <v>907</v>
      </c>
      <c r="Q36" s="36">
        <f t="shared" si="7"/>
        <v>36.53790299157711</v>
      </c>
      <c r="R36" s="34" t="s">
        <v>173</v>
      </c>
      <c r="S36" s="34"/>
      <c r="T36" s="34"/>
      <c r="U36" s="34"/>
    </row>
    <row r="37" spans="1:21" ht="13.5">
      <c r="A37" s="31" t="s">
        <v>58</v>
      </c>
      <c r="B37" s="32" t="s">
        <v>117</v>
      </c>
      <c r="C37" s="33" t="s">
        <v>118</v>
      </c>
      <c r="D37" s="34">
        <f t="shared" si="0"/>
        <v>17226</v>
      </c>
      <c r="E37" s="35">
        <f t="shared" si="1"/>
        <v>6397</v>
      </c>
      <c r="F37" s="36">
        <f aca="true" t="shared" si="8" ref="F37:F51">E37/D37*100</f>
        <v>37.13572506675955</v>
      </c>
      <c r="G37" s="34">
        <v>6397</v>
      </c>
      <c r="H37" s="34">
        <v>0</v>
      </c>
      <c r="I37" s="35">
        <f t="shared" si="3"/>
        <v>10829</v>
      </c>
      <c r="J37" s="36">
        <f aca="true" t="shared" si="9" ref="J37:J51">I37/D37*100</f>
        <v>62.86427493324045</v>
      </c>
      <c r="K37" s="34">
        <v>6474</v>
      </c>
      <c r="L37" s="36">
        <f aca="true" t="shared" si="10" ref="L37:L51">K37/D37*100</f>
        <v>37.582723789620346</v>
      </c>
      <c r="M37" s="34">
        <v>0</v>
      </c>
      <c r="N37" s="36">
        <f aca="true" t="shared" si="11" ref="N37:N51">M37/D37*100</f>
        <v>0</v>
      </c>
      <c r="O37" s="34">
        <v>4355</v>
      </c>
      <c r="P37" s="34">
        <v>2292</v>
      </c>
      <c r="Q37" s="36">
        <f aca="true" t="shared" si="12" ref="Q37:Q51">O37/D37*100</f>
        <v>25.281551143620106</v>
      </c>
      <c r="R37" s="34"/>
      <c r="S37" s="34"/>
      <c r="T37" s="34"/>
      <c r="U37" s="34" t="s">
        <v>173</v>
      </c>
    </row>
    <row r="38" spans="1:21" ht="13.5">
      <c r="A38" s="31" t="s">
        <v>58</v>
      </c>
      <c r="B38" s="32" t="s">
        <v>119</v>
      </c>
      <c r="C38" s="33" t="s">
        <v>120</v>
      </c>
      <c r="D38" s="34">
        <f t="shared" si="0"/>
        <v>9308</v>
      </c>
      <c r="E38" s="35">
        <f aca="true" t="shared" si="13" ref="E38:E50">G38+H38</f>
        <v>3980</v>
      </c>
      <c r="F38" s="36">
        <f t="shared" si="8"/>
        <v>42.758917060593035</v>
      </c>
      <c r="G38" s="34">
        <v>3980</v>
      </c>
      <c r="H38" s="34">
        <v>0</v>
      </c>
      <c r="I38" s="35">
        <f aca="true" t="shared" si="14" ref="I38:I50">K38+M38+O38</f>
        <v>5328</v>
      </c>
      <c r="J38" s="36">
        <f t="shared" si="9"/>
        <v>57.241082939406965</v>
      </c>
      <c r="K38" s="34">
        <v>0</v>
      </c>
      <c r="L38" s="36">
        <f t="shared" si="10"/>
        <v>0</v>
      </c>
      <c r="M38" s="34">
        <v>0</v>
      </c>
      <c r="N38" s="36">
        <f t="shared" si="11"/>
        <v>0</v>
      </c>
      <c r="O38" s="34">
        <v>5328</v>
      </c>
      <c r="P38" s="34">
        <v>4421</v>
      </c>
      <c r="Q38" s="36">
        <f t="shared" si="12"/>
        <v>57.241082939406965</v>
      </c>
      <c r="R38" s="34" t="s">
        <v>173</v>
      </c>
      <c r="S38" s="34"/>
      <c r="T38" s="34"/>
      <c r="U38" s="34"/>
    </row>
    <row r="39" spans="1:21" ht="13.5">
      <c r="A39" s="31" t="s">
        <v>58</v>
      </c>
      <c r="B39" s="32" t="s">
        <v>121</v>
      </c>
      <c r="C39" s="33" t="s">
        <v>122</v>
      </c>
      <c r="D39" s="34">
        <f t="shared" si="0"/>
        <v>6983</v>
      </c>
      <c r="E39" s="35">
        <f t="shared" si="13"/>
        <v>1531</v>
      </c>
      <c r="F39" s="36">
        <f t="shared" si="8"/>
        <v>21.924674208792784</v>
      </c>
      <c r="G39" s="34">
        <v>1330</v>
      </c>
      <c r="H39" s="34">
        <v>201</v>
      </c>
      <c r="I39" s="35">
        <f t="shared" si="14"/>
        <v>5452</v>
      </c>
      <c r="J39" s="36">
        <f t="shared" si="9"/>
        <v>78.07532579120722</v>
      </c>
      <c r="K39" s="34">
        <v>2194</v>
      </c>
      <c r="L39" s="36">
        <f t="shared" si="10"/>
        <v>31.41916081913218</v>
      </c>
      <c r="M39" s="34">
        <v>0</v>
      </c>
      <c r="N39" s="36">
        <f t="shared" si="11"/>
        <v>0</v>
      </c>
      <c r="O39" s="34">
        <v>3258</v>
      </c>
      <c r="P39" s="34">
        <v>2130</v>
      </c>
      <c r="Q39" s="36">
        <f t="shared" si="12"/>
        <v>46.65616497207504</v>
      </c>
      <c r="R39" s="34" t="s">
        <v>173</v>
      </c>
      <c r="S39" s="34"/>
      <c r="T39" s="34"/>
      <c r="U39" s="34"/>
    </row>
    <row r="40" spans="1:21" ht="13.5">
      <c r="A40" s="31" t="s">
        <v>58</v>
      </c>
      <c r="B40" s="32" t="s">
        <v>123</v>
      </c>
      <c r="C40" s="33" t="s">
        <v>124</v>
      </c>
      <c r="D40" s="34">
        <f t="shared" si="0"/>
        <v>18553</v>
      </c>
      <c r="E40" s="35">
        <f t="shared" si="13"/>
        <v>5640</v>
      </c>
      <c r="F40" s="36">
        <f t="shared" si="8"/>
        <v>30.39939632404463</v>
      </c>
      <c r="G40" s="34">
        <v>5640</v>
      </c>
      <c r="H40" s="34">
        <v>0</v>
      </c>
      <c r="I40" s="35">
        <f t="shared" si="14"/>
        <v>12913</v>
      </c>
      <c r="J40" s="36">
        <f t="shared" si="9"/>
        <v>69.60060367595537</v>
      </c>
      <c r="K40" s="34">
        <v>4975</v>
      </c>
      <c r="L40" s="36">
        <f t="shared" si="10"/>
        <v>26.81507033902873</v>
      </c>
      <c r="M40" s="34">
        <v>0</v>
      </c>
      <c r="N40" s="36">
        <f t="shared" si="11"/>
        <v>0</v>
      </c>
      <c r="O40" s="34">
        <v>7938</v>
      </c>
      <c r="P40" s="34">
        <v>4400</v>
      </c>
      <c r="Q40" s="36">
        <f t="shared" si="12"/>
        <v>42.78553333692664</v>
      </c>
      <c r="R40" s="34" t="s">
        <v>173</v>
      </c>
      <c r="S40" s="34"/>
      <c r="T40" s="34"/>
      <c r="U40" s="34"/>
    </row>
    <row r="41" spans="1:21" ht="13.5">
      <c r="A41" s="31" t="s">
        <v>58</v>
      </c>
      <c r="B41" s="32" t="s">
        <v>125</v>
      </c>
      <c r="C41" s="33" t="s">
        <v>126</v>
      </c>
      <c r="D41" s="34">
        <f t="shared" si="0"/>
        <v>12320</v>
      </c>
      <c r="E41" s="35">
        <f t="shared" si="13"/>
        <v>3825</v>
      </c>
      <c r="F41" s="36">
        <f t="shared" si="8"/>
        <v>31.04707792207792</v>
      </c>
      <c r="G41" s="34">
        <v>3825</v>
      </c>
      <c r="H41" s="34">
        <v>0</v>
      </c>
      <c r="I41" s="35">
        <f t="shared" si="14"/>
        <v>8495</v>
      </c>
      <c r="J41" s="36">
        <f t="shared" si="9"/>
        <v>68.95292207792207</v>
      </c>
      <c r="K41" s="34">
        <v>3468</v>
      </c>
      <c r="L41" s="36">
        <f t="shared" si="10"/>
        <v>28.14935064935065</v>
      </c>
      <c r="M41" s="34">
        <v>0</v>
      </c>
      <c r="N41" s="36">
        <f t="shared" si="11"/>
        <v>0</v>
      </c>
      <c r="O41" s="34">
        <v>5027</v>
      </c>
      <c r="P41" s="34">
        <v>2853</v>
      </c>
      <c r="Q41" s="36">
        <f t="shared" si="12"/>
        <v>40.80357142857143</v>
      </c>
      <c r="R41" s="34" t="s">
        <v>173</v>
      </c>
      <c r="S41" s="34"/>
      <c r="T41" s="34"/>
      <c r="U41" s="34"/>
    </row>
    <row r="42" spans="1:21" ht="13.5">
      <c r="A42" s="31" t="s">
        <v>58</v>
      </c>
      <c r="B42" s="32" t="s">
        <v>127</v>
      </c>
      <c r="C42" s="33" t="s">
        <v>128</v>
      </c>
      <c r="D42" s="34">
        <f t="shared" si="0"/>
        <v>9792</v>
      </c>
      <c r="E42" s="35">
        <f t="shared" si="13"/>
        <v>1475</v>
      </c>
      <c r="F42" s="36">
        <f t="shared" si="8"/>
        <v>15.063316993464051</v>
      </c>
      <c r="G42" s="34">
        <v>1475</v>
      </c>
      <c r="H42" s="34">
        <v>0</v>
      </c>
      <c r="I42" s="35">
        <f t="shared" si="14"/>
        <v>8317</v>
      </c>
      <c r="J42" s="36">
        <f t="shared" si="9"/>
        <v>84.93668300653596</v>
      </c>
      <c r="K42" s="34">
        <v>3755</v>
      </c>
      <c r="L42" s="36">
        <f t="shared" si="10"/>
        <v>38.34763071895425</v>
      </c>
      <c r="M42" s="34">
        <v>0</v>
      </c>
      <c r="N42" s="36">
        <f t="shared" si="11"/>
        <v>0</v>
      </c>
      <c r="O42" s="34">
        <v>4562</v>
      </c>
      <c r="P42" s="34">
        <v>125</v>
      </c>
      <c r="Q42" s="36">
        <f t="shared" si="12"/>
        <v>46.5890522875817</v>
      </c>
      <c r="R42" s="34"/>
      <c r="S42" s="34"/>
      <c r="T42" s="34"/>
      <c r="U42" s="34" t="s">
        <v>173</v>
      </c>
    </row>
    <row r="43" spans="1:21" ht="13.5">
      <c r="A43" s="31" t="s">
        <v>58</v>
      </c>
      <c r="B43" s="32" t="s">
        <v>129</v>
      </c>
      <c r="C43" s="33" t="s">
        <v>130</v>
      </c>
      <c r="D43" s="34">
        <f t="shared" si="0"/>
        <v>8605</v>
      </c>
      <c r="E43" s="35">
        <f t="shared" si="13"/>
        <v>1358</v>
      </c>
      <c r="F43" s="36">
        <f t="shared" si="8"/>
        <v>15.7815223707147</v>
      </c>
      <c r="G43" s="34">
        <v>1358</v>
      </c>
      <c r="H43" s="34">
        <v>0</v>
      </c>
      <c r="I43" s="35">
        <f t="shared" si="14"/>
        <v>7247</v>
      </c>
      <c r="J43" s="36">
        <f t="shared" si="9"/>
        <v>84.2184776292853</v>
      </c>
      <c r="K43" s="34">
        <v>4350</v>
      </c>
      <c r="L43" s="36">
        <f t="shared" si="10"/>
        <v>50.552004648460205</v>
      </c>
      <c r="M43" s="34">
        <v>0</v>
      </c>
      <c r="N43" s="36">
        <f t="shared" si="11"/>
        <v>0</v>
      </c>
      <c r="O43" s="34">
        <v>2897</v>
      </c>
      <c r="P43" s="34">
        <v>120</v>
      </c>
      <c r="Q43" s="36">
        <f t="shared" si="12"/>
        <v>33.666472980825105</v>
      </c>
      <c r="R43" s="34" t="s">
        <v>173</v>
      </c>
      <c r="S43" s="34"/>
      <c r="T43" s="34"/>
      <c r="U43" s="34"/>
    </row>
    <row r="44" spans="1:21" ht="13.5">
      <c r="A44" s="31" t="s">
        <v>58</v>
      </c>
      <c r="B44" s="32" t="s">
        <v>131</v>
      </c>
      <c r="C44" s="33" t="s">
        <v>132</v>
      </c>
      <c r="D44" s="34">
        <f t="shared" si="0"/>
        <v>7933</v>
      </c>
      <c r="E44" s="35">
        <f t="shared" si="13"/>
        <v>573</v>
      </c>
      <c r="F44" s="36">
        <f t="shared" si="8"/>
        <v>7.222992562712719</v>
      </c>
      <c r="G44" s="34">
        <v>573</v>
      </c>
      <c r="H44" s="34">
        <v>0</v>
      </c>
      <c r="I44" s="35">
        <f t="shared" si="14"/>
        <v>7360</v>
      </c>
      <c r="J44" s="36">
        <f t="shared" si="9"/>
        <v>92.77700743728728</v>
      </c>
      <c r="K44" s="34">
        <v>2725</v>
      </c>
      <c r="L44" s="36">
        <f t="shared" si="10"/>
        <v>34.350182780789105</v>
      </c>
      <c r="M44" s="34">
        <v>0</v>
      </c>
      <c r="N44" s="36">
        <f t="shared" si="11"/>
        <v>0</v>
      </c>
      <c r="O44" s="34">
        <v>4635</v>
      </c>
      <c r="P44" s="34">
        <v>3005</v>
      </c>
      <c r="Q44" s="36">
        <f t="shared" si="12"/>
        <v>58.42682465649818</v>
      </c>
      <c r="R44" s="34" t="s">
        <v>173</v>
      </c>
      <c r="S44" s="34"/>
      <c r="T44" s="34"/>
      <c r="U44" s="34"/>
    </row>
    <row r="45" spans="1:21" ht="13.5">
      <c r="A45" s="31" t="s">
        <v>58</v>
      </c>
      <c r="B45" s="32" t="s">
        <v>133</v>
      </c>
      <c r="C45" s="33" t="s">
        <v>134</v>
      </c>
      <c r="D45" s="34">
        <f t="shared" si="0"/>
        <v>5848</v>
      </c>
      <c r="E45" s="35">
        <f t="shared" si="13"/>
        <v>1866</v>
      </c>
      <c r="F45" s="36">
        <f t="shared" si="8"/>
        <v>31.90834473324213</v>
      </c>
      <c r="G45" s="34">
        <v>1597</v>
      </c>
      <c r="H45" s="34">
        <v>269</v>
      </c>
      <c r="I45" s="35">
        <f t="shared" si="14"/>
        <v>3982</v>
      </c>
      <c r="J45" s="36">
        <f t="shared" si="9"/>
        <v>68.09165526675787</v>
      </c>
      <c r="K45" s="34">
        <v>974</v>
      </c>
      <c r="L45" s="36">
        <f t="shared" si="10"/>
        <v>16.655266757865935</v>
      </c>
      <c r="M45" s="34">
        <v>0</v>
      </c>
      <c r="N45" s="36">
        <f t="shared" si="11"/>
        <v>0</v>
      </c>
      <c r="O45" s="34">
        <v>3008</v>
      </c>
      <c r="P45" s="34">
        <v>2147</v>
      </c>
      <c r="Q45" s="36">
        <f t="shared" si="12"/>
        <v>51.43638850889193</v>
      </c>
      <c r="R45" s="34" t="s">
        <v>173</v>
      </c>
      <c r="S45" s="34"/>
      <c r="T45" s="34"/>
      <c r="U45" s="34"/>
    </row>
    <row r="46" spans="1:21" ht="13.5">
      <c r="A46" s="31" t="s">
        <v>58</v>
      </c>
      <c r="B46" s="32" t="s">
        <v>135</v>
      </c>
      <c r="C46" s="33" t="s">
        <v>136</v>
      </c>
      <c r="D46" s="34">
        <f t="shared" si="0"/>
        <v>10775</v>
      </c>
      <c r="E46" s="35">
        <f t="shared" si="13"/>
        <v>3021</v>
      </c>
      <c r="F46" s="36">
        <f t="shared" si="8"/>
        <v>28.037122969837586</v>
      </c>
      <c r="G46" s="34">
        <v>3021</v>
      </c>
      <c r="H46" s="34">
        <v>0</v>
      </c>
      <c r="I46" s="35">
        <f t="shared" si="14"/>
        <v>7754</v>
      </c>
      <c r="J46" s="36">
        <f t="shared" si="9"/>
        <v>71.9628770301624</v>
      </c>
      <c r="K46" s="34">
        <v>3273</v>
      </c>
      <c r="L46" s="36">
        <f t="shared" si="10"/>
        <v>30.375870069605572</v>
      </c>
      <c r="M46" s="34">
        <v>0</v>
      </c>
      <c r="N46" s="36">
        <f t="shared" si="11"/>
        <v>0</v>
      </c>
      <c r="O46" s="34">
        <v>4481</v>
      </c>
      <c r="P46" s="34">
        <v>3407</v>
      </c>
      <c r="Q46" s="36">
        <f t="shared" si="12"/>
        <v>41.58700696055684</v>
      </c>
      <c r="R46" s="34" t="s">
        <v>173</v>
      </c>
      <c r="S46" s="34"/>
      <c r="T46" s="34"/>
      <c r="U46" s="34"/>
    </row>
    <row r="47" spans="1:21" ht="13.5">
      <c r="A47" s="31" t="s">
        <v>58</v>
      </c>
      <c r="B47" s="32" t="s">
        <v>137</v>
      </c>
      <c r="C47" s="33" t="s">
        <v>138</v>
      </c>
      <c r="D47" s="34">
        <f t="shared" si="0"/>
        <v>18178</v>
      </c>
      <c r="E47" s="35">
        <f t="shared" si="13"/>
        <v>4860</v>
      </c>
      <c r="F47" s="36">
        <f t="shared" si="8"/>
        <v>26.7356144790406</v>
      </c>
      <c r="G47" s="34">
        <v>4860</v>
      </c>
      <c r="H47" s="34">
        <v>0</v>
      </c>
      <c r="I47" s="35">
        <f t="shared" si="14"/>
        <v>13318</v>
      </c>
      <c r="J47" s="36">
        <f t="shared" si="9"/>
        <v>73.2643855209594</v>
      </c>
      <c r="K47" s="34">
        <v>2569</v>
      </c>
      <c r="L47" s="36">
        <f t="shared" si="10"/>
        <v>14.132467818241832</v>
      </c>
      <c r="M47" s="34">
        <v>0</v>
      </c>
      <c r="N47" s="36">
        <f t="shared" si="11"/>
        <v>0</v>
      </c>
      <c r="O47" s="34">
        <v>10749</v>
      </c>
      <c r="P47" s="34">
        <v>1215</v>
      </c>
      <c r="Q47" s="36">
        <f t="shared" si="12"/>
        <v>59.13191770271757</v>
      </c>
      <c r="R47" s="34" t="s">
        <v>173</v>
      </c>
      <c r="S47" s="34"/>
      <c r="T47" s="34"/>
      <c r="U47" s="34"/>
    </row>
    <row r="48" spans="1:21" ht="13.5">
      <c r="A48" s="31" t="s">
        <v>58</v>
      </c>
      <c r="B48" s="32" t="s">
        <v>139</v>
      </c>
      <c r="C48" s="33" t="s">
        <v>140</v>
      </c>
      <c r="D48" s="34">
        <f t="shared" si="0"/>
        <v>7453</v>
      </c>
      <c r="E48" s="35">
        <f t="shared" si="13"/>
        <v>1267</v>
      </c>
      <c r="F48" s="36">
        <f t="shared" si="8"/>
        <v>16.999865825841944</v>
      </c>
      <c r="G48" s="34">
        <v>1267</v>
      </c>
      <c r="H48" s="34">
        <v>0</v>
      </c>
      <c r="I48" s="35">
        <f t="shared" si="14"/>
        <v>6186</v>
      </c>
      <c r="J48" s="36">
        <f t="shared" si="9"/>
        <v>83.00013417415806</v>
      </c>
      <c r="K48" s="34">
        <v>3055</v>
      </c>
      <c r="L48" s="36">
        <f t="shared" si="10"/>
        <v>40.99020528646183</v>
      </c>
      <c r="M48" s="34">
        <v>0</v>
      </c>
      <c r="N48" s="36">
        <f t="shared" si="11"/>
        <v>0</v>
      </c>
      <c r="O48" s="34">
        <v>3131</v>
      </c>
      <c r="P48" s="34">
        <v>1778</v>
      </c>
      <c r="Q48" s="36">
        <f t="shared" si="12"/>
        <v>42.009928887696226</v>
      </c>
      <c r="R48" s="34" t="s">
        <v>173</v>
      </c>
      <c r="S48" s="34"/>
      <c r="T48" s="34"/>
      <c r="U48" s="34"/>
    </row>
    <row r="49" spans="1:21" ht="13.5">
      <c r="A49" s="31" t="s">
        <v>58</v>
      </c>
      <c r="B49" s="32" t="s">
        <v>141</v>
      </c>
      <c r="C49" s="33" t="s">
        <v>56</v>
      </c>
      <c r="D49" s="34">
        <f t="shared" si="0"/>
        <v>5610</v>
      </c>
      <c r="E49" s="35">
        <f t="shared" si="13"/>
        <v>1244</v>
      </c>
      <c r="F49" s="36">
        <f t="shared" si="8"/>
        <v>22.174688057041</v>
      </c>
      <c r="G49" s="34">
        <v>1244</v>
      </c>
      <c r="H49" s="34">
        <v>0</v>
      </c>
      <c r="I49" s="35">
        <f t="shared" si="14"/>
        <v>4366</v>
      </c>
      <c r="J49" s="36">
        <f t="shared" si="9"/>
        <v>77.82531194295899</v>
      </c>
      <c r="K49" s="34">
        <v>2024</v>
      </c>
      <c r="L49" s="36">
        <f t="shared" si="10"/>
        <v>36.07843137254902</v>
      </c>
      <c r="M49" s="34">
        <v>0</v>
      </c>
      <c r="N49" s="36">
        <f t="shared" si="11"/>
        <v>0</v>
      </c>
      <c r="O49" s="34">
        <v>2342</v>
      </c>
      <c r="P49" s="34">
        <v>1054</v>
      </c>
      <c r="Q49" s="36">
        <f t="shared" si="12"/>
        <v>41.746880570409985</v>
      </c>
      <c r="R49" s="34" t="s">
        <v>173</v>
      </c>
      <c r="S49" s="34"/>
      <c r="T49" s="34"/>
      <c r="U49" s="34"/>
    </row>
    <row r="50" spans="1:21" ht="13.5">
      <c r="A50" s="31" t="s">
        <v>58</v>
      </c>
      <c r="B50" s="32" t="s">
        <v>142</v>
      </c>
      <c r="C50" s="33" t="s">
        <v>143</v>
      </c>
      <c r="D50" s="34">
        <f t="shared" si="0"/>
        <v>7314</v>
      </c>
      <c r="E50" s="35">
        <f t="shared" si="13"/>
        <v>1380</v>
      </c>
      <c r="F50" s="36">
        <f t="shared" si="8"/>
        <v>18.867924528301888</v>
      </c>
      <c r="G50" s="34">
        <v>974</v>
      </c>
      <c r="H50" s="34">
        <v>406</v>
      </c>
      <c r="I50" s="35">
        <f t="shared" si="14"/>
        <v>5934</v>
      </c>
      <c r="J50" s="36">
        <f t="shared" si="9"/>
        <v>81.13207547169812</v>
      </c>
      <c r="K50" s="34">
        <v>0</v>
      </c>
      <c r="L50" s="36">
        <f t="shared" si="10"/>
        <v>0</v>
      </c>
      <c r="M50" s="34">
        <v>0</v>
      </c>
      <c r="N50" s="36">
        <f t="shared" si="11"/>
        <v>0</v>
      </c>
      <c r="O50" s="34">
        <v>5934</v>
      </c>
      <c r="P50" s="34">
        <v>968</v>
      </c>
      <c r="Q50" s="36">
        <f t="shared" si="12"/>
        <v>81.13207547169812</v>
      </c>
      <c r="R50" s="34" t="s">
        <v>173</v>
      </c>
      <c r="S50" s="34"/>
      <c r="T50" s="34"/>
      <c r="U50" s="34"/>
    </row>
    <row r="51" spans="1:21" ht="13.5">
      <c r="A51" s="57" t="s">
        <v>172</v>
      </c>
      <c r="B51" s="58"/>
      <c r="C51" s="59"/>
      <c r="D51" s="34">
        <f>SUM(D7:D50)</f>
        <v>1238702</v>
      </c>
      <c r="E51" s="34">
        <f aca="true" t="shared" si="15" ref="E51:P51">SUM(E7:E50)</f>
        <v>270256</v>
      </c>
      <c r="F51" s="36">
        <f t="shared" si="8"/>
        <v>21.817676890809896</v>
      </c>
      <c r="G51" s="34">
        <f t="shared" si="15"/>
        <v>267457</v>
      </c>
      <c r="H51" s="34">
        <f t="shared" si="15"/>
        <v>2799</v>
      </c>
      <c r="I51" s="34">
        <f t="shared" si="15"/>
        <v>968446</v>
      </c>
      <c r="J51" s="36">
        <f t="shared" si="9"/>
        <v>78.1823231091901</v>
      </c>
      <c r="K51" s="34">
        <f t="shared" si="15"/>
        <v>542858</v>
      </c>
      <c r="L51" s="36">
        <f t="shared" si="10"/>
        <v>43.824745580454376</v>
      </c>
      <c r="M51" s="34">
        <f t="shared" si="15"/>
        <v>0</v>
      </c>
      <c r="N51" s="36">
        <f t="shared" si="11"/>
        <v>0</v>
      </c>
      <c r="O51" s="34">
        <f t="shared" si="15"/>
        <v>425588</v>
      </c>
      <c r="P51" s="34">
        <f t="shared" si="15"/>
        <v>144032</v>
      </c>
      <c r="Q51" s="36">
        <f t="shared" si="12"/>
        <v>34.357577528735725</v>
      </c>
      <c r="R51" s="34">
        <f>COUNTIF(R7:R50,"○")</f>
        <v>40</v>
      </c>
      <c r="S51" s="34">
        <f>COUNTIF(S7:S50,"○")</f>
        <v>1</v>
      </c>
      <c r="T51" s="34">
        <f>COUNTIF(T7:T50,"○")</f>
        <v>0</v>
      </c>
      <c r="U51" s="34">
        <f>COUNTIF(U7:U50,"○")</f>
        <v>3</v>
      </c>
    </row>
  </sheetData>
  <mergeCells count="19">
    <mergeCell ref="A51:C51"/>
    <mergeCell ref="H4:H5"/>
    <mergeCell ref="J4:J5"/>
    <mergeCell ref="K4:K5"/>
    <mergeCell ref="L4:L5"/>
    <mergeCell ref="Q4:Q5"/>
    <mergeCell ref="R4:R6"/>
    <mergeCell ref="S4:S6"/>
    <mergeCell ref="T4:T6"/>
    <mergeCell ref="A2:A6"/>
    <mergeCell ref="B2:B6"/>
    <mergeCell ref="C2:C6"/>
    <mergeCell ref="R2:U3"/>
    <mergeCell ref="F4:F5"/>
    <mergeCell ref="G4:G5"/>
    <mergeCell ref="U4:U6"/>
    <mergeCell ref="M4:M5"/>
    <mergeCell ref="N4:N5"/>
    <mergeCell ref="O4:O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&amp;L&amp;16水洗化人口等（平成１４年度実績）&amp;R&amp;D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C51"/>
  <sheetViews>
    <sheetView showGridLines="0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12.625" style="29" customWidth="1"/>
    <col min="4" max="16384" width="9.00390625" style="29" customWidth="1"/>
  </cols>
  <sheetData>
    <row r="1" spans="1:29" ht="17.25">
      <c r="A1" s="1" t="s">
        <v>171</v>
      </c>
      <c r="B1" s="1"/>
      <c r="C1" s="1"/>
      <c r="D1" s="12"/>
      <c r="E1" s="13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</row>
    <row r="2" spans="1:29" s="30" customFormat="1" ht="22.5" customHeight="1">
      <c r="A2" s="86" t="s">
        <v>0</v>
      </c>
      <c r="B2" s="63" t="s">
        <v>158</v>
      </c>
      <c r="C2" s="66" t="s">
        <v>159</v>
      </c>
      <c r="D2" s="14" t="s">
        <v>1</v>
      </c>
      <c r="E2" s="15"/>
      <c r="F2" s="15"/>
      <c r="G2" s="15"/>
      <c r="H2" s="15"/>
      <c r="I2" s="15"/>
      <c r="J2" s="15"/>
      <c r="K2" s="15"/>
      <c r="L2" s="15"/>
      <c r="M2" s="16"/>
      <c r="N2" s="14" t="s">
        <v>160</v>
      </c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5"/>
    </row>
    <row r="3" spans="1:29" s="30" customFormat="1" ht="22.5" customHeight="1">
      <c r="A3" s="61"/>
      <c r="B3" s="87"/>
      <c r="C3" s="89"/>
      <c r="D3" s="26" t="s">
        <v>2</v>
      </c>
      <c r="E3" s="85" t="s">
        <v>3</v>
      </c>
      <c r="F3" s="91"/>
      <c r="G3" s="92"/>
      <c r="H3" s="82" t="s">
        <v>4</v>
      </c>
      <c r="I3" s="83"/>
      <c r="J3" s="84"/>
      <c r="K3" s="85" t="s">
        <v>5</v>
      </c>
      <c r="L3" s="83"/>
      <c r="M3" s="84"/>
      <c r="N3" s="26" t="s">
        <v>2</v>
      </c>
      <c r="O3" s="17" t="s">
        <v>6</v>
      </c>
      <c r="P3" s="24"/>
      <c r="Q3" s="24"/>
      <c r="R3" s="24"/>
      <c r="S3" s="24"/>
      <c r="T3" s="25"/>
      <c r="U3" s="17" t="s">
        <v>7</v>
      </c>
      <c r="V3" s="24"/>
      <c r="W3" s="24"/>
      <c r="X3" s="24"/>
      <c r="Y3" s="24"/>
      <c r="Z3" s="25"/>
      <c r="AA3" s="17" t="s">
        <v>8</v>
      </c>
      <c r="AB3" s="24"/>
      <c r="AC3" s="25"/>
    </row>
    <row r="4" spans="1:29" s="30" customFormat="1" ht="22.5" customHeight="1">
      <c r="A4" s="61"/>
      <c r="B4" s="87"/>
      <c r="C4" s="89"/>
      <c r="D4" s="27"/>
      <c r="E4" s="26" t="s">
        <v>2</v>
      </c>
      <c r="F4" s="18" t="s">
        <v>161</v>
      </c>
      <c r="G4" s="18" t="s">
        <v>162</v>
      </c>
      <c r="H4" s="26" t="s">
        <v>2</v>
      </c>
      <c r="I4" s="18" t="s">
        <v>161</v>
      </c>
      <c r="J4" s="18" t="s">
        <v>162</v>
      </c>
      <c r="K4" s="26" t="s">
        <v>2</v>
      </c>
      <c r="L4" s="18" t="s">
        <v>161</v>
      </c>
      <c r="M4" s="18" t="s">
        <v>162</v>
      </c>
      <c r="N4" s="27"/>
      <c r="O4" s="26" t="s">
        <v>2</v>
      </c>
      <c r="P4" s="18" t="s">
        <v>163</v>
      </c>
      <c r="Q4" s="18" t="s">
        <v>164</v>
      </c>
      <c r="R4" s="18" t="s">
        <v>165</v>
      </c>
      <c r="S4" s="18" t="s">
        <v>166</v>
      </c>
      <c r="T4" s="18" t="s">
        <v>167</v>
      </c>
      <c r="U4" s="26" t="s">
        <v>2</v>
      </c>
      <c r="V4" s="18" t="s">
        <v>163</v>
      </c>
      <c r="W4" s="18" t="s">
        <v>164</v>
      </c>
      <c r="X4" s="18" t="s">
        <v>165</v>
      </c>
      <c r="Y4" s="18" t="s">
        <v>166</v>
      </c>
      <c r="Z4" s="18" t="s">
        <v>167</v>
      </c>
      <c r="AA4" s="26" t="s">
        <v>2</v>
      </c>
      <c r="AB4" s="18" t="s">
        <v>161</v>
      </c>
      <c r="AC4" s="18" t="s">
        <v>162</v>
      </c>
    </row>
    <row r="5" spans="1:29" s="30" customFormat="1" ht="22.5" customHeight="1">
      <c r="A5" s="61"/>
      <c r="B5" s="87"/>
      <c r="C5" s="89"/>
      <c r="D5" s="27"/>
      <c r="E5" s="26"/>
      <c r="F5" s="28"/>
      <c r="G5" s="28"/>
      <c r="H5" s="26"/>
      <c r="I5" s="28"/>
      <c r="J5" s="28"/>
      <c r="K5" s="26"/>
      <c r="L5" s="28"/>
      <c r="M5" s="28"/>
      <c r="N5" s="27"/>
      <c r="O5" s="26"/>
      <c r="P5" s="28"/>
      <c r="Q5" s="28"/>
      <c r="R5" s="28"/>
      <c r="S5" s="28"/>
      <c r="T5" s="28"/>
      <c r="U5" s="26"/>
      <c r="V5" s="28"/>
      <c r="W5" s="28"/>
      <c r="X5" s="28"/>
      <c r="Y5" s="28"/>
      <c r="Z5" s="28"/>
      <c r="AA5" s="26"/>
      <c r="AB5" s="28"/>
      <c r="AC5" s="28"/>
    </row>
    <row r="6" spans="1:29" s="30" customFormat="1" ht="22.5" customHeight="1">
      <c r="A6" s="62"/>
      <c r="B6" s="88"/>
      <c r="C6" s="90"/>
      <c r="D6" s="19" t="s">
        <v>168</v>
      </c>
      <c r="E6" s="19" t="s">
        <v>168</v>
      </c>
      <c r="F6" s="19" t="s">
        <v>168</v>
      </c>
      <c r="G6" s="19" t="s">
        <v>168</v>
      </c>
      <c r="H6" s="19" t="s">
        <v>168</v>
      </c>
      <c r="I6" s="19" t="s">
        <v>168</v>
      </c>
      <c r="J6" s="19" t="s">
        <v>168</v>
      </c>
      <c r="K6" s="19" t="s">
        <v>168</v>
      </c>
      <c r="L6" s="19" t="s">
        <v>168</v>
      </c>
      <c r="M6" s="19" t="s">
        <v>168</v>
      </c>
      <c r="N6" s="19" t="s">
        <v>168</v>
      </c>
      <c r="O6" s="19" t="s">
        <v>168</v>
      </c>
      <c r="P6" s="19" t="s">
        <v>168</v>
      </c>
      <c r="Q6" s="19" t="s">
        <v>168</v>
      </c>
      <c r="R6" s="19" t="s">
        <v>168</v>
      </c>
      <c r="S6" s="19" t="s">
        <v>168</v>
      </c>
      <c r="T6" s="19" t="s">
        <v>168</v>
      </c>
      <c r="U6" s="19" t="s">
        <v>168</v>
      </c>
      <c r="V6" s="19" t="s">
        <v>168</v>
      </c>
      <c r="W6" s="19" t="s">
        <v>168</v>
      </c>
      <c r="X6" s="19" t="s">
        <v>168</v>
      </c>
      <c r="Y6" s="19" t="s">
        <v>168</v>
      </c>
      <c r="Z6" s="19" t="s">
        <v>168</v>
      </c>
      <c r="AA6" s="19" t="s">
        <v>168</v>
      </c>
      <c r="AB6" s="19" t="s">
        <v>168</v>
      </c>
      <c r="AC6" s="19" t="s">
        <v>168</v>
      </c>
    </row>
    <row r="7" spans="1:29" ht="13.5">
      <c r="A7" s="31" t="s">
        <v>58</v>
      </c>
      <c r="B7" s="32" t="s">
        <v>59</v>
      </c>
      <c r="C7" s="33" t="s">
        <v>60</v>
      </c>
      <c r="D7" s="34">
        <f aca="true" t="shared" si="0" ref="D7:D50">E7+H7+K7</f>
        <v>51760</v>
      </c>
      <c r="E7" s="34">
        <f aca="true" t="shared" si="1" ref="E7:E50">F7+G7</f>
        <v>136</v>
      </c>
      <c r="F7" s="34">
        <v>136</v>
      </c>
      <c r="G7" s="34">
        <v>0</v>
      </c>
      <c r="H7" s="34">
        <f aca="true" t="shared" si="2" ref="H7:H50">I7+J7</f>
        <v>9778</v>
      </c>
      <c r="I7" s="34">
        <v>9778</v>
      </c>
      <c r="J7" s="34">
        <v>0</v>
      </c>
      <c r="K7" s="34">
        <f aca="true" t="shared" si="3" ref="K7:K50">L7+M7</f>
        <v>41846</v>
      </c>
      <c r="L7" s="34">
        <v>8538</v>
      </c>
      <c r="M7" s="34">
        <v>33308</v>
      </c>
      <c r="N7" s="34">
        <f aca="true" t="shared" si="4" ref="N7:N50">O7+U7+AA7</f>
        <v>51809</v>
      </c>
      <c r="O7" s="34">
        <f aca="true" t="shared" si="5" ref="O7:O50">SUM(P7:T7)</f>
        <v>18452</v>
      </c>
      <c r="P7" s="34">
        <v>18452</v>
      </c>
      <c r="Q7" s="34">
        <v>0</v>
      </c>
      <c r="R7" s="34">
        <v>0</v>
      </c>
      <c r="S7" s="34">
        <v>0</v>
      </c>
      <c r="T7" s="34">
        <v>0</v>
      </c>
      <c r="U7" s="34">
        <f aca="true" t="shared" si="6" ref="U7:U50">SUM(V7:Z7)</f>
        <v>33308</v>
      </c>
      <c r="V7" s="34">
        <v>33308</v>
      </c>
      <c r="W7" s="34">
        <v>0</v>
      </c>
      <c r="X7" s="34">
        <v>0</v>
      </c>
      <c r="Y7" s="34">
        <v>0</v>
      </c>
      <c r="Z7" s="34">
        <v>0</v>
      </c>
      <c r="AA7" s="34">
        <f aca="true" t="shared" si="7" ref="AA7:AA50">AB7+AC7</f>
        <v>49</v>
      </c>
      <c r="AB7" s="34">
        <v>49</v>
      </c>
      <c r="AC7" s="34">
        <v>0</v>
      </c>
    </row>
    <row r="8" spans="1:29" ht="13.5">
      <c r="A8" s="31" t="s">
        <v>58</v>
      </c>
      <c r="B8" s="32" t="s">
        <v>61</v>
      </c>
      <c r="C8" s="33" t="s">
        <v>62</v>
      </c>
      <c r="D8" s="34">
        <f t="shared" si="0"/>
        <v>31671</v>
      </c>
      <c r="E8" s="34">
        <f t="shared" si="1"/>
        <v>0</v>
      </c>
      <c r="F8" s="34">
        <v>0</v>
      </c>
      <c r="G8" s="34">
        <v>0</v>
      </c>
      <c r="H8" s="34">
        <f t="shared" si="2"/>
        <v>0</v>
      </c>
      <c r="I8" s="34">
        <v>0</v>
      </c>
      <c r="J8" s="34">
        <v>0</v>
      </c>
      <c r="K8" s="34">
        <f t="shared" si="3"/>
        <v>31671</v>
      </c>
      <c r="L8" s="34">
        <v>19985</v>
      </c>
      <c r="M8" s="34">
        <v>11686</v>
      </c>
      <c r="N8" s="34">
        <f t="shared" si="4"/>
        <v>31709</v>
      </c>
      <c r="O8" s="34">
        <f t="shared" si="5"/>
        <v>19985</v>
      </c>
      <c r="P8" s="34">
        <v>19985</v>
      </c>
      <c r="Q8" s="34">
        <v>0</v>
      </c>
      <c r="R8" s="34">
        <v>0</v>
      </c>
      <c r="S8" s="34">
        <v>0</v>
      </c>
      <c r="T8" s="34">
        <v>0</v>
      </c>
      <c r="U8" s="34">
        <f t="shared" si="6"/>
        <v>11686</v>
      </c>
      <c r="V8" s="34">
        <v>11686</v>
      </c>
      <c r="W8" s="34">
        <v>0</v>
      </c>
      <c r="X8" s="34">
        <v>0</v>
      </c>
      <c r="Y8" s="34">
        <v>0</v>
      </c>
      <c r="Z8" s="34">
        <v>0</v>
      </c>
      <c r="AA8" s="34">
        <f t="shared" si="7"/>
        <v>38</v>
      </c>
      <c r="AB8" s="34">
        <v>38</v>
      </c>
      <c r="AC8" s="34">
        <v>0</v>
      </c>
    </row>
    <row r="9" spans="1:29" ht="13.5">
      <c r="A9" s="31" t="s">
        <v>58</v>
      </c>
      <c r="B9" s="32" t="s">
        <v>63</v>
      </c>
      <c r="C9" s="33" t="s">
        <v>64</v>
      </c>
      <c r="D9" s="34">
        <f t="shared" si="0"/>
        <v>23423</v>
      </c>
      <c r="E9" s="34">
        <f t="shared" si="1"/>
        <v>0</v>
      </c>
      <c r="F9" s="34">
        <v>0</v>
      </c>
      <c r="G9" s="34">
        <v>0</v>
      </c>
      <c r="H9" s="34">
        <f t="shared" si="2"/>
        <v>0</v>
      </c>
      <c r="I9" s="34">
        <v>0</v>
      </c>
      <c r="J9" s="34">
        <v>0</v>
      </c>
      <c r="K9" s="34">
        <f t="shared" si="3"/>
        <v>23423</v>
      </c>
      <c r="L9" s="34">
        <v>6225</v>
      </c>
      <c r="M9" s="34">
        <v>17198</v>
      </c>
      <c r="N9" s="34">
        <f t="shared" si="4"/>
        <v>23542</v>
      </c>
      <c r="O9" s="34">
        <f t="shared" si="5"/>
        <v>6225</v>
      </c>
      <c r="P9" s="34">
        <v>6225</v>
      </c>
      <c r="Q9" s="34">
        <v>0</v>
      </c>
      <c r="R9" s="34">
        <v>0</v>
      </c>
      <c r="S9" s="34">
        <v>0</v>
      </c>
      <c r="T9" s="34">
        <v>0</v>
      </c>
      <c r="U9" s="34">
        <f t="shared" si="6"/>
        <v>17198</v>
      </c>
      <c r="V9" s="34">
        <v>17198</v>
      </c>
      <c r="W9" s="34">
        <v>0</v>
      </c>
      <c r="X9" s="34">
        <v>0</v>
      </c>
      <c r="Y9" s="34">
        <v>0</v>
      </c>
      <c r="Z9" s="34">
        <v>0</v>
      </c>
      <c r="AA9" s="34">
        <f t="shared" si="7"/>
        <v>119</v>
      </c>
      <c r="AB9" s="34">
        <v>119</v>
      </c>
      <c r="AC9" s="34">
        <v>0</v>
      </c>
    </row>
    <row r="10" spans="1:29" ht="13.5">
      <c r="A10" s="31" t="s">
        <v>58</v>
      </c>
      <c r="B10" s="32" t="s">
        <v>65</v>
      </c>
      <c r="C10" s="33" t="s">
        <v>66</v>
      </c>
      <c r="D10" s="34">
        <f t="shared" si="0"/>
        <v>33058</v>
      </c>
      <c r="E10" s="34">
        <f t="shared" si="1"/>
        <v>0</v>
      </c>
      <c r="F10" s="34">
        <v>0</v>
      </c>
      <c r="G10" s="34">
        <v>0</v>
      </c>
      <c r="H10" s="34">
        <f t="shared" si="2"/>
        <v>194</v>
      </c>
      <c r="I10" s="34">
        <v>194</v>
      </c>
      <c r="J10" s="34">
        <v>0</v>
      </c>
      <c r="K10" s="34">
        <f t="shared" si="3"/>
        <v>32864</v>
      </c>
      <c r="L10" s="34">
        <v>8458</v>
      </c>
      <c r="M10" s="34">
        <v>24406</v>
      </c>
      <c r="N10" s="34">
        <f t="shared" si="4"/>
        <v>33133</v>
      </c>
      <c r="O10" s="34">
        <f t="shared" si="5"/>
        <v>8652</v>
      </c>
      <c r="P10" s="34">
        <v>8652</v>
      </c>
      <c r="Q10" s="34">
        <v>0</v>
      </c>
      <c r="R10" s="34">
        <v>0</v>
      </c>
      <c r="S10" s="34">
        <v>0</v>
      </c>
      <c r="T10" s="34">
        <v>0</v>
      </c>
      <c r="U10" s="34">
        <f t="shared" si="6"/>
        <v>24406</v>
      </c>
      <c r="V10" s="34">
        <v>24406</v>
      </c>
      <c r="W10" s="34">
        <v>0</v>
      </c>
      <c r="X10" s="34">
        <v>0</v>
      </c>
      <c r="Y10" s="34">
        <v>0</v>
      </c>
      <c r="Z10" s="34">
        <v>0</v>
      </c>
      <c r="AA10" s="34">
        <f t="shared" si="7"/>
        <v>75</v>
      </c>
      <c r="AB10" s="34">
        <v>75</v>
      </c>
      <c r="AC10" s="34">
        <v>0</v>
      </c>
    </row>
    <row r="11" spans="1:29" ht="13.5">
      <c r="A11" s="31" t="s">
        <v>58</v>
      </c>
      <c r="B11" s="32" t="s">
        <v>67</v>
      </c>
      <c r="C11" s="33" t="s">
        <v>68</v>
      </c>
      <c r="D11" s="34">
        <f t="shared" si="0"/>
        <v>14186</v>
      </c>
      <c r="E11" s="34">
        <f t="shared" si="1"/>
        <v>0</v>
      </c>
      <c r="F11" s="34">
        <v>0</v>
      </c>
      <c r="G11" s="34">
        <v>0</v>
      </c>
      <c r="H11" s="34">
        <f t="shared" si="2"/>
        <v>0</v>
      </c>
      <c r="I11" s="34">
        <v>0</v>
      </c>
      <c r="J11" s="34">
        <v>0</v>
      </c>
      <c r="K11" s="34">
        <f t="shared" si="3"/>
        <v>14186</v>
      </c>
      <c r="L11" s="34">
        <v>7580</v>
      </c>
      <c r="M11" s="34">
        <v>6606</v>
      </c>
      <c r="N11" s="34">
        <f t="shared" si="4"/>
        <v>14198</v>
      </c>
      <c r="O11" s="34">
        <f t="shared" si="5"/>
        <v>7580</v>
      </c>
      <c r="P11" s="34">
        <v>7580</v>
      </c>
      <c r="Q11" s="34">
        <v>0</v>
      </c>
      <c r="R11" s="34">
        <v>0</v>
      </c>
      <c r="S11" s="34">
        <v>0</v>
      </c>
      <c r="T11" s="34">
        <v>0</v>
      </c>
      <c r="U11" s="34">
        <f t="shared" si="6"/>
        <v>6606</v>
      </c>
      <c r="V11" s="34">
        <v>6606</v>
      </c>
      <c r="W11" s="34">
        <v>0</v>
      </c>
      <c r="X11" s="34">
        <v>0</v>
      </c>
      <c r="Y11" s="34">
        <v>0</v>
      </c>
      <c r="Z11" s="34">
        <v>0</v>
      </c>
      <c r="AA11" s="34">
        <f t="shared" si="7"/>
        <v>12</v>
      </c>
      <c r="AB11" s="34">
        <v>12</v>
      </c>
      <c r="AC11" s="34">
        <v>0</v>
      </c>
    </row>
    <row r="12" spans="1:29" ht="13.5">
      <c r="A12" s="31" t="s">
        <v>58</v>
      </c>
      <c r="B12" s="32" t="s">
        <v>69</v>
      </c>
      <c r="C12" s="33" t="s">
        <v>70</v>
      </c>
      <c r="D12" s="34">
        <f t="shared" si="0"/>
        <v>13596</v>
      </c>
      <c r="E12" s="34">
        <f t="shared" si="1"/>
        <v>108</v>
      </c>
      <c r="F12" s="34">
        <v>108</v>
      </c>
      <c r="G12" s="34">
        <v>0</v>
      </c>
      <c r="H12" s="34">
        <f t="shared" si="2"/>
        <v>0</v>
      </c>
      <c r="I12" s="34">
        <v>0</v>
      </c>
      <c r="J12" s="34">
        <v>0</v>
      </c>
      <c r="K12" s="34">
        <f t="shared" si="3"/>
        <v>13488</v>
      </c>
      <c r="L12" s="34">
        <v>6088</v>
      </c>
      <c r="M12" s="34">
        <v>7400</v>
      </c>
      <c r="N12" s="34">
        <f t="shared" si="4"/>
        <v>13596</v>
      </c>
      <c r="O12" s="34">
        <f t="shared" si="5"/>
        <v>6196</v>
      </c>
      <c r="P12" s="34">
        <v>6196</v>
      </c>
      <c r="Q12" s="34">
        <v>0</v>
      </c>
      <c r="R12" s="34">
        <v>0</v>
      </c>
      <c r="S12" s="34">
        <v>0</v>
      </c>
      <c r="T12" s="34">
        <v>0</v>
      </c>
      <c r="U12" s="34">
        <f t="shared" si="6"/>
        <v>7400</v>
      </c>
      <c r="V12" s="34">
        <v>7400</v>
      </c>
      <c r="W12" s="34">
        <v>0</v>
      </c>
      <c r="X12" s="34">
        <v>0</v>
      </c>
      <c r="Y12" s="34">
        <v>0</v>
      </c>
      <c r="Z12" s="34">
        <v>0</v>
      </c>
      <c r="AA12" s="34">
        <f t="shared" si="7"/>
        <v>0</v>
      </c>
      <c r="AB12" s="34">
        <v>0</v>
      </c>
      <c r="AC12" s="34">
        <v>0</v>
      </c>
    </row>
    <row r="13" spans="1:29" ht="13.5">
      <c r="A13" s="31" t="s">
        <v>58</v>
      </c>
      <c r="B13" s="32" t="s">
        <v>71</v>
      </c>
      <c r="C13" s="33" t="s">
        <v>72</v>
      </c>
      <c r="D13" s="34">
        <f t="shared" si="0"/>
        <v>8330</v>
      </c>
      <c r="E13" s="34">
        <f t="shared" si="1"/>
        <v>0</v>
      </c>
      <c r="F13" s="34">
        <v>0</v>
      </c>
      <c r="G13" s="34">
        <v>0</v>
      </c>
      <c r="H13" s="34">
        <f t="shared" si="2"/>
        <v>0</v>
      </c>
      <c r="I13" s="34">
        <v>0</v>
      </c>
      <c r="J13" s="34">
        <v>0</v>
      </c>
      <c r="K13" s="34">
        <f t="shared" si="3"/>
        <v>8330</v>
      </c>
      <c r="L13" s="34">
        <v>3520</v>
      </c>
      <c r="M13" s="34">
        <v>4810</v>
      </c>
      <c r="N13" s="34">
        <f t="shared" si="4"/>
        <v>8330</v>
      </c>
      <c r="O13" s="34">
        <f t="shared" si="5"/>
        <v>3520</v>
      </c>
      <c r="P13" s="34">
        <v>3520</v>
      </c>
      <c r="Q13" s="34">
        <v>0</v>
      </c>
      <c r="R13" s="34">
        <v>0</v>
      </c>
      <c r="S13" s="34">
        <v>0</v>
      </c>
      <c r="T13" s="34">
        <v>0</v>
      </c>
      <c r="U13" s="34">
        <f t="shared" si="6"/>
        <v>4810</v>
      </c>
      <c r="V13" s="34">
        <v>4810</v>
      </c>
      <c r="W13" s="34">
        <v>0</v>
      </c>
      <c r="X13" s="34">
        <v>0</v>
      </c>
      <c r="Y13" s="34">
        <v>0</v>
      </c>
      <c r="Z13" s="34">
        <v>0</v>
      </c>
      <c r="AA13" s="34">
        <f t="shared" si="7"/>
        <v>0</v>
      </c>
      <c r="AB13" s="34">
        <v>0</v>
      </c>
      <c r="AC13" s="34">
        <v>0</v>
      </c>
    </row>
    <row r="14" spans="1:29" ht="13.5">
      <c r="A14" s="31" t="s">
        <v>58</v>
      </c>
      <c r="B14" s="32" t="s">
        <v>73</v>
      </c>
      <c r="C14" s="33" t="s">
        <v>74</v>
      </c>
      <c r="D14" s="34">
        <f t="shared" si="0"/>
        <v>6658</v>
      </c>
      <c r="E14" s="34">
        <f t="shared" si="1"/>
        <v>6658</v>
      </c>
      <c r="F14" s="34">
        <v>3654</v>
      </c>
      <c r="G14" s="34">
        <v>3004</v>
      </c>
      <c r="H14" s="34">
        <f t="shared" si="2"/>
        <v>0</v>
      </c>
      <c r="I14" s="34">
        <v>0</v>
      </c>
      <c r="J14" s="34">
        <v>0</v>
      </c>
      <c r="K14" s="34">
        <f t="shared" si="3"/>
        <v>0</v>
      </c>
      <c r="L14" s="34">
        <v>0</v>
      </c>
      <c r="M14" s="34">
        <v>0</v>
      </c>
      <c r="N14" s="34">
        <f t="shared" si="4"/>
        <v>6658</v>
      </c>
      <c r="O14" s="34">
        <f t="shared" si="5"/>
        <v>3654</v>
      </c>
      <c r="P14" s="34">
        <v>3654</v>
      </c>
      <c r="Q14" s="34">
        <v>0</v>
      </c>
      <c r="R14" s="34">
        <v>0</v>
      </c>
      <c r="S14" s="34">
        <v>0</v>
      </c>
      <c r="T14" s="34">
        <v>0</v>
      </c>
      <c r="U14" s="34">
        <f t="shared" si="6"/>
        <v>3004</v>
      </c>
      <c r="V14" s="34">
        <v>3004</v>
      </c>
      <c r="W14" s="34">
        <v>0</v>
      </c>
      <c r="X14" s="34">
        <v>0</v>
      </c>
      <c r="Y14" s="34">
        <v>0</v>
      </c>
      <c r="Z14" s="34">
        <v>0</v>
      </c>
      <c r="AA14" s="34">
        <f t="shared" si="7"/>
        <v>0</v>
      </c>
      <c r="AB14" s="34">
        <v>0</v>
      </c>
      <c r="AC14" s="34">
        <v>0</v>
      </c>
    </row>
    <row r="15" spans="1:29" ht="13.5">
      <c r="A15" s="31" t="s">
        <v>58</v>
      </c>
      <c r="B15" s="32" t="s">
        <v>75</v>
      </c>
      <c r="C15" s="33" t="s">
        <v>76</v>
      </c>
      <c r="D15" s="34">
        <f t="shared" si="0"/>
        <v>10281</v>
      </c>
      <c r="E15" s="34">
        <f t="shared" si="1"/>
        <v>0</v>
      </c>
      <c r="F15" s="34">
        <v>0</v>
      </c>
      <c r="G15" s="34">
        <v>0</v>
      </c>
      <c r="H15" s="34">
        <f t="shared" si="2"/>
        <v>0</v>
      </c>
      <c r="I15" s="34">
        <v>0</v>
      </c>
      <c r="J15" s="34">
        <v>0</v>
      </c>
      <c r="K15" s="34">
        <f t="shared" si="3"/>
        <v>10281</v>
      </c>
      <c r="L15" s="34">
        <v>5842</v>
      </c>
      <c r="M15" s="34">
        <v>4439</v>
      </c>
      <c r="N15" s="34">
        <f t="shared" si="4"/>
        <v>10281</v>
      </c>
      <c r="O15" s="34">
        <f t="shared" si="5"/>
        <v>5842</v>
      </c>
      <c r="P15" s="34">
        <v>5842</v>
      </c>
      <c r="Q15" s="34">
        <v>0</v>
      </c>
      <c r="R15" s="34">
        <v>0</v>
      </c>
      <c r="S15" s="34">
        <v>0</v>
      </c>
      <c r="T15" s="34">
        <v>0</v>
      </c>
      <c r="U15" s="34">
        <f t="shared" si="6"/>
        <v>4439</v>
      </c>
      <c r="V15" s="34">
        <v>4439</v>
      </c>
      <c r="W15" s="34">
        <v>0</v>
      </c>
      <c r="X15" s="34">
        <v>0</v>
      </c>
      <c r="Y15" s="34">
        <v>0</v>
      </c>
      <c r="Z15" s="34">
        <v>0</v>
      </c>
      <c r="AA15" s="34">
        <f t="shared" si="7"/>
        <v>0</v>
      </c>
      <c r="AB15" s="34">
        <v>0</v>
      </c>
      <c r="AC15" s="34">
        <v>0</v>
      </c>
    </row>
    <row r="16" spans="1:29" ht="13.5">
      <c r="A16" s="31" t="s">
        <v>58</v>
      </c>
      <c r="B16" s="32" t="s">
        <v>77</v>
      </c>
      <c r="C16" s="33" t="s">
        <v>78</v>
      </c>
      <c r="D16" s="34">
        <f t="shared" si="0"/>
        <v>9142</v>
      </c>
      <c r="E16" s="34">
        <f t="shared" si="1"/>
        <v>9142</v>
      </c>
      <c r="F16" s="34">
        <v>4266</v>
      </c>
      <c r="G16" s="34">
        <v>4876</v>
      </c>
      <c r="H16" s="34">
        <f t="shared" si="2"/>
        <v>0</v>
      </c>
      <c r="I16" s="34">
        <v>0</v>
      </c>
      <c r="J16" s="34">
        <v>0</v>
      </c>
      <c r="K16" s="34">
        <f t="shared" si="3"/>
        <v>0</v>
      </c>
      <c r="L16" s="34">
        <v>0</v>
      </c>
      <c r="M16" s="34">
        <v>0</v>
      </c>
      <c r="N16" s="34">
        <f t="shared" si="4"/>
        <v>9143</v>
      </c>
      <c r="O16" s="34">
        <f t="shared" si="5"/>
        <v>4266</v>
      </c>
      <c r="P16" s="34">
        <v>4266</v>
      </c>
      <c r="Q16" s="34">
        <v>0</v>
      </c>
      <c r="R16" s="34">
        <v>0</v>
      </c>
      <c r="S16" s="34">
        <v>0</v>
      </c>
      <c r="T16" s="34">
        <v>0</v>
      </c>
      <c r="U16" s="34">
        <f t="shared" si="6"/>
        <v>4876</v>
      </c>
      <c r="V16" s="34">
        <v>4876</v>
      </c>
      <c r="W16" s="34">
        <v>0</v>
      </c>
      <c r="X16" s="34">
        <v>0</v>
      </c>
      <c r="Y16" s="34">
        <v>0</v>
      </c>
      <c r="Z16" s="34">
        <v>0</v>
      </c>
      <c r="AA16" s="34">
        <f t="shared" si="7"/>
        <v>1</v>
      </c>
      <c r="AB16" s="34">
        <v>1</v>
      </c>
      <c r="AC16" s="34">
        <v>0</v>
      </c>
    </row>
    <row r="17" spans="1:29" ht="13.5">
      <c r="A17" s="31" t="s">
        <v>58</v>
      </c>
      <c r="B17" s="32" t="s">
        <v>79</v>
      </c>
      <c r="C17" s="33" t="s">
        <v>80</v>
      </c>
      <c r="D17" s="34">
        <f t="shared" si="0"/>
        <v>11650</v>
      </c>
      <c r="E17" s="34">
        <f t="shared" si="1"/>
        <v>11650</v>
      </c>
      <c r="F17" s="34">
        <v>4880</v>
      </c>
      <c r="G17" s="34">
        <v>6770</v>
      </c>
      <c r="H17" s="34">
        <f t="shared" si="2"/>
        <v>0</v>
      </c>
      <c r="I17" s="34">
        <v>0</v>
      </c>
      <c r="J17" s="34">
        <v>0</v>
      </c>
      <c r="K17" s="34">
        <f t="shared" si="3"/>
        <v>0</v>
      </c>
      <c r="L17" s="34">
        <v>0</v>
      </c>
      <c r="M17" s="34">
        <v>0</v>
      </c>
      <c r="N17" s="34">
        <f t="shared" si="4"/>
        <v>11650</v>
      </c>
      <c r="O17" s="34">
        <f t="shared" si="5"/>
        <v>4880</v>
      </c>
      <c r="P17" s="34">
        <v>4880</v>
      </c>
      <c r="Q17" s="34">
        <v>0</v>
      </c>
      <c r="R17" s="34">
        <v>0</v>
      </c>
      <c r="S17" s="34">
        <v>0</v>
      </c>
      <c r="T17" s="34">
        <v>0</v>
      </c>
      <c r="U17" s="34">
        <f t="shared" si="6"/>
        <v>6770</v>
      </c>
      <c r="V17" s="34">
        <v>6770</v>
      </c>
      <c r="W17" s="34">
        <v>0</v>
      </c>
      <c r="X17" s="34">
        <v>0</v>
      </c>
      <c r="Y17" s="34">
        <v>0</v>
      </c>
      <c r="Z17" s="34">
        <v>0</v>
      </c>
      <c r="AA17" s="34">
        <f t="shared" si="7"/>
        <v>0</v>
      </c>
      <c r="AB17" s="34">
        <v>0</v>
      </c>
      <c r="AC17" s="34">
        <v>0</v>
      </c>
    </row>
    <row r="18" spans="1:29" ht="13.5">
      <c r="A18" s="31" t="s">
        <v>58</v>
      </c>
      <c r="B18" s="32" t="s">
        <v>81</v>
      </c>
      <c r="C18" s="33" t="s">
        <v>82</v>
      </c>
      <c r="D18" s="34">
        <f t="shared" si="0"/>
        <v>10975</v>
      </c>
      <c r="E18" s="34">
        <f t="shared" si="1"/>
        <v>0</v>
      </c>
      <c r="F18" s="34">
        <v>0</v>
      </c>
      <c r="G18" s="34">
        <v>0</v>
      </c>
      <c r="H18" s="34">
        <f t="shared" si="2"/>
        <v>0</v>
      </c>
      <c r="I18" s="34">
        <v>0</v>
      </c>
      <c r="J18" s="34">
        <v>0</v>
      </c>
      <c r="K18" s="34">
        <f t="shared" si="3"/>
        <v>10975</v>
      </c>
      <c r="L18" s="34">
        <v>4809</v>
      </c>
      <c r="M18" s="34">
        <v>6166</v>
      </c>
      <c r="N18" s="34">
        <f t="shared" si="4"/>
        <v>10975</v>
      </c>
      <c r="O18" s="34">
        <f t="shared" si="5"/>
        <v>4809</v>
      </c>
      <c r="P18" s="34">
        <v>4809</v>
      </c>
      <c r="Q18" s="34">
        <v>0</v>
      </c>
      <c r="R18" s="34">
        <v>0</v>
      </c>
      <c r="S18" s="34">
        <v>0</v>
      </c>
      <c r="T18" s="34">
        <v>0</v>
      </c>
      <c r="U18" s="34">
        <f t="shared" si="6"/>
        <v>6166</v>
      </c>
      <c r="V18" s="34">
        <v>6166</v>
      </c>
      <c r="W18" s="34">
        <v>0</v>
      </c>
      <c r="X18" s="34">
        <v>0</v>
      </c>
      <c r="Y18" s="34">
        <v>0</v>
      </c>
      <c r="Z18" s="34">
        <v>0</v>
      </c>
      <c r="AA18" s="34">
        <f t="shared" si="7"/>
        <v>0</v>
      </c>
      <c r="AB18" s="34">
        <v>0</v>
      </c>
      <c r="AC18" s="34">
        <v>0</v>
      </c>
    </row>
    <row r="19" spans="1:29" ht="13.5">
      <c r="A19" s="31" t="s">
        <v>58</v>
      </c>
      <c r="B19" s="32" t="s">
        <v>83</v>
      </c>
      <c r="C19" s="33" t="s">
        <v>84</v>
      </c>
      <c r="D19" s="34">
        <f t="shared" si="0"/>
        <v>13987</v>
      </c>
      <c r="E19" s="34">
        <f t="shared" si="1"/>
        <v>0</v>
      </c>
      <c r="F19" s="34">
        <v>0</v>
      </c>
      <c r="G19" s="34">
        <v>0</v>
      </c>
      <c r="H19" s="34">
        <f t="shared" si="2"/>
        <v>13987</v>
      </c>
      <c r="I19" s="34">
        <v>6696</v>
      </c>
      <c r="J19" s="34">
        <v>7291</v>
      </c>
      <c r="K19" s="34">
        <f t="shared" si="3"/>
        <v>0</v>
      </c>
      <c r="L19" s="34">
        <v>0</v>
      </c>
      <c r="M19" s="34">
        <v>0</v>
      </c>
      <c r="N19" s="34">
        <f t="shared" si="4"/>
        <v>13987</v>
      </c>
      <c r="O19" s="34">
        <f t="shared" si="5"/>
        <v>6696</v>
      </c>
      <c r="P19" s="34">
        <v>6696</v>
      </c>
      <c r="Q19" s="34">
        <v>0</v>
      </c>
      <c r="R19" s="34">
        <v>0</v>
      </c>
      <c r="S19" s="34">
        <v>0</v>
      </c>
      <c r="T19" s="34">
        <v>0</v>
      </c>
      <c r="U19" s="34">
        <f t="shared" si="6"/>
        <v>7291</v>
      </c>
      <c r="V19" s="34">
        <v>7291</v>
      </c>
      <c r="W19" s="34">
        <v>0</v>
      </c>
      <c r="X19" s="34">
        <v>0</v>
      </c>
      <c r="Y19" s="34">
        <v>0</v>
      </c>
      <c r="Z19" s="34">
        <v>0</v>
      </c>
      <c r="AA19" s="34">
        <f t="shared" si="7"/>
        <v>0</v>
      </c>
      <c r="AB19" s="34">
        <v>0</v>
      </c>
      <c r="AC19" s="34">
        <v>0</v>
      </c>
    </row>
    <row r="20" spans="1:29" ht="13.5">
      <c r="A20" s="31" t="s">
        <v>58</v>
      </c>
      <c r="B20" s="32" t="s">
        <v>85</v>
      </c>
      <c r="C20" s="33" t="s">
        <v>86</v>
      </c>
      <c r="D20" s="34">
        <f t="shared" si="0"/>
        <v>3247</v>
      </c>
      <c r="E20" s="34">
        <f t="shared" si="1"/>
        <v>0</v>
      </c>
      <c r="F20" s="34">
        <v>0</v>
      </c>
      <c r="G20" s="34">
        <v>0</v>
      </c>
      <c r="H20" s="34">
        <f t="shared" si="2"/>
        <v>0</v>
      </c>
      <c r="I20" s="34">
        <v>0</v>
      </c>
      <c r="J20" s="34">
        <v>0</v>
      </c>
      <c r="K20" s="34">
        <f t="shared" si="3"/>
        <v>3247</v>
      </c>
      <c r="L20" s="34">
        <v>1418</v>
      </c>
      <c r="M20" s="34">
        <v>1829</v>
      </c>
      <c r="N20" s="34">
        <f t="shared" si="4"/>
        <v>3247</v>
      </c>
      <c r="O20" s="34">
        <f t="shared" si="5"/>
        <v>1418</v>
      </c>
      <c r="P20" s="34">
        <v>1418</v>
      </c>
      <c r="Q20" s="34">
        <v>0</v>
      </c>
      <c r="R20" s="34">
        <v>0</v>
      </c>
      <c r="S20" s="34">
        <v>0</v>
      </c>
      <c r="T20" s="34">
        <v>0</v>
      </c>
      <c r="U20" s="34">
        <f t="shared" si="6"/>
        <v>1829</v>
      </c>
      <c r="V20" s="34">
        <v>1829</v>
      </c>
      <c r="W20" s="34">
        <v>0</v>
      </c>
      <c r="X20" s="34">
        <v>0</v>
      </c>
      <c r="Y20" s="34">
        <v>0</v>
      </c>
      <c r="Z20" s="34">
        <v>0</v>
      </c>
      <c r="AA20" s="34">
        <f t="shared" si="7"/>
        <v>0</v>
      </c>
      <c r="AB20" s="34">
        <v>0</v>
      </c>
      <c r="AC20" s="34">
        <v>0</v>
      </c>
    </row>
    <row r="21" spans="1:29" ht="13.5">
      <c r="A21" s="31" t="s">
        <v>58</v>
      </c>
      <c r="B21" s="32" t="s">
        <v>87</v>
      </c>
      <c r="C21" s="33" t="s">
        <v>88</v>
      </c>
      <c r="D21" s="34">
        <f t="shared" si="0"/>
        <v>3235</v>
      </c>
      <c r="E21" s="34">
        <f t="shared" si="1"/>
        <v>0</v>
      </c>
      <c r="F21" s="34">
        <v>0</v>
      </c>
      <c r="G21" s="34">
        <v>0</v>
      </c>
      <c r="H21" s="34">
        <f t="shared" si="2"/>
        <v>0</v>
      </c>
      <c r="I21" s="34">
        <v>0</v>
      </c>
      <c r="J21" s="34">
        <v>0</v>
      </c>
      <c r="K21" s="34">
        <f t="shared" si="3"/>
        <v>3235</v>
      </c>
      <c r="L21" s="34">
        <v>1125</v>
      </c>
      <c r="M21" s="34">
        <v>2110</v>
      </c>
      <c r="N21" s="34">
        <f t="shared" si="4"/>
        <v>3235</v>
      </c>
      <c r="O21" s="34">
        <f t="shared" si="5"/>
        <v>1125</v>
      </c>
      <c r="P21" s="34">
        <v>1125</v>
      </c>
      <c r="Q21" s="34">
        <v>0</v>
      </c>
      <c r="R21" s="34">
        <v>0</v>
      </c>
      <c r="S21" s="34">
        <v>0</v>
      </c>
      <c r="T21" s="34">
        <v>0</v>
      </c>
      <c r="U21" s="34">
        <f t="shared" si="6"/>
        <v>2110</v>
      </c>
      <c r="V21" s="34">
        <v>2110</v>
      </c>
      <c r="W21" s="34">
        <v>0</v>
      </c>
      <c r="X21" s="34">
        <v>0</v>
      </c>
      <c r="Y21" s="34">
        <v>0</v>
      </c>
      <c r="Z21" s="34">
        <v>0</v>
      </c>
      <c r="AA21" s="34">
        <f t="shared" si="7"/>
        <v>0</v>
      </c>
      <c r="AB21" s="34">
        <v>0</v>
      </c>
      <c r="AC21" s="34">
        <v>0</v>
      </c>
    </row>
    <row r="22" spans="1:29" ht="13.5">
      <c r="A22" s="31" t="s">
        <v>58</v>
      </c>
      <c r="B22" s="32" t="s">
        <v>89</v>
      </c>
      <c r="C22" s="33" t="s">
        <v>57</v>
      </c>
      <c r="D22" s="34">
        <f t="shared" si="0"/>
        <v>5171</v>
      </c>
      <c r="E22" s="34">
        <f t="shared" si="1"/>
        <v>5171</v>
      </c>
      <c r="F22" s="34">
        <v>2649</v>
      </c>
      <c r="G22" s="34">
        <v>2522</v>
      </c>
      <c r="H22" s="34">
        <f t="shared" si="2"/>
        <v>0</v>
      </c>
      <c r="I22" s="34">
        <v>0</v>
      </c>
      <c r="J22" s="34">
        <v>0</v>
      </c>
      <c r="K22" s="34">
        <f t="shared" si="3"/>
        <v>0</v>
      </c>
      <c r="L22" s="34">
        <v>0</v>
      </c>
      <c r="M22" s="34">
        <v>0</v>
      </c>
      <c r="N22" s="34">
        <f t="shared" si="4"/>
        <v>5171</v>
      </c>
      <c r="O22" s="34">
        <f t="shared" si="5"/>
        <v>2649</v>
      </c>
      <c r="P22" s="34">
        <v>2649</v>
      </c>
      <c r="Q22" s="34">
        <v>0</v>
      </c>
      <c r="R22" s="34">
        <v>0</v>
      </c>
      <c r="S22" s="34">
        <v>0</v>
      </c>
      <c r="T22" s="34">
        <v>0</v>
      </c>
      <c r="U22" s="34">
        <f t="shared" si="6"/>
        <v>2522</v>
      </c>
      <c r="V22" s="34">
        <v>2522</v>
      </c>
      <c r="W22" s="34">
        <v>0</v>
      </c>
      <c r="X22" s="34">
        <v>0</v>
      </c>
      <c r="Y22" s="34">
        <v>0</v>
      </c>
      <c r="Z22" s="34">
        <v>0</v>
      </c>
      <c r="AA22" s="34">
        <f t="shared" si="7"/>
        <v>0</v>
      </c>
      <c r="AB22" s="34">
        <v>0</v>
      </c>
      <c r="AC22" s="34">
        <v>0</v>
      </c>
    </row>
    <row r="23" spans="1:29" ht="13.5">
      <c r="A23" s="31" t="s">
        <v>58</v>
      </c>
      <c r="B23" s="32" t="s">
        <v>90</v>
      </c>
      <c r="C23" s="33" t="s">
        <v>91</v>
      </c>
      <c r="D23" s="34">
        <f t="shared" si="0"/>
        <v>3774</v>
      </c>
      <c r="E23" s="34">
        <f t="shared" si="1"/>
        <v>0</v>
      </c>
      <c r="F23" s="34">
        <v>0</v>
      </c>
      <c r="G23" s="34">
        <v>0</v>
      </c>
      <c r="H23" s="34">
        <f t="shared" si="2"/>
        <v>0</v>
      </c>
      <c r="I23" s="34">
        <v>0</v>
      </c>
      <c r="J23" s="34">
        <v>0</v>
      </c>
      <c r="K23" s="34">
        <f t="shared" si="3"/>
        <v>3774</v>
      </c>
      <c r="L23" s="34">
        <v>1433</v>
      </c>
      <c r="M23" s="34">
        <v>2341</v>
      </c>
      <c r="N23" s="34">
        <f t="shared" si="4"/>
        <v>3774</v>
      </c>
      <c r="O23" s="34">
        <f t="shared" si="5"/>
        <v>1433</v>
      </c>
      <c r="P23" s="34">
        <v>1433</v>
      </c>
      <c r="Q23" s="34">
        <v>0</v>
      </c>
      <c r="R23" s="34">
        <v>0</v>
      </c>
      <c r="S23" s="34">
        <v>0</v>
      </c>
      <c r="T23" s="34">
        <v>0</v>
      </c>
      <c r="U23" s="34">
        <f t="shared" si="6"/>
        <v>2341</v>
      </c>
      <c r="V23" s="34">
        <v>2341</v>
      </c>
      <c r="W23" s="34">
        <v>0</v>
      </c>
      <c r="X23" s="34">
        <v>0</v>
      </c>
      <c r="Y23" s="34">
        <v>0</v>
      </c>
      <c r="Z23" s="34">
        <v>0</v>
      </c>
      <c r="AA23" s="34">
        <f t="shared" si="7"/>
        <v>0</v>
      </c>
      <c r="AB23" s="34">
        <v>0</v>
      </c>
      <c r="AC23" s="34">
        <v>0</v>
      </c>
    </row>
    <row r="24" spans="1:29" ht="13.5">
      <c r="A24" s="31" t="s">
        <v>58</v>
      </c>
      <c r="B24" s="32" t="s">
        <v>92</v>
      </c>
      <c r="C24" s="33" t="s">
        <v>55</v>
      </c>
      <c r="D24" s="34">
        <f t="shared" si="0"/>
        <v>4766</v>
      </c>
      <c r="E24" s="34">
        <f t="shared" si="1"/>
        <v>0</v>
      </c>
      <c r="F24" s="34">
        <v>0</v>
      </c>
      <c r="G24" s="34">
        <v>0</v>
      </c>
      <c r="H24" s="34">
        <f t="shared" si="2"/>
        <v>0</v>
      </c>
      <c r="I24" s="34">
        <v>0</v>
      </c>
      <c r="J24" s="34">
        <v>0</v>
      </c>
      <c r="K24" s="34">
        <f t="shared" si="3"/>
        <v>4766</v>
      </c>
      <c r="L24" s="34">
        <v>2449</v>
      </c>
      <c r="M24" s="34">
        <v>2317</v>
      </c>
      <c r="N24" s="34">
        <f t="shared" si="4"/>
        <v>4766</v>
      </c>
      <c r="O24" s="34">
        <f t="shared" si="5"/>
        <v>2449</v>
      </c>
      <c r="P24" s="34">
        <v>2449</v>
      </c>
      <c r="Q24" s="34">
        <v>0</v>
      </c>
      <c r="R24" s="34">
        <v>0</v>
      </c>
      <c r="S24" s="34">
        <v>0</v>
      </c>
      <c r="T24" s="34">
        <v>0</v>
      </c>
      <c r="U24" s="34">
        <f t="shared" si="6"/>
        <v>2317</v>
      </c>
      <c r="V24" s="34">
        <v>2317</v>
      </c>
      <c r="W24" s="34">
        <v>0</v>
      </c>
      <c r="X24" s="34">
        <v>0</v>
      </c>
      <c r="Y24" s="34">
        <v>0</v>
      </c>
      <c r="Z24" s="34">
        <v>0</v>
      </c>
      <c r="AA24" s="34">
        <f t="shared" si="7"/>
        <v>0</v>
      </c>
      <c r="AB24" s="34">
        <v>0</v>
      </c>
      <c r="AC24" s="34">
        <v>0</v>
      </c>
    </row>
    <row r="25" spans="1:29" ht="13.5">
      <c r="A25" s="31" t="s">
        <v>58</v>
      </c>
      <c r="B25" s="32" t="s">
        <v>93</v>
      </c>
      <c r="C25" s="33" t="s">
        <v>94</v>
      </c>
      <c r="D25" s="34">
        <f t="shared" si="0"/>
        <v>5301</v>
      </c>
      <c r="E25" s="34">
        <f t="shared" si="1"/>
        <v>15</v>
      </c>
      <c r="F25" s="34">
        <v>15</v>
      </c>
      <c r="G25" s="34">
        <v>0</v>
      </c>
      <c r="H25" s="34">
        <f t="shared" si="2"/>
        <v>0</v>
      </c>
      <c r="I25" s="34">
        <v>0</v>
      </c>
      <c r="J25" s="34">
        <v>0</v>
      </c>
      <c r="K25" s="34">
        <f t="shared" si="3"/>
        <v>5286</v>
      </c>
      <c r="L25" s="34">
        <v>2279</v>
      </c>
      <c r="M25" s="34">
        <v>3007</v>
      </c>
      <c r="N25" s="34">
        <f t="shared" si="4"/>
        <v>5301</v>
      </c>
      <c r="O25" s="34">
        <f t="shared" si="5"/>
        <v>2294</v>
      </c>
      <c r="P25" s="34">
        <v>2294</v>
      </c>
      <c r="Q25" s="34">
        <v>0</v>
      </c>
      <c r="R25" s="34">
        <v>0</v>
      </c>
      <c r="S25" s="34">
        <v>0</v>
      </c>
      <c r="T25" s="34">
        <v>0</v>
      </c>
      <c r="U25" s="34">
        <f t="shared" si="6"/>
        <v>3007</v>
      </c>
      <c r="V25" s="34">
        <v>3007</v>
      </c>
      <c r="W25" s="34">
        <v>0</v>
      </c>
      <c r="X25" s="34">
        <v>0</v>
      </c>
      <c r="Y25" s="34">
        <v>0</v>
      </c>
      <c r="Z25" s="34">
        <v>0</v>
      </c>
      <c r="AA25" s="34">
        <f t="shared" si="7"/>
        <v>0</v>
      </c>
      <c r="AB25" s="34">
        <v>0</v>
      </c>
      <c r="AC25" s="34">
        <v>0</v>
      </c>
    </row>
    <row r="26" spans="1:29" ht="13.5">
      <c r="A26" s="31" t="s">
        <v>58</v>
      </c>
      <c r="B26" s="32" t="s">
        <v>95</v>
      </c>
      <c r="C26" s="33" t="s">
        <v>96</v>
      </c>
      <c r="D26" s="34">
        <f t="shared" si="0"/>
        <v>4533</v>
      </c>
      <c r="E26" s="34">
        <f t="shared" si="1"/>
        <v>0</v>
      </c>
      <c r="F26" s="34">
        <v>0</v>
      </c>
      <c r="G26" s="34">
        <v>0</v>
      </c>
      <c r="H26" s="34">
        <f t="shared" si="2"/>
        <v>0</v>
      </c>
      <c r="I26" s="34">
        <v>0</v>
      </c>
      <c r="J26" s="34">
        <v>0</v>
      </c>
      <c r="K26" s="34">
        <f t="shared" si="3"/>
        <v>4533</v>
      </c>
      <c r="L26" s="34">
        <v>1533</v>
      </c>
      <c r="M26" s="34">
        <v>3000</v>
      </c>
      <c r="N26" s="34">
        <f t="shared" si="4"/>
        <v>4533</v>
      </c>
      <c r="O26" s="34">
        <f t="shared" si="5"/>
        <v>1533</v>
      </c>
      <c r="P26" s="34">
        <v>1533</v>
      </c>
      <c r="Q26" s="34">
        <v>0</v>
      </c>
      <c r="R26" s="34">
        <v>0</v>
      </c>
      <c r="S26" s="34">
        <v>0</v>
      </c>
      <c r="T26" s="34">
        <v>0</v>
      </c>
      <c r="U26" s="34">
        <f t="shared" si="6"/>
        <v>3000</v>
      </c>
      <c r="V26" s="34">
        <v>3000</v>
      </c>
      <c r="W26" s="34">
        <v>0</v>
      </c>
      <c r="X26" s="34">
        <v>0</v>
      </c>
      <c r="Y26" s="34">
        <v>0</v>
      </c>
      <c r="Z26" s="34">
        <v>0</v>
      </c>
      <c r="AA26" s="34">
        <f t="shared" si="7"/>
        <v>0</v>
      </c>
      <c r="AB26" s="34">
        <v>0</v>
      </c>
      <c r="AC26" s="34">
        <v>0</v>
      </c>
    </row>
    <row r="27" spans="1:29" ht="13.5">
      <c r="A27" s="31" t="s">
        <v>58</v>
      </c>
      <c r="B27" s="32" t="s">
        <v>97</v>
      </c>
      <c r="C27" s="33" t="s">
        <v>98</v>
      </c>
      <c r="D27" s="34">
        <f t="shared" si="0"/>
        <v>3229</v>
      </c>
      <c r="E27" s="34">
        <f t="shared" si="1"/>
        <v>0</v>
      </c>
      <c r="F27" s="34">
        <v>0</v>
      </c>
      <c r="G27" s="34">
        <v>0</v>
      </c>
      <c r="H27" s="34">
        <f t="shared" si="2"/>
        <v>0</v>
      </c>
      <c r="I27" s="34">
        <v>0</v>
      </c>
      <c r="J27" s="34">
        <v>0</v>
      </c>
      <c r="K27" s="34">
        <f t="shared" si="3"/>
        <v>3229</v>
      </c>
      <c r="L27" s="34">
        <v>1530</v>
      </c>
      <c r="M27" s="34">
        <v>1699</v>
      </c>
      <c r="N27" s="34">
        <f t="shared" si="4"/>
        <v>3229</v>
      </c>
      <c r="O27" s="34">
        <f t="shared" si="5"/>
        <v>1530</v>
      </c>
      <c r="P27" s="34">
        <v>1530</v>
      </c>
      <c r="Q27" s="34">
        <v>0</v>
      </c>
      <c r="R27" s="34">
        <v>0</v>
      </c>
      <c r="S27" s="34">
        <v>0</v>
      </c>
      <c r="T27" s="34">
        <v>0</v>
      </c>
      <c r="U27" s="34">
        <f t="shared" si="6"/>
        <v>1699</v>
      </c>
      <c r="V27" s="34">
        <v>1699</v>
      </c>
      <c r="W27" s="34">
        <v>0</v>
      </c>
      <c r="X27" s="34">
        <v>0</v>
      </c>
      <c r="Y27" s="34">
        <v>0</v>
      </c>
      <c r="Z27" s="34">
        <v>0</v>
      </c>
      <c r="AA27" s="34">
        <f t="shared" si="7"/>
        <v>0</v>
      </c>
      <c r="AB27" s="34">
        <v>0</v>
      </c>
      <c r="AC27" s="34">
        <v>0</v>
      </c>
    </row>
    <row r="28" spans="1:29" ht="13.5">
      <c r="A28" s="31" t="s">
        <v>58</v>
      </c>
      <c r="B28" s="32" t="s">
        <v>99</v>
      </c>
      <c r="C28" s="33" t="s">
        <v>100</v>
      </c>
      <c r="D28" s="34">
        <f t="shared" si="0"/>
        <v>5126</v>
      </c>
      <c r="E28" s="34">
        <f t="shared" si="1"/>
        <v>0</v>
      </c>
      <c r="F28" s="34">
        <v>0</v>
      </c>
      <c r="G28" s="34">
        <v>0</v>
      </c>
      <c r="H28" s="34">
        <f t="shared" si="2"/>
        <v>0</v>
      </c>
      <c r="I28" s="34">
        <v>0</v>
      </c>
      <c r="J28" s="34">
        <v>0</v>
      </c>
      <c r="K28" s="34">
        <f t="shared" si="3"/>
        <v>5126</v>
      </c>
      <c r="L28" s="34">
        <v>2700</v>
      </c>
      <c r="M28" s="34">
        <v>2426</v>
      </c>
      <c r="N28" s="34">
        <f t="shared" si="4"/>
        <v>5378</v>
      </c>
      <c r="O28" s="34">
        <f t="shared" si="5"/>
        <v>2700</v>
      </c>
      <c r="P28" s="34">
        <v>2700</v>
      </c>
      <c r="Q28" s="34">
        <v>0</v>
      </c>
      <c r="R28" s="34">
        <v>0</v>
      </c>
      <c r="S28" s="34">
        <v>0</v>
      </c>
      <c r="T28" s="34">
        <v>0</v>
      </c>
      <c r="U28" s="34">
        <f t="shared" si="6"/>
        <v>2426</v>
      </c>
      <c r="V28" s="34">
        <v>2426</v>
      </c>
      <c r="W28" s="34">
        <v>0</v>
      </c>
      <c r="X28" s="34">
        <v>0</v>
      </c>
      <c r="Y28" s="34">
        <v>0</v>
      </c>
      <c r="Z28" s="34">
        <v>0</v>
      </c>
      <c r="AA28" s="34">
        <f t="shared" si="7"/>
        <v>252</v>
      </c>
      <c r="AB28" s="34">
        <v>252</v>
      </c>
      <c r="AC28" s="34">
        <v>0</v>
      </c>
    </row>
    <row r="29" spans="1:29" ht="13.5">
      <c r="A29" s="31" t="s">
        <v>58</v>
      </c>
      <c r="B29" s="32" t="s">
        <v>101</v>
      </c>
      <c r="C29" s="33" t="s">
        <v>102</v>
      </c>
      <c r="D29" s="34">
        <f t="shared" si="0"/>
        <v>2697</v>
      </c>
      <c r="E29" s="34">
        <f t="shared" si="1"/>
        <v>0</v>
      </c>
      <c r="F29" s="34">
        <v>0</v>
      </c>
      <c r="G29" s="34">
        <v>0</v>
      </c>
      <c r="H29" s="34">
        <f t="shared" si="2"/>
        <v>0</v>
      </c>
      <c r="I29" s="34">
        <v>0</v>
      </c>
      <c r="J29" s="34">
        <v>0</v>
      </c>
      <c r="K29" s="34">
        <f t="shared" si="3"/>
        <v>2697</v>
      </c>
      <c r="L29" s="34">
        <v>1228</v>
      </c>
      <c r="M29" s="34">
        <v>1469</v>
      </c>
      <c r="N29" s="34">
        <f t="shared" si="4"/>
        <v>2697</v>
      </c>
      <c r="O29" s="34">
        <f t="shared" si="5"/>
        <v>1228</v>
      </c>
      <c r="P29" s="34">
        <v>1228</v>
      </c>
      <c r="Q29" s="34">
        <v>0</v>
      </c>
      <c r="R29" s="34">
        <v>0</v>
      </c>
      <c r="S29" s="34">
        <v>0</v>
      </c>
      <c r="T29" s="34">
        <v>0</v>
      </c>
      <c r="U29" s="34">
        <f t="shared" si="6"/>
        <v>1469</v>
      </c>
      <c r="V29" s="34">
        <v>1469</v>
      </c>
      <c r="W29" s="34">
        <v>0</v>
      </c>
      <c r="X29" s="34">
        <v>0</v>
      </c>
      <c r="Y29" s="34">
        <v>0</v>
      </c>
      <c r="Z29" s="34">
        <v>0</v>
      </c>
      <c r="AA29" s="34">
        <f t="shared" si="7"/>
        <v>0</v>
      </c>
      <c r="AB29" s="34">
        <v>0</v>
      </c>
      <c r="AC29" s="34">
        <v>0</v>
      </c>
    </row>
    <row r="30" spans="1:29" ht="13.5">
      <c r="A30" s="31" t="s">
        <v>58</v>
      </c>
      <c r="B30" s="32" t="s">
        <v>103</v>
      </c>
      <c r="C30" s="33" t="s">
        <v>104</v>
      </c>
      <c r="D30" s="34">
        <f t="shared" si="0"/>
        <v>5793</v>
      </c>
      <c r="E30" s="34">
        <f t="shared" si="1"/>
        <v>0</v>
      </c>
      <c r="F30" s="34">
        <v>0</v>
      </c>
      <c r="G30" s="34">
        <v>0</v>
      </c>
      <c r="H30" s="34">
        <f t="shared" si="2"/>
        <v>0</v>
      </c>
      <c r="I30" s="34">
        <v>0</v>
      </c>
      <c r="J30" s="34">
        <v>0</v>
      </c>
      <c r="K30" s="34">
        <f t="shared" si="3"/>
        <v>5793</v>
      </c>
      <c r="L30" s="34">
        <v>3280</v>
      </c>
      <c r="M30" s="34">
        <v>2513</v>
      </c>
      <c r="N30" s="34">
        <f t="shared" si="4"/>
        <v>6115</v>
      </c>
      <c r="O30" s="34">
        <f t="shared" si="5"/>
        <v>3280</v>
      </c>
      <c r="P30" s="34">
        <v>3280</v>
      </c>
      <c r="Q30" s="34">
        <v>0</v>
      </c>
      <c r="R30" s="34">
        <v>0</v>
      </c>
      <c r="S30" s="34">
        <v>0</v>
      </c>
      <c r="T30" s="34">
        <v>0</v>
      </c>
      <c r="U30" s="34">
        <f t="shared" si="6"/>
        <v>2513</v>
      </c>
      <c r="V30" s="34">
        <v>2513</v>
      </c>
      <c r="W30" s="34">
        <v>0</v>
      </c>
      <c r="X30" s="34">
        <v>0</v>
      </c>
      <c r="Y30" s="34">
        <v>0</v>
      </c>
      <c r="Z30" s="34">
        <v>0</v>
      </c>
      <c r="AA30" s="34">
        <f t="shared" si="7"/>
        <v>322</v>
      </c>
      <c r="AB30" s="34">
        <v>322</v>
      </c>
      <c r="AC30" s="34">
        <v>0</v>
      </c>
    </row>
    <row r="31" spans="1:29" ht="13.5">
      <c r="A31" s="31" t="s">
        <v>58</v>
      </c>
      <c r="B31" s="32" t="s">
        <v>105</v>
      </c>
      <c r="C31" s="33" t="s">
        <v>106</v>
      </c>
      <c r="D31" s="34">
        <f t="shared" si="0"/>
        <v>1622</v>
      </c>
      <c r="E31" s="34">
        <f t="shared" si="1"/>
        <v>0</v>
      </c>
      <c r="F31" s="34">
        <v>0</v>
      </c>
      <c r="G31" s="34">
        <v>0</v>
      </c>
      <c r="H31" s="34">
        <f t="shared" si="2"/>
        <v>0</v>
      </c>
      <c r="I31" s="34">
        <v>0</v>
      </c>
      <c r="J31" s="34">
        <v>0</v>
      </c>
      <c r="K31" s="34">
        <f t="shared" si="3"/>
        <v>1622</v>
      </c>
      <c r="L31" s="34">
        <v>916</v>
      </c>
      <c r="M31" s="34">
        <v>706</v>
      </c>
      <c r="N31" s="34">
        <f t="shared" si="4"/>
        <v>1706</v>
      </c>
      <c r="O31" s="34">
        <f t="shared" si="5"/>
        <v>916</v>
      </c>
      <c r="P31" s="34">
        <v>916</v>
      </c>
      <c r="Q31" s="34">
        <v>0</v>
      </c>
      <c r="R31" s="34">
        <v>0</v>
      </c>
      <c r="S31" s="34">
        <v>0</v>
      </c>
      <c r="T31" s="34">
        <v>0</v>
      </c>
      <c r="U31" s="34">
        <f t="shared" si="6"/>
        <v>706</v>
      </c>
      <c r="V31" s="34">
        <v>706</v>
      </c>
      <c r="W31" s="34">
        <v>0</v>
      </c>
      <c r="X31" s="34">
        <v>0</v>
      </c>
      <c r="Y31" s="34">
        <v>0</v>
      </c>
      <c r="Z31" s="34">
        <v>0</v>
      </c>
      <c r="AA31" s="34">
        <f t="shared" si="7"/>
        <v>84</v>
      </c>
      <c r="AB31" s="34">
        <v>84</v>
      </c>
      <c r="AC31" s="34">
        <v>0</v>
      </c>
    </row>
    <row r="32" spans="1:29" ht="13.5">
      <c r="A32" s="31" t="s">
        <v>58</v>
      </c>
      <c r="B32" s="32" t="s">
        <v>107</v>
      </c>
      <c r="C32" s="33" t="s">
        <v>108</v>
      </c>
      <c r="D32" s="34">
        <f t="shared" si="0"/>
        <v>2491</v>
      </c>
      <c r="E32" s="34">
        <f t="shared" si="1"/>
        <v>0</v>
      </c>
      <c r="F32" s="34">
        <v>0</v>
      </c>
      <c r="G32" s="34">
        <v>0</v>
      </c>
      <c r="H32" s="34">
        <f t="shared" si="2"/>
        <v>0</v>
      </c>
      <c r="I32" s="34">
        <v>0</v>
      </c>
      <c r="J32" s="34">
        <v>0</v>
      </c>
      <c r="K32" s="34">
        <f t="shared" si="3"/>
        <v>2491</v>
      </c>
      <c r="L32" s="34">
        <v>1634</v>
      </c>
      <c r="M32" s="34">
        <v>857</v>
      </c>
      <c r="N32" s="34">
        <f t="shared" si="4"/>
        <v>2491</v>
      </c>
      <c r="O32" s="34">
        <f t="shared" si="5"/>
        <v>1634</v>
      </c>
      <c r="P32" s="34">
        <v>1634</v>
      </c>
      <c r="Q32" s="34">
        <v>0</v>
      </c>
      <c r="R32" s="34">
        <v>0</v>
      </c>
      <c r="S32" s="34">
        <v>0</v>
      </c>
      <c r="T32" s="34">
        <v>0</v>
      </c>
      <c r="U32" s="34">
        <f t="shared" si="6"/>
        <v>857</v>
      </c>
      <c r="V32" s="34">
        <v>857</v>
      </c>
      <c r="W32" s="34">
        <v>0</v>
      </c>
      <c r="X32" s="34">
        <v>0</v>
      </c>
      <c r="Y32" s="34">
        <v>0</v>
      </c>
      <c r="Z32" s="34">
        <v>0</v>
      </c>
      <c r="AA32" s="34">
        <f t="shared" si="7"/>
        <v>0</v>
      </c>
      <c r="AB32" s="34">
        <v>0</v>
      </c>
      <c r="AC32" s="34">
        <v>0</v>
      </c>
    </row>
    <row r="33" spans="1:29" ht="13.5">
      <c r="A33" s="31" t="s">
        <v>58</v>
      </c>
      <c r="B33" s="32" t="s">
        <v>109</v>
      </c>
      <c r="C33" s="33" t="s">
        <v>110</v>
      </c>
      <c r="D33" s="34">
        <f t="shared" si="0"/>
        <v>2618</v>
      </c>
      <c r="E33" s="34">
        <f t="shared" si="1"/>
        <v>0</v>
      </c>
      <c r="F33" s="34">
        <v>0</v>
      </c>
      <c r="G33" s="34">
        <v>0</v>
      </c>
      <c r="H33" s="34">
        <f t="shared" si="2"/>
        <v>0</v>
      </c>
      <c r="I33" s="34">
        <v>0</v>
      </c>
      <c r="J33" s="34">
        <v>0</v>
      </c>
      <c r="K33" s="34">
        <f t="shared" si="3"/>
        <v>2618</v>
      </c>
      <c r="L33" s="34">
        <v>1480</v>
      </c>
      <c r="M33" s="34">
        <v>1138</v>
      </c>
      <c r="N33" s="34">
        <f t="shared" si="4"/>
        <v>2618</v>
      </c>
      <c r="O33" s="34">
        <f t="shared" si="5"/>
        <v>1480</v>
      </c>
      <c r="P33" s="34">
        <v>1480</v>
      </c>
      <c r="Q33" s="34">
        <v>0</v>
      </c>
      <c r="R33" s="34">
        <v>0</v>
      </c>
      <c r="S33" s="34">
        <v>0</v>
      </c>
      <c r="T33" s="34">
        <v>0</v>
      </c>
      <c r="U33" s="34">
        <f t="shared" si="6"/>
        <v>1138</v>
      </c>
      <c r="V33" s="34">
        <v>1138</v>
      </c>
      <c r="W33" s="34">
        <v>0</v>
      </c>
      <c r="X33" s="34">
        <v>0</v>
      </c>
      <c r="Y33" s="34">
        <v>0</v>
      </c>
      <c r="Z33" s="34">
        <v>0</v>
      </c>
      <c r="AA33" s="34">
        <f t="shared" si="7"/>
        <v>0</v>
      </c>
      <c r="AB33" s="34">
        <v>0</v>
      </c>
      <c r="AC33" s="34">
        <v>0</v>
      </c>
    </row>
    <row r="34" spans="1:29" ht="13.5">
      <c r="A34" s="31" t="s">
        <v>58</v>
      </c>
      <c r="B34" s="32" t="s">
        <v>111</v>
      </c>
      <c r="C34" s="33" t="s">
        <v>112</v>
      </c>
      <c r="D34" s="34">
        <f t="shared" si="0"/>
        <v>6431</v>
      </c>
      <c r="E34" s="34">
        <f t="shared" si="1"/>
        <v>0</v>
      </c>
      <c r="F34" s="34">
        <v>0</v>
      </c>
      <c r="G34" s="34">
        <v>0</v>
      </c>
      <c r="H34" s="34">
        <f t="shared" si="2"/>
        <v>3194</v>
      </c>
      <c r="I34" s="34">
        <v>3194</v>
      </c>
      <c r="J34" s="34">
        <v>0</v>
      </c>
      <c r="K34" s="34">
        <f t="shared" si="3"/>
        <v>3237</v>
      </c>
      <c r="L34" s="34">
        <v>0</v>
      </c>
      <c r="M34" s="34">
        <v>3237</v>
      </c>
      <c r="N34" s="34">
        <f t="shared" si="4"/>
        <v>6431</v>
      </c>
      <c r="O34" s="34">
        <f t="shared" si="5"/>
        <v>3194</v>
      </c>
      <c r="P34" s="34">
        <v>3194</v>
      </c>
      <c r="Q34" s="34">
        <v>0</v>
      </c>
      <c r="R34" s="34">
        <v>0</v>
      </c>
      <c r="S34" s="34">
        <v>0</v>
      </c>
      <c r="T34" s="34">
        <v>0</v>
      </c>
      <c r="U34" s="34">
        <f t="shared" si="6"/>
        <v>3237</v>
      </c>
      <c r="V34" s="34">
        <v>3237</v>
      </c>
      <c r="W34" s="34">
        <v>0</v>
      </c>
      <c r="X34" s="34">
        <v>0</v>
      </c>
      <c r="Y34" s="34">
        <v>0</v>
      </c>
      <c r="Z34" s="34">
        <v>0</v>
      </c>
      <c r="AA34" s="34">
        <f t="shared" si="7"/>
        <v>0</v>
      </c>
      <c r="AB34" s="34">
        <v>0</v>
      </c>
      <c r="AC34" s="34">
        <v>0</v>
      </c>
    </row>
    <row r="35" spans="1:29" ht="13.5">
      <c r="A35" s="31" t="s">
        <v>58</v>
      </c>
      <c r="B35" s="32" t="s">
        <v>113</v>
      </c>
      <c r="C35" s="33" t="s">
        <v>114</v>
      </c>
      <c r="D35" s="34">
        <f t="shared" si="0"/>
        <v>7077</v>
      </c>
      <c r="E35" s="34">
        <f t="shared" si="1"/>
        <v>0</v>
      </c>
      <c r="F35" s="34">
        <v>0</v>
      </c>
      <c r="G35" s="34">
        <v>0</v>
      </c>
      <c r="H35" s="34">
        <f t="shared" si="2"/>
        <v>3969</v>
      </c>
      <c r="I35" s="34">
        <v>3969</v>
      </c>
      <c r="J35" s="34">
        <v>0</v>
      </c>
      <c r="K35" s="34">
        <f t="shared" si="3"/>
        <v>3108</v>
      </c>
      <c r="L35" s="34">
        <v>0</v>
      </c>
      <c r="M35" s="34">
        <v>3108</v>
      </c>
      <c r="N35" s="34">
        <f t="shared" si="4"/>
        <v>7077</v>
      </c>
      <c r="O35" s="34">
        <f t="shared" si="5"/>
        <v>3969</v>
      </c>
      <c r="P35" s="34">
        <v>3969</v>
      </c>
      <c r="Q35" s="34">
        <v>0</v>
      </c>
      <c r="R35" s="34">
        <v>0</v>
      </c>
      <c r="S35" s="34">
        <v>0</v>
      </c>
      <c r="T35" s="34">
        <v>0</v>
      </c>
      <c r="U35" s="34">
        <f t="shared" si="6"/>
        <v>3108</v>
      </c>
      <c r="V35" s="34">
        <v>3108</v>
      </c>
      <c r="W35" s="34">
        <v>0</v>
      </c>
      <c r="X35" s="34">
        <v>0</v>
      </c>
      <c r="Y35" s="34">
        <v>0</v>
      </c>
      <c r="Z35" s="34">
        <v>0</v>
      </c>
      <c r="AA35" s="34">
        <f t="shared" si="7"/>
        <v>0</v>
      </c>
      <c r="AB35" s="34">
        <v>0</v>
      </c>
      <c r="AC35" s="34">
        <v>0</v>
      </c>
    </row>
    <row r="36" spans="1:29" ht="13.5">
      <c r="A36" s="31" t="s">
        <v>58</v>
      </c>
      <c r="B36" s="32" t="s">
        <v>115</v>
      </c>
      <c r="C36" s="33" t="s">
        <v>116</v>
      </c>
      <c r="D36" s="34">
        <f t="shared" si="0"/>
        <v>4957</v>
      </c>
      <c r="E36" s="34">
        <f t="shared" si="1"/>
        <v>0</v>
      </c>
      <c r="F36" s="34">
        <v>0</v>
      </c>
      <c r="G36" s="34">
        <v>0</v>
      </c>
      <c r="H36" s="34">
        <f t="shared" si="2"/>
        <v>0</v>
      </c>
      <c r="I36" s="34">
        <v>0</v>
      </c>
      <c r="J36" s="34">
        <v>0</v>
      </c>
      <c r="K36" s="34">
        <f t="shared" si="3"/>
        <v>4957</v>
      </c>
      <c r="L36" s="34">
        <v>3999</v>
      </c>
      <c r="M36" s="34">
        <v>958</v>
      </c>
      <c r="N36" s="34">
        <f t="shared" si="4"/>
        <v>4957</v>
      </c>
      <c r="O36" s="34">
        <f t="shared" si="5"/>
        <v>3999</v>
      </c>
      <c r="P36" s="34">
        <v>3999</v>
      </c>
      <c r="Q36" s="34">
        <v>0</v>
      </c>
      <c r="R36" s="34">
        <v>0</v>
      </c>
      <c r="S36" s="34">
        <v>0</v>
      </c>
      <c r="T36" s="34">
        <v>0</v>
      </c>
      <c r="U36" s="34">
        <f t="shared" si="6"/>
        <v>958</v>
      </c>
      <c r="V36" s="34">
        <v>958</v>
      </c>
      <c r="W36" s="34">
        <v>0</v>
      </c>
      <c r="X36" s="34">
        <v>0</v>
      </c>
      <c r="Y36" s="34">
        <v>0</v>
      </c>
      <c r="Z36" s="34">
        <v>0</v>
      </c>
      <c r="AA36" s="34">
        <f t="shared" si="7"/>
        <v>0</v>
      </c>
      <c r="AB36" s="34">
        <v>0</v>
      </c>
      <c r="AC36" s="34">
        <v>0</v>
      </c>
    </row>
    <row r="37" spans="1:29" ht="13.5">
      <c r="A37" s="31" t="s">
        <v>58</v>
      </c>
      <c r="B37" s="32" t="s">
        <v>117</v>
      </c>
      <c r="C37" s="33" t="s">
        <v>118</v>
      </c>
      <c r="D37" s="34">
        <f t="shared" si="0"/>
        <v>5810</v>
      </c>
      <c r="E37" s="34">
        <f t="shared" si="1"/>
        <v>0</v>
      </c>
      <c r="F37" s="34">
        <v>0</v>
      </c>
      <c r="G37" s="34">
        <v>0</v>
      </c>
      <c r="H37" s="34">
        <f t="shared" si="2"/>
        <v>0</v>
      </c>
      <c r="I37" s="34">
        <v>0</v>
      </c>
      <c r="J37" s="34">
        <v>0</v>
      </c>
      <c r="K37" s="34">
        <f t="shared" si="3"/>
        <v>5810</v>
      </c>
      <c r="L37" s="34">
        <v>3955</v>
      </c>
      <c r="M37" s="34">
        <v>1855</v>
      </c>
      <c r="N37" s="34">
        <f t="shared" si="4"/>
        <v>5810</v>
      </c>
      <c r="O37" s="34">
        <f t="shared" si="5"/>
        <v>3955</v>
      </c>
      <c r="P37" s="34">
        <v>3955</v>
      </c>
      <c r="Q37" s="34">
        <v>0</v>
      </c>
      <c r="R37" s="34">
        <v>0</v>
      </c>
      <c r="S37" s="34">
        <v>0</v>
      </c>
      <c r="T37" s="34">
        <v>0</v>
      </c>
      <c r="U37" s="34">
        <f t="shared" si="6"/>
        <v>1855</v>
      </c>
      <c r="V37" s="34">
        <v>1855</v>
      </c>
      <c r="W37" s="34">
        <v>0</v>
      </c>
      <c r="X37" s="34">
        <v>0</v>
      </c>
      <c r="Y37" s="34">
        <v>0</v>
      </c>
      <c r="Z37" s="34">
        <v>0</v>
      </c>
      <c r="AA37" s="34">
        <f t="shared" si="7"/>
        <v>0</v>
      </c>
      <c r="AB37" s="34">
        <v>0</v>
      </c>
      <c r="AC37" s="34">
        <v>0</v>
      </c>
    </row>
    <row r="38" spans="1:29" ht="13.5">
      <c r="A38" s="31" t="s">
        <v>58</v>
      </c>
      <c r="B38" s="32" t="s">
        <v>119</v>
      </c>
      <c r="C38" s="33" t="s">
        <v>120</v>
      </c>
      <c r="D38" s="34">
        <f t="shared" si="0"/>
        <v>3916</v>
      </c>
      <c r="E38" s="34">
        <f t="shared" si="1"/>
        <v>0</v>
      </c>
      <c r="F38" s="34">
        <v>0</v>
      </c>
      <c r="G38" s="34">
        <v>0</v>
      </c>
      <c r="H38" s="34">
        <f t="shared" si="2"/>
        <v>0</v>
      </c>
      <c r="I38" s="34">
        <v>0</v>
      </c>
      <c r="J38" s="34">
        <v>0</v>
      </c>
      <c r="K38" s="34">
        <f t="shared" si="3"/>
        <v>3916</v>
      </c>
      <c r="L38" s="34">
        <v>1839</v>
      </c>
      <c r="M38" s="34">
        <v>2077</v>
      </c>
      <c r="N38" s="34">
        <f t="shared" si="4"/>
        <v>3916</v>
      </c>
      <c r="O38" s="34">
        <f t="shared" si="5"/>
        <v>1839</v>
      </c>
      <c r="P38" s="34">
        <v>1839</v>
      </c>
      <c r="Q38" s="34">
        <v>0</v>
      </c>
      <c r="R38" s="34">
        <v>0</v>
      </c>
      <c r="S38" s="34">
        <v>0</v>
      </c>
      <c r="T38" s="34">
        <v>0</v>
      </c>
      <c r="U38" s="34">
        <f t="shared" si="6"/>
        <v>2077</v>
      </c>
      <c r="V38" s="34">
        <v>2077</v>
      </c>
      <c r="W38" s="34">
        <v>0</v>
      </c>
      <c r="X38" s="34">
        <v>0</v>
      </c>
      <c r="Y38" s="34">
        <v>0</v>
      </c>
      <c r="Z38" s="34">
        <v>0</v>
      </c>
      <c r="AA38" s="34">
        <f t="shared" si="7"/>
        <v>0</v>
      </c>
      <c r="AB38" s="34">
        <v>0</v>
      </c>
      <c r="AC38" s="34">
        <v>0</v>
      </c>
    </row>
    <row r="39" spans="1:29" ht="13.5">
      <c r="A39" s="31" t="s">
        <v>58</v>
      </c>
      <c r="B39" s="32" t="s">
        <v>121</v>
      </c>
      <c r="C39" s="33" t="s">
        <v>122</v>
      </c>
      <c r="D39" s="34">
        <f t="shared" si="0"/>
        <v>1871</v>
      </c>
      <c r="E39" s="34">
        <f t="shared" si="1"/>
        <v>0</v>
      </c>
      <c r="F39" s="34">
        <v>0</v>
      </c>
      <c r="G39" s="34">
        <v>0</v>
      </c>
      <c r="H39" s="34">
        <f t="shared" si="2"/>
        <v>0</v>
      </c>
      <c r="I39" s="34">
        <v>0</v>
      </c>
      <c r="J39" s="34">
        <v>0</v>
      </c>
      <c r="K39" s="34">
        <f t="shared" si="3"/>
        <v>1871</v>
      </c>
      <c r="L39" s="34">
        <v>994</v>
      </c>
      <c r="M39" s="34">
        <v>877</v>
      </c>
      <c r="N39" s="34">
        <f t="shared" si="4"/>
        <v>2038</v>
      </c>
      <c r="O39" s="34">
        <f t="shared" si="5"/>
        <v>994</v>
      </c>
      <c r="P39" s="34">
        <v>994</v>
      </c>
      <c r="Q39" s="34">
        <v>0</v>
      </c>
      <c r="R39" s="34">
        <v>0</v>
      </c>
      <c r="S39" s="34">
        <v>0</v>
      </c>
      <c r="T39" s="34">
        <v>0</v>
      </c>
      <c r="U39" s="34">
        <f t="shared" si="6"/>
        <v>877</v>
      </c>
      <c r="V39" s="34">
        <v>877</v>
      </c>
      <c r="W39" s="34">
        <v>0</v>
      </c>
      <c r="X39" s="34">
        <v>0</v>
      </c>
      <c r="Y39" s="34">
        <v>0</v>
      </c>
      <c r="Z39" s="34">
        <v>0</v>
      </c>
      <c r="AA39" s="34">
        <f t="shared" si="7"/>
        <v>167</v>
      </c>
      <c r="AB39" s="34">
        <v>167</v>
      </c>
      <c r="AC39" s="34">
        <v>0</v>
      </c>
    </row>
    <row r="40" spans="1:29" ht="13.5">
      <c r="A40" s="31" t="s">
        <v>58</v>
      </c>
      <c r="B40" s="32" t="s">
        <v>123</v>
      </c>
      <c r="C40" s="33" t="s">
        <v>124</v>
      </c>
      <c r="D40" s="34">
        <f t="shared" si="0"/>
        <v>5960</v>
      </c>
      <c r="E40" s="34">
        <f t="shared" si="1"/>
        <v>0</v>
      </c>
      <c r="F40" s="34">
        <v>0</v>
      </c>
      <c r="G40" s="34">
        <v>0</v>
      </c>
      <c r="H40" s="34">
        <f t="shared" si="2"/>
        <v>0</v>
      </c>
      <c r="I40" s="34">
        <v>0</v>
      </c>
      <c r="J40" s="34">
        <v>0</v>
      </c>
      <c r="K40" s="34">
        <f t="shared" si="3"/>
        <v>5960</v>
      </c>
      <c r="L40" s="34">
        <v>2053</v>
      </c>
      <c r="M40" s="34">
        <v>3907</v>
      </c>
      <c r="N40" s="34">
        <f t="shared" si="4"/>
        <v>5960</v>
      </c>
      <c r="O40" s="34">
        <f t="shared" si="5"/>
        <v>2053</v>
      </c>
      <c r="P40" s="34">
        <v>2053</v>
      </c>
      <c r="Q40" s="34">
        <v>0</v>
      </c>
      <c r="R40" s="34">
        <v>0</v>
      </c>
      <c r="S40" s="34">
        <v>0</v>
      </c>
      <c r="T40" s="34">
        <v>0</v>
      </c>
      <c r="U40" s="34">
        <f t="shared" si="6"/>
        <v>3907</v>
      </c>
      <c r="V40" s="34">
        <v>3907</v>
      </c>
      <c r="W40" s="34">
        <v>0</v>
      </c>
      <c r="X40" s="34">
        <v>0</v>
      </c>
      <c r="Y40" s="34">
        <v>0</v>
      </c>
      <c r="Z40" s="34">
        <v>0</v>
      </c>
      <c r="AA40" s="34">
        <f t="shared" si="7"/>
        <v>0</v>
      </c>
      <c r="AB40" s="34">
        <v>0</v>
      </c>
      <c r="AC40" s="34">
        <v>0</v>
      </c>
    </row>
    <row r="41" spans="1:29" ht="13.5">
      <c r="A41" s="31" t="s">
        <v>58</v>
      </c>
      <c r="B41" s="32" t="s">
        <v>125</v>
      </c>
      <c r="C41" s="33" t="s">
        <v>126</v>
      </c>
      <c r="D41" s="34">
        <f t="shared" si="0"/>
        <v>4699</v>
      </c>
      <c r="E41" s="34">
        <f t="shared" si="1"/>
        <v>0</v>
      </c>
      <c r="F41" s="34">
        <v>0</v>
      </c>
      <c r="G41" s="34">
        <v>0</v>
      </c>
      <c r="H41" s="34">
        <f t="shared" si="2"/>
        <v>0</v>
      </c>
      <c r="I41" s="34">
        <v>0</v>
      </c>
      <c r="J41" s="34">
        <v>0</v>
      </c>
      <c r="K41" s="34">
        <f t="shared" si="3"/>
        <v>4699</v>
      </c>
      <c r="L41" s="34">
        <v>1044</v>
      </c>
      <c r="M41" s="34">
        <v>3655</v>
      </c>
      <c r="N41" s="34">
        <f t="shared" si="4"/>
        <v>4700</v>
      </c>
      <c r="O41" s="34">
        <f t="shared" si="5"/>
        <v>1044</v>
      </c>
      <c r="P41" s="34">
        <v>1044</v>
      </c>
      <c r="Q41" s="34">
        <v>0</v>
      </c>
      <c r="R41" s="34">
        <v>0</v>
      </c>
      <c r="S41" s="34">
        <v>0</v>
      </c>
      <c r="T41" s="34">
        <v>0</v>
      </c>
      <c r="U41" s="34">
        <f t="shared" si="6"/>
        <v>3655</v>
      </c>
      <c r="V41" s="34">
        <v>3655</v>
      </c>
      <c r="W41" s="34">
        <v>0</v>
      </c>
      <c r="X41" s="34">
        <v>0</v>
      </c>
      <c r="Y41" s="34">
        <v>0</v>
      </c>
      <c r="Z41" s="34">
        <v>0</v>
      </c>
      <c r="AA41" s="34">
        <f t="shared" si="7"/>
        <v>1</v>
      </c>
      <c r="AB41" s="34">
        <v>1</v>
      </c>
      <c r="AC41" s="34">
        <v>0</v>
      </c>
    </row>
    <row r="42" spans="1:29" ht="13.5">
      <c r="A42" s="31" t="s">
        <v>58</v>
      </c>
      <c r="B42" s="32" t="s">
        <v>127</v>
      </c>
      <c r="C42" s="33" t="s">
        <v>128</v>
      </c>
      <c r="D42" s="34">
        <f t="shared" si="0"/>
        <v>865</v>
      </c>
      <c r="E42" s="34">
        <f t="shared" si="1"/>
        <v>0</v>
      </c>
      <c r="F42" s="34">
        <v>0</v>
      </c>
      <c r="G42" s="34">
        <v>0</v>
      </c>
      <c r="H42" s="34">
        <f t="shared" si="2"/>
        <v>0</v>
      </c>
      <c r="I42" s="34">
        <v>0</v>
      </c>
      <c r="J42" s="34">
        <v>0</v>
      </c>
      <c r="K42" s="34">
        <f t="shared" si="3"/>
        <v>865</v>
      </c>
      <c r="L42" s="34">
        <v>367</v>
      </c>
      <c r="M42" s="34">
        <v>498</v>
      </c>
      <c r="N42" s="34">
        <f t="shared" si="4"/>
        <v>865</v>
      </c>
      <c r="O42" s="34">
        <f t="shared" si="5"/>
        <v>367</v>
      </c>
      <c r="P42" s="34">
        <v>367</v>
      </c>
      <c r="Q42" s="34">
        <v>0</v>
      </c>
      <c r="R42" s="34">
        <v>0</v>
      </c>
      <c r="S42" s="34">
        <v>0</v>
      </c>
      <c r="T42" s="34">
        <v>0</v>
      </c>
      <c r="U42" s="34">
        <f t="shared" si="6"/>
        <v>498</v>
      </c>
      <c r="V42" s="34">
        <v>498</v>
      </c>
      <c r="W42" s="34">
        <v>0</v>
      </c>
      <c r="X42" s="34">
        <v>0</v>
      </c>
      <c r="Y42" s="34">
        <v>0</v>
      </c>
      <c r="Z42" s="34">
        <v>0</v>
      </c>
      <c r="AA42" s="34">
        <f t="shared" si="7"/>
        <v>0</v>
      </c>
      <c r="AB42" s="34">
        <v>0</v>
      </c>
      <c r="AC42" s="34">
        <v>0</v>
      </c>
    </row>
    <row r="43" spans="1:29" ht="13.5">
      <c r="A43" s="31" t="s">
        <v>58</v>
      </c>
      <c r="B43" s="32" t="s">
        <v>129</v>
      </c>
      <c r="C43" s="33" t="s">
        <v>130</v>
      </c>
      <c r="D43" s="34">
        <f t="shared" si="0"/>
        <v>1790</v>
      </c>
      <c r="E43" s="34">
        <f t="shared" si="1"/>
        <v>0</v>
      </c>
      <c r="F43" s="34">
        <v>0</v>
      </c>
      <c r="G43" s="34">
        <v>0</v>
      </c>
      <c r="H43" s="34">
        <f t="shared" si="2"/>
        <v>0</v>
      </c>
      <c r="I43" s="34">
        <v>0</v>
      </c>
      <c r="J43" s="34">
        <v>0</v>
      </c>
      <c r="K43" s="34">
        <f t="shared" si="3"/>
        <v>1790</v>
      </c>
      <c r="L43" s="34">
        <v>402</v>
      </c>
      <c r="M43" s="34">
        <v>1388</v>
      </c>
      <c r="N43" s="34">
        <f t="shared" si="4"/>
        <v>1794</v>
      </c>
      <c r="O43" s="34">
        <f t="shared" si="5"/>
        <v>402</v>
      </c>
      <c r="P43" s="34">
        <v>402</v>
      </c>
      <c r="Q43" s="34">
        <v>0</v>
      </c>
      <c r="R43" s="34">
        <v>0</v>
      </c>
      <c r="S43" s="34">
        <v>0</v>
      </c>
      <c r="T43" s="34">
        <v>0</v>
      </c>
      <c r="U43" s="34">
        <f t="shared" si="6"/>
        <v>1388</v>
      </c>
      <c r="V43" s="34">
        <v>1388</v>
      </c>
      <c r="W43" s="34">
        <v>0</v>
      </c>
      <c r="X43" s="34">
        <v>0</v>
      </c>
      <c r="Y43" s="34">
        <v>0</v>
      </c>
      <c r="Z43" s="34">
        <v>0</v>
      </c>
      <c r="AA43" s="34">
        <f t="shared" si="7"/>
        <v>4</v>
      </c>
      <c r="AB43" s="34">
        <v>4</v>
      </c>
      <c r="AC43" s="34">
        <v>0</v>
      </c>
    </row>
    <row r="44" spans="1:29" ht="13.5">
      <c r="A44" s="31" t="s">
        <v>58</v>
      </c>
      <c r="B44" s="32" t="s">
        <v>131</v>
      </c>
      <c r="C44" s="33" t="s">
        <v>132</v>
      </c>
      <c r="D44" s="34">
        <f t="shared" si="0"/>
        <v>2728</v>
      </c>
      <c r="E44" s="34">
        <f t="shared" si="1"/>
        <v>0</v>
      </c>
      <c r="F44" s="34">
        <v>0</v>
      </c>
      <c r="G44" s="34">
        <v>0</v>
      </c>
      <c r="H44" s="34">
        <f t="shared" si="2"/>
        <v>0</v>
      </c>
      <c r="I44" s="34">
        <v>0</v>
      </c>
      <c r="J44" s="34">
        <v>0</v>
      </c>
      <c r="K44" s="34">
        <f t="shared" si="3"/>
        <v>2728</v>
      </c>
      <c r="L44" s="34">
        <v>608</v>
      </c>
      <c r="M44" s="34">
        <v>2120</v>
      </c>
      <c r="N44" s="34">
        <f t="shared" si="4"/>
        <v>2728</v>
      </c>
      <c r="O44" s="34">
        <f t="shared" si="5"/>
        <v>608</v>
      </c>
      <c r="P44" s="34">
        <v>608</v>
      </c>
      <c r="Q44" s="34">
        <v>0</v>
      </c>
      <c r="R44" s="34">
        <v>0</v>
      </c>
      <c r="S44" s="34">
        <v>0</v>
      </c>
      <c r="T44" s="34">
        <v>0</v>
      </c>
      <c r="U44" s="34">
        <f t="shared" si="6"/>
        <v>2120</v>
      </c>
      <c r="V44" s="34">
        <v>2120</v>
      </c>
      <c r="W44" s="34">
        <v>0</v>
      </c>
      <c r="X44" s="34">
        <v>0</v>
      </c>
      <c r="Y44" s="34">
        <v>0</v>
      </c>
      <c r="Z44" s="34">
        <v>0</v>
      </c>
      <c r="AA44" s="34">
        <f t="shared" si="7"/>
        <v>0</v>
      </c>
      <c r="AB44" s="34">
        <v>0</v>
      </c>
      <c r="AC44" s="34">
        <v>0</v>
      </c>
    </row>
    <row r="45" spans="1:29" ht="13.5">
      <c r="A45" s="31" t="s">
        <v>58</v>
      </c>
      <c r="B45" s="32" t="s">
        <v>133</v>
      </c>
      <c r="C45" s="33" t="s">
        <v>134</v>
      </c>
      <c r="D45" s="34">
        <f t="shared" si="0"/>
        <v>2263</v>
      </c>
      <c r="E45" s="34">
        <f t="shared" si="1"/>
        <v>0</v>
      </c>
      <c r="F45" s="34">
        <v>0</v>
      </c>
      <c r="G45" s="34">
        <v>0</v>
      </c>
      <c r="H45" s="34">
        <f t="shared" si="2"/>
        <v>0</v>
      </c>
      <c r="I45" s="34">
        <v>0</v>
      </c>
      <c r="J45" s="34">
        <v>0</v>
      </c>
      <c r="K45" s="34">
        <f t="shared" si="3"/>
        <v>2263</v>
      </c>
      <c r="L45" s="34">
        <v>742</v>
      </c>
      <c r="M45" s="34">
        <v>1521</v>
      </c>
      <c r="N45" s="34">
        <f t="shared" si="4"/>
        <v>3034</v>
      </c>
      <c r="O45" s="34">
        <f t="shared" si="5"/>
        <v>742</v>
      </c>
      <c r="P45" s="34">
        <v>742</v>
      </c>
      <c r="Q45" s="34">
        <v>0</v>
      </c>
      <c r="R45" s="34">
        <v>0</v>
      </c>
      <c r="S45" s="34">
        <v>0</v>
      </c>
      <c r="T45" s="34">
        <v>0</v>
      </c>
      <c r="U45" s="34">
        <f t="shared" si="6"/>
        <v>2155</v>
      </c>
      <c r="V45" s="34">
        <v>2155</v>
      </c>
      <c r="W45" s="34">
        <v>0</v>
      </c>
      <c r="X45" s="34">
        <v>0</v>
      </c>
      <c r="Y45" s="34">
        <v>0</v>
      </c>
      <c r="Z45" s="34">
        <v>0</v>
      </c>
      <c r="AA45" s="34">
        <f t="shared" si="7"/>
        <v>137</v>
      </c>
      <c r="AB45" s="34">
        <v>137</v>
      </c>
      <c r="AC45" s="34">
        <v>0</v>
      </c>
    </row>
    <row r="46" spans="1:29" ht="13.5">
      <c r="A46" s="31" t="s">
        <v>58</v>
      </c>
      <c r="B46" s="32" t="s">
        <v>135</v>
      </c>
      <c r="C46" s="33" t="s">
        <v>136</v>
      </c>
      <c r="D46" s="34">
        <f t="shared" si="0"/>
        <v>4031</v>
      </c>
      <c r="E46" s="34">
        <f t="shared" si="1"/>
        <v>0</v>
      </c>
      <c r="F46" s="34">
        <v>0</v>
      </c>
      <c r="G46" s="34">
        <v>0</v>
      </c>
      <c r="H46" s="34">
        <f t="shared" si="2"/>
        <v>0</v>
      </c>
      <c r="I46" s="34">
        <v>0</v>
      </c>
      <c r="J46" s="34">
        <v>0</v>
      </c>
      <c r="K46" s="34">
        <f t="shared" si="3"/>
        <v>4031</v>
      </c>
      <c r="L46" s="34">
        <v>1476</v>
      </c>
      <c r="M46" s="34">
        <v>2555</v>
      </c>
      <c r="N46" s="34">
        <f t="shared" si="4"/>
        <v>4031</v>
      </c>
      <c r="O46" s="34">
        <f t="shared" si="5"/>
        <v>1476</v>
      </c>
      <c r="P46" s="34">
        <v>1476</v>
      </c>
      <c r="Q46" s="34">
        <v>0</v>
      </c>
      <c r="R46" s="34">
        <v>0</v>
      </c>
      <c r="S46" s="34">
        <v>0</v>
      </c>
      <c r="T46" s="34">
        <v>0</v>
      </c>
      <c r="U46" s="34">
        <f t="shared" si="6"/>
        <v>2555</v>
      </c>
      <c r="V46" s="34">
        <v>2555</v>
      </c>
      <c r="W46" s="34">
        <v>0</v>
      </c>
      <c r="X46" s="34">
        <v>0</v>
      </c>
      <c r="Y46" s="34">
        <v>0</v>
      </c>
      <c r="Z46" s="34">
        <v>0</v>
      </c>
      <c r="AA46" s="34">
        <f t="shared" si="7"/>
        <v>0</v>
      </c>
      <c r="AB46" s="34">
        <v>0</v>
      </c>
      <c r="AC46" s="34">
        <v>0</v>
      </c>
    </row>
    <row r="47" spans="1:29" ht="13.5">
      <c r="A47" s="31" t="s">
        <v>58</v>
      </c>
      <c r="B47" s="32" t="s">
        <v>137</v>
      </c>
      <c r="C47" s="33" t="s">
        <v>138</v>
      </c>
      <c r="D47" s="34">
        <f t="shared" si="0"/>
        <v>6898</v>
      </c>
      <c r="E47" s="34">
        <f t="shared" si="1"/>
        <v>0</v>
      </c>
      <c r="F47" s="34">
        <v>0</v>
      </c>
      <c r="G47" s="34">
        <v>0</v>
      </c>
      <c r="H47" s="34">
        <f t="shared" si="2"/>
        <v>0</v>
      </c>
      <c r="I47" s="34">
        <v>0</v>
      </c>
      <c r="J47" s="34">
        <v>0</v>
      </c>
      <c r="K47" s="34">
        <f t="shared" si="3"/>
        <v>6898</v>
      </c>
      <c r="L47" s="34">
        <v>2880</v>
      </c>
      <c r="M47" s="34">
        <v>4018</v>
      </c>
      <c r="N47" s="34">
        <f t="shared" si="4"/>
        <v>6898</v>
      </c>
      <c r="O47" s="34">
        <f t="shared" si="5"/>
        <v>2880</v>
      </c>
      <c r="P47" s="34">
        <v>2880</v>
      </c>
      <c r="Q47" s="34">
        <v>0</v>
      </c>
      <c r="R47" s="34">
        <v>0</v>
      </c>
      <c r="S47" s="34">
        <v>0</v>
      </c>
      <c r="T47" s="34">
        <v>0</v>
      </c>
      <c r="U47" s="34">
        <f t="shared" si="6"/>
        <v>4018</v>
      </c>
      <c r="V47" s="34">
        <v>4018</v>
      </c>
      <c r="W47" s="34">
        <v>0</v>
      </c>
      <c r="X47" s="34">
        <v>0</v>
      </c>
      <c r="Y47" s="34">
        <v>0</v>
      </c>
      <c r="Z47" s="34">
        <v>0</v>
      </c>
      <c r="AA47" s="34">
        <f t="shared" si="7"/>
        <v>0</v>
      </c>
      <c r="AB47" s="34">
        <v>0</v>
      </c>
      <c r="AC47" s="34">
        <v>0</v>
      </c>
    </row>
    <row r="48" spans="1:29" ht="13.5">
      <c r="A48" s="31" t="s">
        <v>58</v>
      </c>
      <c r="B48" s="32" t="s">
        <v>139</v>
      </c>
      <c r="C48" s="33" t="s">
        <v>140</v>
      </c>
      <c r="D48" s="34">
        <f t="shared" si="0"/>
        <v>1785</v>
      </c>
      <c r="E48" s="34">
        <f t="shared" si="1"/>
        <v>0</v>
      </c>
      <c r="F48" s="34">
        <v>0</v>
      </c>
      <c r="G48" s="34">
        <v>0</v>
      </c>
      <c r="H48" s="34">
        <f t="shared" si="2"/>
        <v>0</v>
      </c>
      <c r="I48" s="34">
        <v>0</v>
      </c>
      <c r="J48" s="34">
        <v>0</v>
      </c>
      <c r="K48" s="34">
        <f t="shared" si="3"/>
        <v>1785</v>
      </c>
      <c r="L48" s="34">
        <v>532</v>
      </c>
      <c r="M48" s="34">
        <v>1253</v>
      </c>
      <c r="N48" s="34">
        <f t="shared" si="4"/>
        <v>1785</v>
      </c>
      <c r="O48" s="34">
        <f t="shared" si="5"/>
        <v>532</v>
      </c>
      <c r="P48" s="34">
        <v>532</v>
      </c>
      <c r="Q48" s="34">
        <v>0</v>
      </c>
      <c r="R48" s="34">
        <v>0</v>
      </c>
      <c r="S48" s="34">
        <v>0</v>
      </c>
      <c r="T48" s="34">
        <v>0</v>
      </c>
      <c r="U48" s="34">
        <f t="shared" si="6"/>
        <v>1253</v>
      </c>
      <c r="V48" s="34">
        <v>1253</v>
      </c>
      <c r="W48" s="34">
        <v>0</v>
      </c>
      <c r="X48" s="34">
        <v>0</v>
      </c>
      <c r="Y48" s="34">
        <v>0</v>
      </c>
      <c r="Z48" s="34">
        <v>0</v>
      </c>
      <c r="AA48" s="34">
        <f t="shared" si="7"/>
        <v>0</v>
      </c>
      <c r="AB48" s="34">
        <v>0</v>
      </c>
      <c r="AC48" s="34">
        <v>0</v>
      </c>
    </row>
    <row r="49" spans="1:29" ht="13.5">
      <c r="A49" s="31" t="s">
        <v>58</v>
      </c>
      <c r="B49" s="32" t="s">
        <v>141</v>
      </c>
      <c r="C49" s="33" t="s">
        <v>56</v>
      </c>
      <c r="D49" s="34">
        <f t="shared" si="0"/>
        <v>1630</v>
      </c>
      <c r="E49" s="34">
        <f t="shared" si="1"/>
        <v>0</v>
      </c>
      <c r="F49" s="34">
        <v>0</v>
      </c>
      <c r="G49" s="34">
        <v>0</v>
      </c>
      <c r="H49" s="34">
        <f t="shared" si="2"/>
        <v>0</v>
      </c>
      <c r="I49" s="34">
        <v>0</v>
      </c>
      <c r="J49" s="34">
        <v>0</v>
      </c>
      <c r="K49" s="34">
        <f t="shared" si="3"/>
        <v>1630</v>
      </c>
      <c r="L49" s="34">
        <v>690</v>
      </c>
      <c r="M49" s="34">
        <v>940</v>
      </c>
      <c r="N49" s="34">
        <f t="shared" si="4"/>
        <v>1630</v>
      </c>
      <c r="O49" s="34">
        <f t="shared" si="5"/>
        <v>690</v>
      </c>
      <c r="P49" s="34">
        <v>690</v>
      </c>
      <c r="Q49" s="34">
        <v>0</v>
      </c>
      <c r="R49" s="34">
        <v>0</v>
      </c>
      <c r="S49" s="34">
        <v>0</v>
      </c>
      <c r="T49" s="34">
        <v>0</v>
      </c>
      <c r="U49" s="34">
        <f t="shared" si="6"/>
        <v>940</v>
      </c>
      <c r="V49" s="34">
        <v>940</v>
      </c>
      <c r="W49" s="34">
        <v>0</v>
      </c>
      <c r="X49" s="34">
        <v>0</v>
      </c>
      <c r="Y49" s="34">
        <v>0</v>
      </c>
      <c r="Z49" s="34">
        <v>0</v>
      </c>
      <c r="AA49" s="34">
        <f t="shared" si="7"/>
        <v>0</v>
      </c>
      <c r="AB49" s="34">
        <v>0</v>
      </c>
      <c r="AC49" s="34">
        <v>0</v>
      </c>
    </row>
    <row r="50" spans="1:29" ht="13.5">
      <c r="A50" s="31" t="s">
        <v>58</v>
      </c>
      <c r="B50" s="32" t="s">
        <v>142</v>
      </c>
      <c r="C50" s="33" t="s">
        <v>143</v>
      </c>
      <c r="D50" s="34">
        <f t="shared" si="0"/>
        <v>1564</v>
      </c>
      <c r="E50" s="34">
        <f t="shared" si="1"/>
        <v>0</v>
      </c>
      <c r="F50" s="34">
        <v>0</v>
      </c>
      <c r="G50" s="34">
        <v>0</v>
      </c>
      <c r="H50" s="34">
        <f t="shared" si="2"/>
        <v>0</v>
      </c>
      <c r="I50" s="34">
        <v>0</v>
      </c>
      <c r="J50" s="34">
        <v>0</v>
      </c>
      <c r="K50" s="34">
        <f t="shared" si="3"/>
        <v>1564</v>
      </c>
      <c r="L50" s="34">
        <v>540</v>
      </c>
      <c r="M50" s="34">
        <v>1024</v>
      </c>
      <c r="N50" s="34">
        <f t="shared" si="4"/>
        <v>1789</v>
      </c>
      <c r="O50" s="34">
        <f t="shared" si="5"/>
        <v>540</v>
      </c>
      <c r="P50" s="34">
        <v>540</v>
      </c>
      <c r="Q50" s="34">
        <v>0</v>
      </c>
      <c r="R50" s="34">
        <v>0</v>
      </c>
      <c r="S50" s="34">
        <v>0</v>
      </c>
      <c r="T50" s="34">
        <v>0</v>
      </c>
      <c r="U50" s="34">
        <f t="shared" si="6"/>
        <v>1024</v>
      </c>
      <c r="V50" s="34">
        <v>1024</v>
      </c>
      <c r="W50" s="34">
        <v>0</v>
      </c>
      <c r="X50" s="34">
        <v>0</v>
      </c>
      <c r="Y50" s="34">
        <v>0</v>
      </c>
      <c r="Z50" s="34">
        <v>0</v>
      </c>
      <c r="AA50" s="34">
        <f t="shared" si="7"/>
        <v>225</v>
      </c>
      <c r="AB50" s="34">
        <v>225</v>
      </c>
      <c r="AC50" s="34">
        <v>0</v>
      </c>
    </row>
    <row r="51" spans="1:29" ht="13.5">
      <c r="A51" s="57" t="s">
        <v>172</v>
      </c>
      <c r="B51" s="58"/>
      <c r="C51" s="59"/>
      <c r="D51" s="34">
        <f>SUM(D7:D50)</f>
        <v>356595</v>
      </c>
      <c r="E51" s="34">
        <f aca="true" t="shared" si="8" ref="E51:AC51">SUM(E7:E50)</f>
        <v>32880</v>
      </c>
      <c r="F51" s="34">
        <f t="shared" si="8"/>
        <v>15708</v>
      </c>
      <c r="G51" s="34">
        <f t="shared" si="8"/>
        <v>17172</v>
      </c>
      <c r="H51" s="34">
        <f t="shared" si="8"/>
        <v>31122</v>
      </c>
      <c r="I51" s="34">
        <f t="shared" si="8"/>
        <v>23831</v>
      </c>
      <c r="J51" s="34">
        <f t="shared" si="8"/>
        <v>7291</v>
      </c>
      <c r="K51" s="34">
        <f t="shared" si="8"/>
        <v>292593</v>
      </c>
      <c r="L51" s="34">
        <f t="shared" si="8"/>
        <v>116171</v>
      </c>
      <c r="M51" s="34">
        <f t="shared" si="8"/>
        <v>176422</v>
      </c>
      <c r="N51" s="34">
        <f t="shared" si="8"/>
        <v>358715</v>
      </c>
      <c r="O51" s="34">
        <f t="shared" si="8"/>
        <v>155710</v>
      </c>
      <c r="P51" s="34">
        <f t="shared" si="8"/>
        <v>155710</v>
      </c>
      <c r="Q51" s="34">
        <f t="shared" si="8"/>
        <v>0</v>
      </c>
      <c r="R51" s="34">
        <f t="shared" si="8"/>
        <v>0</v>
      </c>
      <c r="S51" s="34">
        <f t="shared" si="8"/>
        <v>0</v>
      </c>
      <c r="T51" s="34">
        <f t="shared" si="8"/>
        <v>0</v>
      </c>
      <c r="U51" s="34">
        <f t="shared" si="8"/>
        <v>201519</v>
      </c>
      <c r="V51" s="34">
        <f t="shared" si="8"/>
        <v>201519</v>
      </c>
      <c r="W51" s="34">
        <f t="shared" si="8"/>
        <v>0</v>
      </c>
      <c r="X51" s="34">
        <f t="shared" si="8"/>
        <v>0</v>
      </c>
      <c r="Y51" s="34">
        <f t="shared" si="8"/>
        <v>0</v>
      </c>
      <c r="Z51" s="34">
        <f t="shared" si="8"/>
        <v>0</v>
      </c>
      <c r="AA51" s="34">
        <f t="shared" si="8"/>
        <v>1486</v>
      </c>
      <c r="AB51" s="34">
        <f t="shared" si="8"/>
        <v>1486</v>
      </c>
      <c r="AC51" s="34">
        <f t="shared" si="8"/>
        <v>0</v>
      </c>
    </row>
  </sheetData>
  <mergeCells count="7">
    <mergeCell ref="A51:C51"/>
    <mergeCell ref="H3:J3"/>
    <mergeCell ref="K3:M3"/>
    <mergeCell ref="A2:A6"/>
    <mergeCell ref="B2:B6"/>
    <mergeCell ref="C2:C6"/>
    <mergeCell ref="E3:G3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&amp;L&amp;16し尿処理の状況（平成１４年度実績）&amp;R&amp;D　　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K23"/>
  <sheetViews>
    <sheetView workbookViewId="0" topLeftCell="A1">
      <selection activeCell="A1" sqref="A1:B1"/>
    </sheetView>
  </sheetViews>
  <sheetFormatPr defaultColWidth="9.00390625" defaultRowHeight="13.5"/>
  <cols>
    <col min="1" max="1" width="4.75390625" style="39" customWidth="1"/>
    <col min="2" max="2" width="4.875" style="39" customWidth="1"/>
    <col min="3" max="3" width="13.375" style="39" customWidth="1"/>
    <col min="4" max="4" width="13.75390625" style="39" customWidth="1"/>
    <col min="5" max="5" width="3.375" style="39" customWidth="1"/>
    <col min="6" max="6" width="3.875" style="39" customWidth="1"/>
    <col min="7" max="9" width="13.00390625" style="39" customWidth="1"/>
    <col min="10" max="10" width="12.875" style="39" customWidth="1"/>
    <col min="11" max="16384" width="8.00390625" style="39" customWidth="1"/>
  </cols>
  <sheetData>
    <row r="1" spans="1:3" s="38" customFormat="1" ht="21" customHeight="1">
      <c r="A1" s="94" t="s">
        <v>169</v>
      </c>
      <c r="B1" s="94"/>
      <c r="C1" s="37" t="s">
        <v>20</v>
      </c>
    </row>
    <row r="2" ht="18" customHeight="1">
      <c r="J2" s="40" t="s">
        <v>21</v>
      </c>
    </row>
    <row r="3" spans="6:11" s="41" customFormat="1" ht="19.5" customHeight="1">
      <c r="F3" s="93" t="s">
        <v>22</v>
      </c>
      <c r="G3" s="93"/>
      <c r="H3" s="42" t="s">
        <v>23</v>
      </c>
      <c r="I3" s="42" t="s">
        <v>24</v>
      </c>
      <c r="J3" s="42" t="s">
        <v>13</v>
      </c>
      <c r="K3" s="42" t="s">
        <v>25</v>
      </c>
    </row>
    <row r="4" spans="2:11" s="41" customFormat="1" ht="19.5" customHeight="1">
      <c r="B4" s="95" t="s">
        <v>26</v>
      </c>
      <c r="C4" s="43" t="s">
        <v>27</v>
      </c>
      <c r="D4" s="44">
        <f>SUMIF('水洗化人口等'!$A$7:$C$51,$A$1,'水洗化人口等'!$G$7:$G$51)</f>
        <v>267457</v>
      </c>
      <c r="F4" s="103" t="s">
        <v>28</v>
      </c>
      <c r="G4" s="43" t="s">
        <v>29</v>
      </c>
      <c r="H4" s="44">
        <f>SUMIF('し尿処理の状況'!$A$7:$C$51,$A$1,'し尿処理の状況'!$P$7:$P$51)</f>
        <v>155710</v>
      </c>
      <c r="I4" s="44">
        <f>SUMIF('し尿処理の状況'!$A$7:$C$51,$A$1,'し尿処理の状況'!$V$7:$V$51)</f>
        <v>201519</v>
      </c>
      <c r="J4" s="44">
        <f aca="true" t="shared" si="0" ref="J4:J11">H4+I4</f>
        <v>357229</v>
      </c>
      <c r="K4" s="45">
        <f aca="true" t="shared" si="1" ref="K4:K9">J4/$J$9</f>
        <v>1</v>
      </c>
    </row>
    <row r="5" spans="2:11" s="41" customFormat="1" ht="19.5" customHeight="1">
      <c r="B5" s="96"/>
      <c r="C5" s="43" t="s">
        <v>30</v>
      </c>
      <c r="D5" s="44">
        <f>SUMIF('水洗化人口等'!$A$7:$C$51,$A$1,'水洗化人口等'!$H$7:$H$51)</f>
        <v>2799</v>
      </c>
      <c r="F5" s="104"/>
      <c r="G5" s="43" t="s">
        <v>31</v>
      </c>
      <c r="H5" s="44">
        <f>SUMIF('し尿処理の状況'!$A$7:$C$51,$A$1,'し尿処理の状況'!$Q$7:$Q$51)</f>
        <v>0</v>
      </c>
      <c r="I5" s="44">
        <f>SUMIF('し尿処理の状況'!$A$7:$C$51,$A$1,'し尿処理の状況'!$W$7:$W$51)</f>
        <v>0</v>
      </c>
      <c r="J5" s="44">
        <f t="shared" si="0"/>
        <v>0</v>
      </c>
      <c r="K5" s="45">
        <f t="shared" si="1"/>
        <v>0</v>
      </c>
    </row>
    <row r="6" spans="2:11" s="41" customFormat="1" ht="19.5" customHeight="1">
      <c r="B6" s="97"/>
      <c r="C6" s="46" t="s">
        <v>32</v>
      </c>
      <c r="D6" s="47">
        <f>SUM(D4:D5)</f>
        <v>270256</v>
      </c>
      <c r="F6" s="104"/>
      <c r="G6" s="43" t="s">
        <v>33</v>
      </c>
      <c r="H6" s="44">
        <f>SUMIF('し尿処理の状況'!$A$7:$C$51,$A$1,'し尿処理の状況'!$R$7:$R$51)</f>
        <v>0</v>
      </c>
      <c r="I6" s="44">
        <f>SUMIF('し尿処理の状況'!$A$7:$C$51,$A$1,'し尿処理の状況'!$X$7:$X$51)</f>
        <v>0</v>
      </c>
      <c r="J6" s="44">
        <f t="shared" si="0"/>
        <v>0</v>
      </c>
      <c r="K6" s="45">
        <f t="shared" si="1"/>
        <v>0</v>
      </c>
    </row>
    <row r="7" spans="2:11" s="41" customFormat="1" ht="19.5" customHeight="1">
      <c r="B7" s="98" t="s">
        <v>34</v>
      </c>
      <c r="C7" s="48" t="s">
        <v>35</v>
      </c>
      <c r="D7" s="44">
        <f>SUMIF('水洗化人口等'!$A$7:$C$51,$A$1,'水洗化人口等'!$K$7:$K$51)</f>
        <v>542858</v>
      </c>
      <c r="F7" s="104"/>
      <c r="G7" s="43" t="s">
        <v>36</v>
      </c>
      <c r="H7" s="44">
        <f>SUMIF('し尿処理の状況'!$A$7:$C$51,$A$1,'し尿処理の状況'!$S$7:$S$51)</f>
        <v>0</v>
      </c>
      <c r="I7" s="44">
        <f>SUMIF('し尿処理の状況'!$A$7:$C$51,$A$1,'し尿処理の状況'!$Y$7:$Y$51)</f>
        <v>0</v>
      </c>
      <c r="J7" s="44">
        <f t="shared" si="0"/>
        <v>0</v>
      </c>
      <c r="K7" s="45">
        <f t="shared" si="1"/>
        <v>0</v>
      </c>
    </row>
    <row r="8" spans="2:11" s="41" customFormat="1" ht="19.5" customHeight="1">
      <c r="B8" s="99"/>
      <c r="C8" s="43" t="s">
        <v>37</v>
      </c>
      <c r="D8" s="44">
        <f>SUMIF('水洗化人口等'!$A$7:$C$51,$A$1,'水洗化人口等'!$M$7:$M$51)</f>
        <v>0</v>
      </c>
      <c r="F8" s="104"/>
      <c r="G8" s="43" t="s">
        <v>38</v>
      </c>
      <c r="H8" s="44">
        <f>SUMIF('し尿処理の状況'!$A$7:$C$51,$A$1,'し尿処理の状況'!$T$7:$T$51)</f>
        <v>0</v>
      </c>
      <c r="I8" s="44">
        <f>SUMIF('し尿処理の状況'!$A$7:$C$51,$A$1,'し尿処理の状況'!$Z$7:$Z$51)</f>
        <v>0</v>
      </c>
      <c r="J8" s="44">
        <f t="shared" si="0"/>
        <v>0</v>
      </c>
      <c r="K8" s="45">
        <f t="shared" si="1"/>
        <v>0</v>
      </c>
    </row>
    <row r="9" spans="2:11" s="41" customFormat="1" ht="19.5" customHeight="1">
      <c r="B9" s="99"/>
      <c r="C9" s="43" t="s">
        <v>39</v>
      </c>
      <c r="D9" s="44">
        <f>SUMIF('水洗化人口等'!$A$7:$C$51,$A$1,'水洗化人口等'!$O$7:$O$51)</f>
        <v>425588</v>
      </c>
      <c r="F9" s="104"/>
      <c r="G9" s="43" t="s">
        <v>32</v>
      </c>
      <c r="H9" s="44">
        <f>SUM(H4:H8)</f>
        <v>155710</v>
      </c>
      <c r="I9" s="44">
        <f>SUM(I4:I8)</f>
        <v>201519</v>
      </c>
      <c r="J9" s="44">
        <f t="shared" si="0"/>
        <v>357229</v>
      </c>
      <c r="K9" s="45">
        <f t="shared" si="1"/>
        <v>1</v>
      </c>
    </row>
    <row r="10" spans="2:10" s="41" customFormat="1" ht="19.5" customHeight="1">
      <c r="B10" s="100"/>
      <c r="C10" s="46" t="s">
        <v>32</v>
      </c>
      <c r="D10" s="47">
        <f>SUM(D7:D9)</f>
        <v>968446</v>
      </c>
      <c r="F10" s="93" t="s">
        <v>40</v>
      </c>
      <c r="G10" s="93"/>
      <c r="H10" s="44">
        <f>SUMIF('し尿処理の状況'!$A$7:$C$51,$A$1,'し尿処理の状況'!$AB$7:$AB$51)</f>
        <v>1486</v>
      </c>
      <c r="I10" s="44">
        <f>SUMIF('し尿処理の状況'!$A$7:$C$51,$A$1,'し尿処理の状況'!$AC$7:$AC$51)</f>
        <v>0</v>
      </c>
      <c r="J10" s="44">
        <f t="shared" si="0"/>
        <v>1486</v>
      </c>
    </row>
    <row r="11" spans="2:10" s="41" customFormat="1" ht="19.5" customHeight="1">
      <c r="B11" s="101" t="s">
        <v>41</v>
      </c>
      <c r="C11" s="102"/>
      <c r="D11" s="47">
        <f>D6+D10</f>
        <v>1238702</v>
      </c>
      <c r="F11" s="93" t="s">
        <v>13</v>
      </c>
      <c r="G11" s="93"/>
      <c r="H11" s="44">
        <f>H9+H10</f>
        <v>157196</v>
      </c>
      <c r="I11" s="44">
        <f>I9+I10</f>
        <v>201519</v>
      </c>
      <c r="J11" s="44">
        <f t="shared" si="0"/>
        <v>358715</v>
      </c>
    </row>
    <row r="12" spans="6:10" s="41" customFormat="1" ht="19.5" customHeight="1">
      <c r="F12" s="49"/>
      <c r="G12" s="49"/>
      <c r="H12" s="50"/>
      <c r="I12" s="50"/>
      <c r="J12" s="50"/>
    </row>
    <row r="13" spans="2:10" s="41" customFormat="1" ht="19.5" customHeight="1">
      <c r="B13" s="51" t="s">
        <v>42</v>
      </c>
      <c r="J13" s="40" t="s">
        <v>21</v>
      </c>
    </row>
    <row r="14" spans="3:10" s="41" customFormat="1" ht="19.5" customHeight="1">
      <c r="C14" s="44">
        <f>SUMIF('水洗化人口等'!$A$7:$C$51,$A$1,'水洗化人口等'!$P$7:$P$51)</f>
        <v>144032</v>
      </c>
      <c r="D14" s="41" t="s">
        <v>43</v>
      </c>
      <c r="F14" s="93" t="s">
        <v>44</v>
      </c>
      <c r="G14" s="93"/>
      <c r="H14" s="42" t="s">
        <v>23</v>
      </c>
      <c r="I14" s="42" t="s">
        <v>24</v>
      </c>
      <c r="J14" s="42" t="s">
        <v>13</v>
      </c>
    </row>
    <row r="15" spans="6:10" s="41" customFormat="1" ht="15.75" customHeight="1">
      <c r="F15" s="93" t="s">
        <v>45</v>
      </c>
      <c r="G15" s="93"/>
      <c r="H15" s="44">
        <f>SUMIF('し尿処理の状況'!$A$7:$C$51,$A$1,'し尿処理の状況'!$F$7:$F$51)</f>
        <v>15708</v>
      </c>
      <c r="I15" s="44">
        <f>SUMIF('し尿処理の状況'!$A$7:$C$51,$A$1,'し尿処理の状況'!$G$7:$G$51)</f>
        <v>17172</v>
      </c>
      <c r="J15" s="44">
        <f>H15+I15</f>
        <v>32880</v>
      </c>
    </row>
    <row r="16" spans="3:10" s="41" customFormat="1" ht="15.75" customHeight="1">
      <c r="C16" s="41" t="s">
        <v>46</v>
      </c>
      <c r="D16" s="52">
        <f>D10/D11</f>
        <v>0.781823231091901</v>
      </c>
      <c r="F16" s="93" t="s">
        <v>47</v>
      </c>
      <c r="G16" s="93"/>
      <c r="H16" s="44">
        <f>SUMIF('し尿処理の状況'!$A$7:$C$51,$A$1,'し尿処理の状況'!$I$7:$I$51)</f>
        <v>23831</v>
      </c>
      <c r="I16" s="44">
        <f>SUMIF('し尿処理の状況'!$A$7:$C$51,$A$1,'し尿処理の状況'!$J$7:$J$51)</f>
        <v>7291</v>
      </c>
      <c r="J16" s="44">
        <f>H16+I16</f>
        <v>31122</v>
      </c>
    </row>
    <row r="17" spans="3:10" s="41" customFormat="1" ht="15.75" customHeight="1">
      <c r="C17" s="41" t="s">
        <v>48</v>
      </c>
      <c r="D17" s="52">
        <f>D6/D11</f>
        <v>0.21817676890809895</v>
      </c>
      <c r="F17" s="93" t="s">
        <v>49</v>
      </c>
      <c r="G17" s="93"/>
      <c r="H17" s="44">
        <f>SUMIF('し尿処理の状況'!$A$7:$C$51,$A$1,'し尿処理の状況'!$L$7:$L$51)</f>
        <v>116171</v>
      </c>
      <c r="I17" s="44">
        <f>SUMIF('し尿処理の状況'!$A$7:$C$51,$A$1,'し尿処理の状況'!$M$7:$M$51)</f>
        <v>176422</v>
      </c>
      <c r="J17" s="44">
        <f>H17+I17</f>
        <v>292593</v>
      </c>
    </row>
    <row r="18" spans="3:10" s="41" customFormat="1" ht="15.75" customHeight="1">
      <c r="C18" s="53" t="s">
        <v>50</v>
      </c>
      <c r="D18" s="52">
        <f>D7/D11</f>
        <v>0.4382474558045438</v>
      </c>
      <c r="F18" s="93" t="s">
        <v>13</v>
      </c>
      <c r="G18" s="93"/>
      <c r="H18" s="44">
        <f>SUM(H15:H17)</f>
        <v>155710</v>
      </c>
      <c r="I18" s="44">
        <f>SUM(I15:I17)</f>
        <v>200885</v>
      </c>
      <c r="J18" s="44">
        <f>SUM(J15:J17)</f>
        <v>356595</v>
      </c>
    </row>
    <row r="19" spans="3:10" ht="15.75" customHeight="1">
      <c r="C19" s="39" t="s">
        <v>51</v>
      </c>
      <c r="D19" s="52">
        <f>(D8+D9)/D11</f>
        <v>0.3435757752873573</v>
      </c>
      <c r="J19" s="54"/>
    </row>
    <row r="20" spans="3:10" ht="15.75" customHeight="1">
      <c r="C20" s="39" t="s">
        <v>52</v>
      </c>
      <c r="D20" s="52">
        <f>C14/D11</f>
        <v>0.11627655400572534</v>
      </c>
      <c r="J20" s="55"/>
    </row>
    <row r="21" spans="3:10" ht="15.75" customHeight="1">
      <c r="C21" s="39" t="s">
        <v>53</v>
      </c>
      <c r="D21" s="52">
        <f>D4/D6</f>
        <v>0.9896431531584867</v>
      </c>
      <c r="F21" s="56"/>
      <c r="J21" s="55"/>
    </row>
    <row r="22" spans="3:10" ht="15.75" customHeight="1">
      <c r="C22" s="39" t="s">
        <v>54</v>
      </c>
      <c r="D22" s="52">
        <f>D5/D6</f>
        <v>0.010356846841513232</v>
      </c>
      <c r="F22" s="56"/>
      <c r="J22" s="55"/>
    </row>
    <row r="23" spans="6:10" ht="15" customHeight="1">
      <c r="F23" s="56"/>
      <c r="J23" s="55"/>
    </row>
    <row r="24" ht="15" customHeight="1"/>
    <row r="25" ht="15" customHeight="1"/>
  </sheetData>
  <mergeCells count="13">
    <mergeCell ref="B11:C11"/>
    <mergeCell ref="F10:G10"/>
    <mergeCell ref="F4:F9"/>
    <mergeCell ref="F11:G11"/>
    <mergeCell ref="A1:B1"/>
    <mergeCell ref="F3:G3"/>
    <mergeCell ref="B4:B6"/>
    <mergeCell ref="B7:B10"/>
    <mergeCell ref="F14:G14"/>
    <mergeCell ref="F17:G17"/>
    <mergeCell ref="F18:G18"/>
    <mergeCell ref="F15:G15"/>
    <mergeCell ref="F16:G16"/>
  </mergeCells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110" r:id="rId1"/>
  <headerFooter alignWithMargins="0">
    <oddHeader>&amp;R&amp;F　　&amp;D　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2004-12-17T07:19:07Z</cp:lastPrinted>
  <dcterms:created xsi:type="dcterms:W3CDTF">2002-10-23T07:25:09Z</dcterms:created>
  <dcterms:modified xsi:type="dcterms:W3CDTF">2005-02-15T02:32:41Z</dcterms:modified>
  <cp:category/>
  <cp:version/>
  <cp:contentType/>
  <cp:contentStatus/>
</cp:coreProperties>
</file>