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'し尿処理の状況'!$A$2:$AC$76</definedName>
    <definedName name="_xlnm.Print_Area" localSheetId="0">'水洗化人口等'!$A$2:$U$76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<sst xmlns="http://schemas.openxmlformats.org/spreadsheetml/2006/main" count="633" uniqueCount="224">
  <si>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</si>
  <si>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</si>
  <si>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</si>
  <si>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</si>
  <si>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</si>
  <si>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</si>
  <si>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</si>
  <si>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</si>
  <si>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</si>
  <si>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</si>
  <si>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</si>
  <si>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</si>
  <si>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</si>
  <si>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</si>
  <si>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</si>
  <si>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</si>
  <si>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</si>
  <si>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</si>
  <si>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</si>
  <si>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</si>
  <si>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</si>
  <si>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</si>
  <si>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</si>
  <si>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</si>
  <si>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</si>
  <si>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</si>
  <si>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</si>
  <si>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</si>
  <si>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</si>
  <si>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</si>
  <si>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</si>
  <si>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</si>
  <si>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</si>
  <si>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</si>
  <si>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</si>
  <si>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</si>
  <si>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</si>
  <si>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</si>
  <si>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</si>
  <si>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</si>
  <si>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</si>
  <si>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</si>
  <si>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</si>
  <si>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</si>
  <si>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</si>
  <si>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</si>
  <si>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</si>
  <si>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</si>
  <si>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</si>
  <si>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</si>
  <si>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</si>
  <si>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</si>
  <si>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</si>
  <si>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</si>
  <si>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</si>
  <si>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雄勝町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</si>
  <si>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</si>
  <si>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</si>
  <si>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</si>
  <si>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</si>
  <si>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</si>
  <si>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</si>
  <si>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</si>
  <si>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</si>
  <si>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</si>
  <si>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05205</t>
  </si>
  <si>
    <t>本荘市</t>
  </si>
  <si>
    <t>05206</t>
  </si>
  <si>
    <t>男鹿市</t>
  </si>
  <si>
    <t>05207</t>
  </si>
  <si>
    <t>湯沢市</t>
  </si>
  <si>
    <t>05208</t>
  </si>
  <si>
    <t>大曲市</t>
  </si>
  <si>
    <t>05209</t>
  </si>
  <si>
    <t>鹿角市</t>
  </si>
  <si>
    <t>05303</t>
  </si>
  <si>
    <t>小坂町</t>
  </si>
  <si>
    <t>05321</t>
  </si>
  <si>
    <t>鷹巣町</t>
  </si>
  <si>
    <t>05322</t>
  </si>
  <si>
    <t>比内町</t>
  </si>
  <si>
    <t>05323</t>
  </si>
  <si>
    <t>森吉町</t>
  </si>
  <si>
    <t>05324</t>
  </si>
  <si>
    <t>阿仁町</t>
  </si>
  <si>
    <t>05325</t>
  </si>
  <si>
    <t>田代町</t>
  </si>
  <si>
    <t>05326</t>
  </si>
  <si>
    <t>合川町</t>
  </si>
  <si>
    <t>05327</t>
  </si>
  <si>
    <t>上小阿仁村</t>
  </si>
  <si>
    <t>05341</t>
  </si>
  <si>
    <t>琴丘町</t>
  </si>
  <si>
    <t>05342</t>
  </si>
  <si>
    <t>二ツ井町</t>
  </si>
  <si>
    <t>05343</t>
  </si>
  <si>
    <t>八森町</t>
  </si>
  <si>
    <t>05344</t>
  </si>
  <si>
    <t>山本町</t>
  </si>
  <si>
    <t>05345</t>
  </si>
  <si>
    <t>八竜町</t>
  </si>
  <si>
    <t>05346</t>
  </si>
  <si>
    <t>藤里町</t>
  </si>
  <si>
    <t>05347</t>
  </si>
  <si>
    <t>峰浜村</t>
  </si>
  <si>
    <t>05361</t>
  </si>
  <si>
    <t>五城目町</t>
  </si>
  <si>
    <t>05362</t>
  </si>
  <si>
    <t>昭和町</t>
  </si>
  <si>
    <t>05363</t>
  </si>
  <si>
    <t>八郎潟町</t>
  </si>
  <si>
    <t>05364</t>
  </si>
  <si>
    <t>飯田川町</t>
  </si>
  <si>
    <t>05365</t>
  </si>
  <si>
    <t>天王町</t>
  </si>
  <si>
    <t>05366</t>
  </si>
  <si>
    <t>井川町</t>
  </si>
  <si>
    <t>05367</t>
  </si>
  <si>
    <t>若美町</t>
  </si>
  <si>
    <t>05368</t>
  </si>
  <si>
    <t>大潟村</t>
  </si>
  <si>
    <t>05381</t>
  </si>
  <si>
    <t>河辺町</t>
  </si>
  <si>
    <t>05382</t>
  </si>
  <si>
    <t>雄和町</t>
  </si>
  <si>
    <t>05401</t>
  </si>
  <si>
    <t>仁賀保町</t>
  </si>
  <si>
    <t>05402</t>
  </si>
  <si>
    <t>金浦町</t>
  </si>
  <si>
    <t>05403</t>
  </si>
  <si>
    <t>象潟町</t>
  </si>
  <si>
    <t>05404</t>
  </si>
  <si>
    <t>矢島町</t>
  </si>
  <si>
    <t>05405</t>
  </si>
  <si>
    <t>岩城町</t>
  </si>
  <si>
    <t>05406</t>
  </si>
  <si>
    <t>由利町</t>
  </si>
  <si>
    <t>05407</t>
  </si>
  <si>
    <t>西目町</t>
  </si>
  <si>
    <t>05408</t>
  </si>
  <si>
    <t>鳥海町</t>
  </si>
  <si>
    <t>05409</t>
  </si>
  <si>
    <t>東由利町</t>
  </si>
  <si>
    <t>05410</t>
  </si>
  <si>
    <t>大内町</t>
  </si>
  <si>
    <t>05421</t>
  </si>
  <si>
    <t>神岡町</t>
  </si>
  <si>
    <t>05422</t>
  </si>
  <si>
    <t>西仙北町</t>
  </si>
  <si>
    <t>05423</t>
  </si>
  <si>
    <t>角館町</t>
  </si>
  <si>
    <t>05424</t>
  </si>
  <si>
    <t>六郷町</t>
  </si>
  <si>
    <t>05425</t>
  </si>
  <si>
    <t>中仙町</t>
  </si>
  <si>
    <t>05426</t>
  </si>
  <si>
    <t>田沢湖町</t>
  </si>
  <si>
    <t>05427</t>
  </si>
  <si>
    <t>協和町</t>
  </si>
  <si>
    <t>05428</t>
  </si>
  <si>
    <t>南外村</t>
  </si>
  <si>
    <t>05429</t>
  </si>
  <si>
    <t>仙北町</t>
  </si>
  <si>
    <t>05430</t>
  </si>
  <si>
    <t>西木村</t>
  </si>
  <si>
    <t>05431</t>
  </si>
  <si>
    <t>太田町</t>
  </si>
  <si>
    <t>05432</t>
  </si>
  <si>
    <t>千畑町</t>
  </si>
  <si>
    <t>05433</t>
  </si>
  <si>
    <t>仙南村</t>
  </si>
  <si>
    <t>05441</t>
  </si>
  <si>
    <t>増田町</t>
  </si>
  <si>
    <t>05442</t>
  </si>
  <si>
    <t>平鹿町</t>
  </si>
  <si>
    <t>05443</t>
  </si>
  <si>
    <t>雄物川町</t>
  </si>
  <si>
    <t>05444</t>
  </si>
  <si>
    <t>大森町</t>
  </si>
  <si>
    <t>05445</t>
  </si>
  <si>
    <t>十文字町</t>
  </si>
  <si>
    <t>05446</t>
  </si>
  <si>
    <t>山内村</t>
  </si>
  <si>
    <t>05447</t>
  </si>
  <si>
    <t>大雄村</t>
  </si>
  <si>
    <t>05461</t>
  </si>
  <si>
    <t>稲川町</t>
  </si>
  <si>
    <t>05462</t>
  </si>
  <si>
    <t>05463</t>
  </si>
  <si>
    <t>羽後町</t>
  </si>
  <si>
    <t>05464</t>
  </si>
  <si>
    <t>東成瀬村</t>
  </si>
  <si>
    <t>05465</t>
  </si>
  <si>
    <t>皆瀬村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</si>
  <si>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</si>
  <si>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</si>
  <si>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</si>
  <si>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</si>
  <si>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</si>
  <si>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</si>
  <si>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</si>
  <si>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</si>
  <si>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</si>
  <si>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</si>
  <si>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</si>
  <si>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</si>
  <si>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</si>
  <si>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</si>
  <si>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</si>
  <si>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</si>
  <si>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</si>
  <si>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</si>
  <si>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</si>
  <si>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</si>
  <si>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</si>
  <si>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</si>
  <si>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</si>
  <si>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</si>
  <si>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</si>
  <si>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秋田県</t>
  </si>
  <si>
    <t>水洗化人口等（平成１４年度実績）</t>
  </si>
  <si>
    <t>し尿処理の状況（平成１４年度実績）</t>
  </si>
  <si>
    <t>秋田県合計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</si>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</sst>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220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0" t="s">
        <v>9</v>
      </c>
      <c r="B2" s="63" t="s">
        <v>194</v>
      </c>
      <c r="C2" s="66" t="s">
        <v>195</v>
      </c>
      <c r="D2" s="5" t="s">
        <v>10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69" t="s">
        <v>11</v>
      </c>
      <c r="S2" s="70"/>
      <c r="T2" s="70"/>
      <c r="U2" s="71"/>
    </row>
    <row r="3" spans="1:21" s="30" customFormat="1" ht="22.5" customHeight="1">
      <c r="A3" s="61"/>
      <c r="B3" s="64"/>
      <c r="C3" s="67"/>
      <c r="D3" s="22"/>
      <c r="E3" s="7" t="s">
        <v>12</v>
      </c>
      <c r="F3" s="20"/>
      <c r="G3" s="20"/>
      <c r="H3" s="23"/>
      <c r="I3" s="7" t="s">
        <v>196</v>
      </c>
      <c r="J3" s="20"/>
      <c r="K3" s="20"/>
      <c r="L3" s="20"/>
      <c r="M3" s="20"/>
      <c r="N3" s="20"/>
      <c r="O3" s="20"/>
      <c r="P3" s="20"/>
      <c r="Q3" s="21"/>
      <c r="R3" s="72"/>
      <c r="S3" s="73"/>
      <c r="T3" s="73"/>
      <c r="U3" s="74"/>
    </row>
    <row r="4" spans="1:21" s="30" customFormat="1" ht="22.5" customHeight="1">
      <c r="A4" s="61"/>
      <c r="B4" s="64"/>
      <c r="C4" s="67"/>
      <c r="D4" s="22"/>
      <c r="E4" s="6" t="s">
        <v>13</v>
      </c>
      <c r="F4" s="75" t="s">
        <v>197</v>
      </c>
      <c r="G4" s="75" t="s">
        <v>198</v>
      </c>
      <c r="H4" s="75" t="s">
        <v>199</v>
      </c>
      <c r="I4" s="6" t="s">
        <v>13</v>
      </c>
      <c r="J4" s="75" t="s">
        <v>200</v>
      </c>
      <c r="K4" s="75" t="s">
        <v>201</v>
      </c>
      <c r="L4" s="75" t="s">
        <v>202</v>
      </c>
      <c r="M4" s="75" t="s">
        <v>203</v>
      </c>
      <c r="N4" s="75" t="s">
        <v>204</v>
      </c>
      <c r="O4" s="79" t="s">
        <v>205</v>
      </c>
      <c r="P4" s="8"/>
      <c r="Q4" s="75" t="s">
        <v>206</v>
      </c>
      <c r="R4" s="75" t="s">
        <v>14</v>
      </c>
      <c r="S4" s="75" t="s">
        <v>15</v>
      </c>
      <c r="T4" s="77" t="s">
        <v>16</v>
      </c>
      <c r="U4" s="77" t="s">
        <v>17</v>
      </c>
    </row>
    <row r="5" spans="1:21" s="30" customFormat="1" ht="22.5" customHeight="1">
      <c r="A5" s="61"/>
      <c r="B5" s="64"/>
      <c r="C5" s="67"/>
      <c r="D5" s="22"/>
      <c r="E5" s="6"/>
      <c r="F5" s="76"/>
      <c r="G5" s="76"/>
      <c r="H5" s="76"/>
      <c r="I5" s="6"/>
      <c r="J5" s="76"/>
      <c r="K5" s="76"/>
      <c r="L5" s="76"/>
      <c r="M5" s="76"/>
      <c r="N5" s="76"/>
      <c r="O5" s="76"/>
      <c r="P5" s="9" t="s">
        <v>18</v>
      </c>
      <c r="Q5" s="76"/>
      <c r="R5" s="80"/>
      <c r="S5" s="80"/>
      <c r="T5" s="80"/>
      <c r="U5" s="76"/>
    </row>
    <row r="6" spans="1:21" s="30" customFormat="1" ht="22.5" customHeight="1">
      <c r="A6" s="62"/>
      <c r="B6" s="65"/>
      <c r="C6" s="68"/>
      <c r="D6" s="10" t="s">
        <v>19</v>
      </c>
      <c r="E6" s="10" t="s">
        <v>19</v>
      </c>
      <c r="F6" s="11" t="s">
        <v>207</v>
      </c>
      <c r="G6" s="10" t="s">
        <v>19</v>
      </c>
      <c r="H6" s="10" t="s">
        <v>19</v>
      </c>
      <c r="I6" s="10" t="s">
        <v>19</v>
      </c>
      <c r="J6" s="11" t="s">
        <v>207</v>
      </c>
      <c r="K6" s="10" t="s">
        <v>19</v>
      </c>
      <c r="L6" s="11" t="s">
        <v>207</v>
      </c>
      <c r="M6" s="10" t="s">
        <v>19</v>
      </c>
      <c r="N6" s="11" t="s">
        <v>207</v>
      </c>
      <c r="O6" s="10" t="s">
        <v>19</v>
      </c>
      <c r="P6" s="10" t="s">
        <v>19</v>
      </c>
      <c r="Q6" s="11" t="s">
        <v>207</v>
      </c>
      <c r="R6" s="81"/>
      <c r="S6" s="81"/>
      <c r="T6" s="81"/>
      <c r="U6" s="78"/>
    </row>
    <row r="7" spans="1:21" ht="13.5">
      <c r="A7" s="31" t="s">
        <v>56</v>
      </c>
      <c r="B7" s="32" t="s">
        <v>57</v>
      </c>
      <c r="C7" s="33" t="s">
        <v>58</v>
      </c>
      <c r="D7" s="34">
        <f aca="true" t="shared" si="0" ref="D7:D70">E7+I7</f>
        <v>314645</v>
      </c>
      <c r="E7" s="35">
        <f aca="true" t="shared" si="1" ref="E7:E43">G7+H7</f>
        <v>38830</v>
      </c>
      <c r="F7" s="36">
        <f aca="true" t="shared" si="2" ref="F7:F42">E7/D7*100</f>
        <v>12.34089211651226</v>
      </c>
      <c r="G7" s="34">
        <v>38830</v>
      </c>
      <c r="H7" s="34">
        <v>0</v>
      </c>
      <c r="I7" s="35">
        <f aca="true" t="shared" si="3" ref="I7:I43">K7+M7+O7</f>
        <v>275815</v>
      </c>
      <c r="J7" s="36">
        <f aca="true" t="shared" si="4" ref="J7:J42">I7/D7*100</f>
        <v>87.65910788348774</v>
      </c>
      <c r="K7" s="34">
        <v>230229</v>
      </c>
      <c r="L7" s="36">
        <f aca="true" t="shared" si="5" ref="L7:L42">K7/D7*100</f>
        <v>73.17103402246977</v>
      </c>
      <c r="M7" s="34">
        <v>0</v>
      </c>
      <c r="N7" s="36">
        <f aca="true" t="shared" si="6" ref="N7:N42">M7/D7*100</f>
        <v>0</v>
      </c>
      <c r="O7" s="34">
        <v>45586</v>
      </c>
      <c r="P7" s="34">
        <v>8732</v>
      </c>
      <c r="Q7" s="36">
        <f aca="true" t="shared" si="7" ref="Q7:Q42">O7/D7*100</f>
        <v>14.488073861017972</v>
      </c>
      <c r="R7" s="34"/>
      <c r="S7" s="34"/>
      <c r="T7" s="34"/>
      <c r="U7" s="34" t="s">
        <v>223</v>
      </c>
    </row>
    <row r="8" spans="1:21" ht="13.5">
      <c r="A8" s="31" t="s">
        <v>56</v>
      </c>
      <c r="B8" s="32" t="s">
        <v>59</v>
      </c>
      <c r="C8" s="33" t="s">
        <v>60</v>
      </c>
      <c r="D8" s="34">
        <f t="shared" si="0"/>
        <v>53795</v>
      </c>
      <c r="E8" s="35">
        <f t="shared" si="1"/>
        <v>27461</v>
      </c>
      <c r="F8" s="36">
        <f t="shared" si="2"/>
        <v>51.04749512036435</v>
      </c>
      <c r="G8" s="34">
        <v>27461</v>
      </c>
      <c r="H8" s="34">
        <v>0</v>
      </c>
      <c r="I8" s="35">
        <f t="shared" si="3"/>
        <v>26334</v>
      </c>
      <c r="J8" s="36">
        <f t="shared" si="4"/>
        <v>48.952504879635654</v>
      </c>
      <c r="K8" s="34">
        <v>15796</v>
      </c>
      <c r="L8" s="36">
        <f t="shared" si="5"/>
        <v>29.363323728971093</v>
      </c>
      <c r="M8" s="34">
        <v>0</v>
      </c>
      <c r="N8" s="36">
        <f t="shared" si="6"/>
        <v>0</v>
      </c>
      <c r="O8" s="34">
        <v>10538</v>
      </c>
      <c r="P8" s="34">
        <v>7514</v>
      </c>
      <c r="Q8" s="36">
        <f t="shared" si="7"/>
        <v>19.589181150664558</v>
      </c>
      <c r="R8" s="34" t="s">
        <v>223</v>
      </c>
      <c r="S8" s="34"/>
      <c r="T8" s="34"/>
      <c r="U8" s="34"/>
    </row>
    <row r="9" spans="1:21" ht="13.5">
      <c r="A9" s="31" t="s">
        <v>56</v>
      </c>
      <c r="B9" s="32" t="s">
        <v>61</v>
      </c>
      <c r="C9" s="33" t="s">
        <v>62</v>
      </c>
      <c r="D9" s="34">
        <f t="shared" si="0"/>
        <v>39907</v>
      </c>
      <c r="E9" s="35">
        <f t="shared" si="1"/>
        <v>24003</v>
      </c>
      <c r="F9" s="36">
        <f t="shared" si="2"/>
        <v>60.14734257147869</v>
      </c>
      <c r="G9" s="34">
        <v>24003</v>
      </c>
      <c r="H9" s="34">
        <v>0</v>
      </c>
      <c r="I9" s="35">
        <f t="shared" si="3"/>
        <v>15904</v>
      </c>
      <c r="J9" s="36">
        <f t="shared" si="4"/>
        <v>39.85265742852131</v>
      </c>
      <c r="K9" s="34">
        <v>8344</v>
      </c>
      <c r="L9" s="36">
        <f t="shared" si="5"/>
        <v>20.908612524118574</v>
      </c>
      <c r="M9" s="34">
        <v>0</v>
      </c>
      <c r="N9" s="36">
        <f t="shared" si="6"/>
        <v>0</v>
      </c>
      <c r="O9" s="34">
        <v>7560</v>
      </c>
      <c r="P9" s="34">
        <v>6123</v>
      </c>
      <c r="Q9" s="36">
        <f t="shared" si="7"/>
        <v>18.944044904402737</v>
      </c>
      <c r="R9" s="34" t="s">
        <v>223</v>
      </c>
      <c r="S9" s="34"/>
      <c r="T9" s="34"/>
      <c r="U9" s="34"/>
    </row>
    <row r="10" spans="1:21" ht="13.5">
      <c r="A10" s="31" t="s">
        <v>56</v>
      </c>
      <c r="B10" s="32" t="s">
        <v>63</v>
      </c>
      <c r="C10" s="33" t="s">
        <v>64</v>
      </c>
      <c r="D10" s="34">
        <f t="shared" si="0"/>
        <v>66237</v>
      </c>
      <c r="E10" s="35">
        <f t="shared" si="1"/>
        <v>38349</v>
      </c>
      <c r="F10" s="36">
        <f t="shared" si="2"/>
        <v>57.89664386974048</v>
      </c>
      <c r="G10" s="34">
        <v>38349</v>
      </c>
      <c r="H10" s="34">
        <v>0</v>
      </c>
      <c r="I10" s="35">
        <f t="shared" si="3"/>
        <v>27888</v>
      </c>
      <c r="J10" s="36">
        <f t="shared" si="4"/>
        <v>42.10335613025952</v>
      </c>
      <c r="K10" s="34">
        <v>11729</v>
      </c>
      <c r="L10" s="36">
        <f t="shared" si="5"/>
        <v>17.70762564729683</v>
      </c>
      <c r="M10" s="34">
        <v>0</v>
      </c>
      <c r="N10" s="36">
        <f t="shared" si="6"/>
        <v>0</v>
      </c>
      <c r="O10" s="34">
        <v>16159</v>
      </c>
      <c r="P10" s="34">
        <v>8622</v>
      </c>
      <c r="Q10" s="36">
        <f t="shared" si="7"/>
        <v>24.395730482962694</v>
      </c>
      <c r="R10" s="34" t="s">
        <v>223</v>
      </c>
      <c r="S10" s="34"/>
      <c r="T10" s="34"/>
      <c r="U10" s="34"/>
    </row>
    <row r="11" spans="1:21" ht="13.5">
      <c r="A11" s="31" t="s">
        <v>56</v>
      </c>
      <c r="B11" s="32" t="s">
        <v>65</v>
      </c>
      <c r="C11" s="33" t="s">
        <v>66</v>
      </c>
      <c r="D11" s="34">
        <f t="shared" si="0"/>
        <v>45418</v>
      </c>
      <c r="E11" s="35">
        <f t="shared" si="1"/>
        <v>9935</v>
      </c>
      <c r="F11" s="36">
        <f t="shared" si="2"/>
        <v>21.87458716808314</v>
      </c>
      <c r="G11" s="34">
        <v>9935</v>
      </c>
      <c r="H11" s="34">
        <v>0</v>
      </c>
      <c r="I11" s="35">
        <f t="shared" si="3"/>
        <v>35483</v>
      </c>
      <c r="J11" s="36">
        <f t="shared" si="4"/>
        <v>78.12541283191686</v>
      </c>
      <c r="K11" s="34">
        <v>11826</v>
      </c>
      <c r="L11" s="36">
        <f t="shared" si="5"/>
        <v>26.038134660266856</v>
      </c>
      <c r="M11" s="34">
        <v>0</v>
      </c>
      <c r="N11" s="36">
        <f t="shared" si="6"/>
        <v>0</v>
      </c>
      <c r="O11" s="34">
        <v>23657</v>
      </c>
      <c r="P11" s="34">
        <v>10326</v>
      </c>
      <c r="Q11" s="36">
        <f t="shared" si="7"/>
        <v>52.087278171650006</v>
      </c>
      <c r="R11" s="34" t="s">
        <v>223</v>
      </c>
      <c r="S11" s="34"/>
      <c r="T11" s="34"/>
      <c r="U11" s="34"/>
    </row>
    <row r="12" spans="1:21" ht="13.5">
      <c r="A12" s="31" t="s">
        <v>56</v>
      </c>
      <c r="B12" s="32" t="s">
        <v>67</v>
      </c>
      <c r="C12" s="33" t="s">
        <v>68</v>
      </c>
      <c r="D12" s="34">
        <f t="shared" si="0"/>
        <v>30313</v>
      </c>
      <c r="E12" s="35">
        <f t="shared" si="1"/>
        <v>18663</v>
      </c>
      <c r="F12" s="36">
        <f t="shared" si="2"/>
        <v>61.56764424504338</v>
      </c>
      <c r="G12" s="34">
        <v>18663</v>
      </c>
      <c r="H12" s="34">
        <v>0</v>
      </c>
      <c r="I12" s="35">
        <f t="shared" si="3"/>
        <v>11650</v>
      </c>
      <c r="J12" s="36">
        <f t="shared" si="4"/>
        <v>38.43235575495662</v>
      </c>
      <c r="K12" s="34">
        <v>9059</v>
      </c>
      <c r="L12" s="36">
        <f t="shared" si="5"/>
        <v>29.884867878467986</v>
      </c>
      <c r="M12" s="34">
        <v>0</v>
      </c>
      <c r="N12" s="36">
        <f t="shared" si="6"/>
        <v>0</v>
      </c>
      <c r="O12" s="34">
        <v>2591</v>
      </c>
      <c r="P12" s="34">
        <v>1023</v>
      </c>
      <c r="Q12" s="36">
        <f t="shared" si="7"/>
        <v>8.547487876488635</v>
      </c>
      <c r="R12" s="34" t="s">
        <v>223</v>
      </c>
      <c r="S12" s="34"/>
      <c r="T12" s="34"/>
      <c r="U12" s="34"/>
    </row>
    <row r="13" spans="1:21" ht="13.5">
      <c r="A13" s="31" t="s">
        <v>56</v>
      </c>
      <c r="B13" s="32" t="s">
        <v>69</v>
      </c>
      <c r="C13" s="33" t="s">
        <v>70</v>
      </c>
      <c r="D13" s="34">
        <f t="shared" si="0"/>
        <v>35056</v>
      </c>
      <c r="E13" s="35">
        <f t="shared" si="1"/>
        <v>17606</v>
      </c>
      <c r="F13" s="36">
        <f t="shared" si="2"/>
        <v>50.22250114103149</v>
      </c>
      <c r="G13" s="34">
        <v>17606</v>
      </c>
      <c r="H13" s="34">
        <v>0</v>
      </c>
      <c r="I13" s="35">
        <f t="shared" si="3"/>
        <v>17450</v>
      </c>
      <c r="J13" s="36">
        <f t="shared" si="4"/>
        <v>49.77749885896851</v>
      </c>
      <c r="K13" s="34">
        <v>4729</v>
      </c>
      <c r="L13" s="36">
        <f t="shared" si="5"/>
        <v>13.489844819717023</v>
      </c>
      <c r="M13" s="34">
        <v>0</v>
      </c>
      <c r="N13" s="36">
        <f t="shared" si="6"/>
        <v>0</v>
      </c>
      <c r="O13" s="34">
        <v>12721</v>
      </c>
      <c r="P13" s="34">
        <v>2924</v>
      </c>
      <c r="Q13" s="36">
        <f t="shared" si="7"/>
        <v>36.287654039251485</v>
      </c>
      <c r="R13" s="34" t="s">
        <v>223</v>
      </c>
      <c r="S13" s="34"/>
      <c r="T13" s="34"/>
      <c r="U13" s="34"/>
    </row>
    <row r="14" spans="1:21" ht="13.5">
      <c r="A14" s="31" t="s">
        <v>56</v>
      </c>
      <c r="B14" s="32" t="s">
        <v>71</v>
      </c>
      <c r="C14" s="33" t="s">
        <v>72</v>
      </c>
      <c r="D14" s="34">
        <f t="shared" si="0"/>
        <v>39111</v>
      </c>
      <c r="E14" s="35">
        <f t="shared" si="1"/>
        <v>23897</v>
      </c>
      <c r="F14" s="36">
        <f t="shared" si="2"/>
        <v>61.10045767175475</v>
      </c>
      <c r="G14" s="34">
        <v>23897</v>
      </c>
      <c r="H14" s="34">
        <v>0</v>
      </c>
      <c r="I14" s="35">
        <f t="shared" si="3"/>
        <v>15214</v>
      </c>
      <c r="J14" s="36">
        <f t="shared" si="4"/>
        <v>38.89954232824525</v>
      </c>
      <c r="K14" s="34">
        <v>7524</v>
      </c>
      <c r="L14" s="36">
        <f t="shared" si="5"/>
        <v>19.2375546521439</v>
      </c>
      <c r="M14" s="34">
        <v>0</v>
      </c>
      <c r="N14" s="36">
        <f t="shared" si="6"/>
        <v>0</v>
      </c>
      <c r="O14" s="34">
        <v>7690</v>
      </c>
      <c r="P14" s="34">
        <v>1720</v>
      </c>
      <c r="Q14" s="36">
        <f t="shared" si="7"/>
        <v>19.661987676101354</v>
      </c>
      <c r="R14" s="34" t="s">
        <v>223</v>
      </c>
      <c r="S14" s="34"/>
      <c r="T14" s="34"/>
      <c r="U14" s="34"/>
    </row>
    <row r="15" spans="1:21" ht="13.5">
      <c r="A15" s="31" t="s">
        <v>56</v>
      </c>
      <c r="B15" s="32" t="s">
        <v>73</v>
      </c>
      <c r="C15" s="33" t="s">
        <v>74</v>
      </c>
      <c r="D15" s="34">
        <f t="shared" si="0"/>
        <v>39603</v>
      </c>
      <c r="E15" s="35">
        <f t="shared" si="1"/>
        <v>29995</v>
      </c>
      <c r="F15" s="36">
        <f t="shared" si="2"/>
        <v>75.73921167588314</v>
      </c>
      <c r="G15" s="34">
        <v>29995</v>
      </c>
      <c r="H15" s="34">
        <v>0</v>
      </c>
      <c r="I15" s="35">
        <f t="shared" si="3"/>
        <v>9608</v>
      </c>
      <c r="J15" s="36">
        <f t="shared" si="4"/>
        <v>24.26078832411686</v>
      </c>
      <c r="K15" s="34">
        <v>5171</v>
      </c>
      <c r="L15" s="36">
        <f t="shared" si="5"/>
        <v>13.057091634472137</v>
      </c>
      <c r="M15" s="34">
        <v>0</v>
      </c>
      <c r="N15" s="36">
        <f t="shared" si="6"/>
        <v>0</v>
      </c>
      <c r="O15" s="34">
        <v>4437</v>
      </c>
      <c r="P15" s="34">
        <v>1744</v>
      </c>
      <c r="Q15" s="36">
        <f t="shared" si="7"/>
        <v>11.203696689644724</v>
      </c>
      <c r="R15" s="34" t="s">
        <v>223</v>
      </c>
      <c r="S15" s="34"/>
      <c r="T15" s="34"/>
      <c r="U15" s="34"/>
    </row>
    <row r="16" spans="1:21" ht="13.5">
      <c r="A16" s="31" t="s">
        <v>56</v>
      </c>
      <c r="B16" s="32" t="s">
        <v>75</v>
      </c>
      <c r="C16" s="33" t="s">
        <v>76</v>
      </c>
      <c r="D16" s="34">
        <f t="shared" si="0"/>
        <v>7088</v>
      </c>
      <c r="E16" s="35">
        <f t="shared" si="1"/>
        <v>4738</v>
      </c>
      <c r="F16" s="36">
        <f t="shared" si="2"/>
        <v>66.8453724604966</v>
      </c>
      <c r="G16" s="34">
        <v>4738</v>
      </c>
      <c r="H16" s="34">
        <v>0</v>
      </c>
      <c r="I16" s="35">
        <f t="shared" si="3"/>
        <v>2350</v>
      </c>
      <c r="J16" s="36">
        <f t="shared" si="4"/>
        <v>33.15462753950339</v>
      </c>
      <c r="K16" s="34">
        <v>1196</v>
      </c>
      <c r="L16" s="36">
        <f t="shared" si="5"/>
        <v>16.873589164785553</v>
      </c>
      <c r="M16" s="34">
        <v>0</v>
      </c>
      <c r="N16" s="36">
        <f t="shared" si="6"/>
        <v>0</v>
      </c>
      <c r="O16" s="34">
        <v>1154</v>
      </c>
      <c r="P16" s="34">
        <v>343</v>
      </c>
      <c r="Q16" s="36">
        <f t="shared" si="7"/>
        <v>16.28103837471783</v>
      </c>
      <c r="R16" s="34" t="s">
        <v>223</v>
      </c>
      <c r="S16" s="34"/>
      <c r="T16" s="34"/>
      <c r="U16" s="34"/>
    </row>
    <row r="17" spans="1:21" ht="13.5">
      <c r="A17" s="31" t="s">
        <v>56</v>
      </c>
      <c r="B17" s="32" t="s">
        <v>77</v>
      </c>
      <c r="C17" s="33" t="s">
        <v>78</v>
      </c>
      <c r="D17" s="34">
        <f t="shared" si="0"/>
        <v>22065</v>
      </c>
      <c r="E17" s="35">
        <f t="shared" si="1"/>
        <v>12702</v>
      </c>
      <c r="F17" s="36">
        <f t="shared" si="2"/>
        <v>57.566281441196466</v>
      </c>
      <c r="G17" s="34">
        <v>12562</v>
      </c>
      <c r="H17" s="34">
        <v>140</v>
      </c>
      <c r="I17" s="35">
        <f t="shared" si="3"/>
        <v>9363</v>
      </c>
      <c r="J17" s="36">
        <f t="shared" si="4"/>
        <v>42.433718558803534</v>
      </c>
      <c r="K17" s="34">
        <v>5135</v>
      </c>
      <c r="L17" s="36">
        <f t="shared" si="5"/>
        <v>23.272150464536594</v>
      </c>
      <c r="M17" s="34">
        <v>0</v>
      </c>
      <c r="N17" s="36">
        <f t="shared" si="6"/>
        <v>0</v>
      </c>
      <c r="O17" s="34">
        <v>4228</v>
      </c>
      <c r="P17" s="34">
        <v>1462</v>
      </c>
      <c r="Q17" s="36">
        <f t="shared" si="7"/>
        <v>19.16156809426694</v>
      </c>
      <c r="R17" s="34" t="s">
        <v>223</v>
      </c>
      <c r="S17" s="34"/>
      <c r="T17" s="34"/>
      <c r="U17" s="34"/>
    </row>
    <row r="18" spans="1:21" ht="13.5">
      <c r="A18" s="31" t="s">
        <v>56</v>
      </c>
      <c r="B18" s="32" t="s">
        <v>79</v>
      </c>
      <c r="C18" s="33" t="s">
        <v>80</v>
      </c>
      <c r="D18" s="34">
        <f t="shared" si="0"/>
        <v>12265</v>
      </c>
      <c r="E18" s="35">
        <f t="shared" si="1"/>
        <v>7723</v>
      </c>
      <c r="F18" s="36">
        <f t="shared" si="2"/>
        <v>62.967794537301266</v>
      </c>
      <c r="G18" s="34">
        <v>7723</v>
      </c>
      <c r="H18" s="34">
        <v>0</v>
      </c>
      <c r="I18" s="35">
        <f t="shared" si="3"/>
        <v>4542</v>
      </c>
      <c r="J18" s="36">
        <f t="shared" si="4"/>
        <v>37.032205462698734</v>
      </c>
      <c r="K18" s="34">
        <v>2996</v>
      </c>
      <c r="L18" s="36">
        <f t="shared" si="5"/>
        <v>24.427231960864248</v>
      </c>
      <c r="M18" s="34">
        <v>0</v>
      </c>
      <c r="N18" s="36">
        <f t="shared" si="6"/>
        <v>0</v>
      </c>
      <c r="O18" s="34">
        <v>1546</v>
      </c>
      <c r="P18" s="34">
        <v>826</v>
      </c>
      <c r="Q18" s="36">
        <f t="shared" si="7"/>
        <v>12.604973501834488</v>
      </c>
      <c r="R18" s="34" t="s">
        <v>223</v>
      </c>
      <c r="S18" s="34"/>
      <c r="T18" s="34"/>
      <c r="U18" s="34"/>
    </row>
    <row r="19" spans="1:21" ht="13.5">
      <c r="A19" s="31" t="s">
        <v>56</v>
      </c>
      <c r="B19" s="32" t="s">
        <v>81</v>
      </c>
      <c r="C19" s="33" t="s">
        <v>82</v>
      </c>
      <c r="D19" s="34">
        <f t="shared" si="0"/>
        <v>7871</v>
      </c>
      <c r="E19" s="35">
        <f t="shared" si="1"/>
        <v>2437</v>
      </c>
      <c r="F19" s="36">
        <f t="shared" si="2"/>
        <v>30.96175835344937</v>
      </c>
      <c r="G19" s="34">
        <v>2437</v>
      </c>
      <c r="H19" s="34">
        <v>0</v>
      </c>
      <c r="I19" s="35">
        <f t="shared" si="3"/>
        <v>5434</v>
      </c>
      <c r="J19" s="36">
        <f t="shared" si="4"/>
        <v>69.03824164655063</v>
      </c>
      <c r="K19" s="34">
        <v>3250</v>
      </c>
      <c r="L19" s="36">
        <f t="shared" si="5"/>
        <v>41.29081438190827</v>
      </c>
      <c r="M19" s="34">
        <v>0</v>
      </c>
      <c r="N19" s="36">
        <f t="shared" si="6"/>
        <v>0</v>
      </c>
      <c r="O19" s="34">
        <v>2184</v>
      </c>
      <c r="P19" s="34">
        <v>311</v>
      </c>
      <c r="Q19" s="36">
        <f t="shared" si="7"/>
        <v>27.74742726464236</v>
      </c>
      <c r="R19" s="34" t="s">
        <v>223</v>
      </c>
      <c r="S19" s="34"/>
      <c r="T19" s="34"/>
      <c r="U19" s="34"/>
    </row>
    <row r="20" spans="1:21" ht="13.5">
      <c r="A20" s="31" t="s">
        <v>56</v>
      </c>
      <c r="B20" s="32" t="s">
        <v>83</v>
      </c>
      <c r="C20" s="33" t="s">
        <v>84</v>
      </c>
      <c r="D20" s="34">
        <f t="shared" si="0"/>
        <v>4414</v>
      </c>
      <c r="E20" s="35">
        <f t="shared" si="1"/>
        <v>4059</v>
      </c>
      <c r="F20" s="36">
        <f t="shared" si="2"/>
        <v>91.95740824648844</v>
      </c>
      <c r="G20" s="34">
        <v>4008</v>
      </c>
      <c r="H20" s="34">
        <v>51</v>
      </c>
      <c r="I20" s="35">
        <f t="shared" si="3"/>
        <v>355</v>
      </c>
      <c r="J20" s="36">
        <f t="shared" si="4"/>
        <v>8.042591753511553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355</v>
      </c>
      <c r="P20" s="34">
        <v>197</v>
      </c>
      <c r="Q20" s="36">
        <f t="shared" si="7"/>
        <v>8.042591753511553</v>
      </c>
      <c r="R20" s="34" t="s">
        <v>223</v>
      </c>
      <c r="S20" s="34"/>
      <c r="T20" s="34"/>
      <c r="U20" s="34"/>
    </row>
    <row r="21" spans="1:21" ht="13.5">
      <c r="A21" s="31" t="s">
        <v>56</v>
      </c>
      <c r="B21" s="32" t="s">
        <v>85</v>
      </c>
      <c r="C21" s="33" t="s">
        <v>86</v>
      </c>
      <c r="D21" s="34">
        <f t="shared" si="0"/>
        <v>8001</v>
      </c>
      <c r="E21" s="35">
        <f t="shared" si="1"/>
        <v>4221</v>
      </c>
      <c r="F21" s="36">
        <f t="shared" si="2"/>
        <v>52.75590551181102</v>
      </c>
      <c r="G21" s="34">
        <v>4221</v>
      </c>
      <c r="H21" s="34">
        <v>0</v>
      </c>
      <c r="I21" s="35">
        <f t="shared" si="3"/>
        <v>3780</v>
      </c>
      <c r="J21" s="36">
        <f t="shared" si="4"/>
        <v>47.24409448818898</v>
      </c>
      <c r="K21" s="34">
        <v>2348</v>
      </c>
      <c r="L21" s="36">
        <f t="shared" si="5"/>
        <v>29.346331708536432</v>
      </c>
      <c r="M21" s="34">
        <v>0</v>
      </c>
      <c r="N21" s="36">
        <f t="shared" si="6"/>
        <v>0</v>
      </c>
      <c r="O21" s="34">
        <v>1432</v>
      </c>
      <c r="P21" s="34">
        <v>175</v>
      </c>
      <c r="Q21" s="36">
        <f t="shared" si="7"/>
        <v>17.897762779652542</v>
      </c>
      <c r="R21" s="34" t="s">
        <v>223</v>
      </c>
      <c r="S21" s="34"/>
      <c r="T21" s="34"/>
      <c r="U21" s="34"/>
    </row>
    <row r="22" spans="1:21" ht="13.5">
      <c r="A22" s="31" t="s">
        <v>56</v>
      </c>
      <c r="B22" s="32" t="s">
        <v>87</v>
      </c>
      <c r="C22" s="33" t="s">
        <v>88</v>
      </c>
      <c r="D22" s="34">
        <f t="shared" si="0"/>
        <v>8054</v>
      </c>
      <c r="E22" s="35">
        <f t="shared" si="1"/>
        <v>1965</v>
      </c>
      <c r="F22" s="36">
        <f t="shared" si="2"/>
        <v>24.397814750434566</v>
      </c>
      <c r="G22" s="34">
        <v>1965</v>
      </c>
      <c r="H22" s="34">
        <v>0</v>
      </c>
      <c r="I22" s="35">
        <f t="shared" si="3"/>
        <v>6089</v>
      </c>
      <c r="J22" s="36">
        <f t="shared" si="4"/>
        <v>75.60218524956544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6089</v>
      </c>
      <c r="P22" s="34">
        <v>1424</v>
      </c>
      <c r="Q22" s="36">
        <f t="shared" si="7"/>
        <v>75.60218524956544</v>
      </c>
      <c r="R22" s="34" t="s">
        <v>223</v>
      </c>
      <c r="S22" s="34"/>
      <c r="T22" s="34"/>
      <c r="U22" s="34"/>
    </row>
    <row r="23" spans="1:21" ht="13.5">
      <c r="A23" s="31" t="s">
        <v>56</v>
      </c>
      <c r="B23" s="32" t="s">
        <v>89</v>
      </c>
      <c r="C23" s="33" t="s">
        <v>90</v>
      </c>
      <c r="D23" s="34">
        <f t="shared" si="0"/>
        <v>3407</v>
      </c>
      <c r="E23" s="35">
        <f t="shared" si="1"/>
        <v>1335</v>
      </c>
      <c r="F23" s="36">
        <f t="shared" si="2"/>
        <v>39.184032873495745</v>
      </c>
      <c r="G23" s="34">
        <v>1335</v>
      </c>
      <c r="H23" s="34">
        <v>0</v>
      </c>
      <c r="I23" s="35">
        <f t="shared" si="3"/>
        <v>2072</v>
      </c>
      <c r="J23" s="36">
        <f t="shared" si="4"/>
        <v>60.815967126504255</v>
      </c>
      <c r="K23" s="34">
        <v>786</v>
      </c>
      <c r="L23" s="36">
        <f t="shared" si="5"/>
        <v>23.070149691810975</v>
      </c>
      <c r="M23" s="34">
        <v>0</v>
      </c>
      <c r="N23" s="36">
        <f t="shared" si="6"/>
        <v>0</v>
      </c>
      <c r="O23" s="34">
        <v>1286</v>
      </c>
      <c r="P23" s="34">
        <v>1272</v>
      </c>
      <c r="Q23" s="36">
        <f t="shared" si="7"/>
        <v>37.74581743469328</v>
      </c>
      <c r="R23" s="34" t="s">
        <v>223</v>
      </c>
      <c r="S23" s="34"/>
      <c r="T23" s="34"/>
      <c r="U23" s="34"/>
    </row>
    <row r="24" spans="1:21" ht="13.5">
      <c r="A24" s="31" t="s">
        <v>56</v>
      </c>
      <c r="B24" s="32" t="s">
        <v>91</v>
      </c>
      <c r="C24" s="33" t="s">
        <v>92</v>
      </c>
      <c r="D24" s="34">
        <f t="shared" si="0"/>
        <v>6325</v>
      </c>
      <c r="E24" s="35">
        <f t="shared" si="1"/>
        <v>3496</v>
      </c>
      <c r="F24" s="36">
        <f t="shared" si="2"/>
        <v>55.27272727272727</v>
      </c>
      <c r="G24" s="34">
        <v>3496</v>
      </c>
      <c r="H24" s="34">
        <v>0</v>
      </c>
      <c r="I24" s="35">
        <f t="shared" si="3"/>
        <v>2829</v>
      </c>
      <c r="J24" s="36">
        <f t="shared" si="4"/>
        <v>44.72727272727273</v>
      </c>
      <c r="K24" s="34">
        <v>2330</v>
      </c>
      <c r="L24" s="36">
        <f t="shared" si="5"/>
        <v>36.83794466403162</v>
      </c>
      <c r="M24" s="34">
        <v>0</v>
      </c>
      <c r="N24" s="36">
        <f t="shared" si="6"/>
        <v>0</v>
      </c>
      <c r="O24" s="34">
        <v>499</v>
      </c>
      <c r="P24" s="34">
        <v>77</v>
      </c>
      <c r="Q24" s="36">
        <f t="shared" si="7"/>
        <v>7.8893280632411065</v>
      </c>
      <c r="R24" s="34" t="s">
        <v>223</v>
      </c>
      <c r="S24" s="34"/>
      <c r="T24" s="34"/>
      <c r="U24" s="34"/>
    </row>
    <row r="25" spans="1:21" ht="13.5">
      <c r="A25" s="31" t="s">
        <v>56</v>
      </c>
      <c r="B25" s="32" t="s">
        <v>93</v>
      </c>
      <c r="C25" s="33" t="s">
        <v>94</v>
      </c>
      <c r="D25" s="34">
        <f t="shared" si="0"/>
        <v>12187</v>
      </c>
      <c r="E25" s="35">
        <f t="shared" si="1"/>
        <v>8409</v>
      </c>
      <c r="F25" s="36">
        <f t="shared" si="2"/>
        <v>68.99975383605481</v>
      </c>
      <c r="G25" s="34">
        <v>8329</v>
      </c>
      <c r="H25" s="34">
        <v>80</v>
      </c>
      <c r="I25" s="35">
        <f t="shared" si="3"/>
        <v>3778</v>
      </c>
      <c r="J25" s="36">
        <f t="shared" si="4"/>
        <v>31.00024616394519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3778</v>
      </c>
      <c r="P25" s="34">
        <v>2988</v>
      </c>
      <c r="Q25" s="36">
        <f t="shared" si="7"/>
        <v>31.00024616394519</v>
      </c>
      <c r="R25" s="34" t="s">
        <v>223</v>
      </c>
      <c r="S25" s="34"/>
      <c r="T25" s="34"/>
      <c r="U25" s="34"/>
    </row>
    <row r="26" spans="1:21" ht="13.5">
      <c r="A26" s="31" t="s">
        <v>56</v>
      </c>
      <c r="B26" s="32" t="s">
        <v>95</v>
      </c>
      <c r="C26" s="33" t="s">
        <v>96</v>
      </c>
      <c r="D26" s="34">
        <f t="shared" si="0"/>
        <v>4809</v>
      </c>
      <c r="E26" s="35">
        <f t="shared" si="1"/>
        <v>3703</v>
      </c>
      <c r="F26" s="36">
        <f t="shared" si="2"/>
        <v>77.00145560407569</v>
      </c>
      <c r="G26" s="34">
        <v>3703</v>
      </c>
      <c r="H26" s="34">
        <v>0</v>
      </c>
      <c r="I26" s="35">
        <f t="shared" si="3"/>
        <v>1106</v>
      </c>
      <c r="J26" s="36">
        <f t="shared" si="4"/>
        <v>22.99854439592431</v>
      </c>
      <c r="K26" s="34">
        <v>575</v>
      </c>
      <c r="L26" s="36">
        <f t="shared" si="5"/>
        <v>11.956747764608027</v>
      </c>
      <c r="M26" s="34">
        <v>0</v>
      </c>
      <c r="N26" s="36">
        <f t="shared" si="6"/>
        <v>0</v>
      </c>
      <c r="O26" s="34">
        <v>531</v>
      </c>
      <c r="P26" s="34">
        <v>149</v>
      </c>
      <c r="Q26" s="36">
        <f t="shared" si="7"/>
        <v>11.041796631316283</v>
      </c>
      <c r="R26" s="34" t="s">
        <v>223</v>
      </c>
      <c r="S26" s="34"/>
      <c r="T26" s="34"/>
      <c r="U26" s="34"/>
    </row>
    <row r="27" spans="1:21" ht="13.5">
      <c r="A27" s="31" t="s">
        <v>56</v>
      </c>
      <c r="B27" s="32" t="s">
        <v>97</v>
      </c>
      <c r="C27" s="33" t="s">
        <v>98</v>
      </c>
      <c r="D27" s="34">
        <f t="shared" si="0"/>
        <v>8532</v>
      </c>
      <c r="E27" s="35">
        <f t="shared" si="1"/>
        <v>6716</v>
      </c>
      <c r="F27" s="36">
        <f t="shared" si="2"/>
        <v>78.71542428504453</v>
      </c>
      <c r="G27" s="34">
        <v>6716</v>
      </c>
      <c r="H27" s="34">
        <v>0</v>
      </c>
      <c r="I27" s="35">
        <f t="shared" si="3"/>
        <v>1816</v>
      </c>
      <c r="J27" s="36">
        <f t="shared" si="4"/>
        <v>21.284575714955462</v>
      </c>
      <c r="K27" s="34">
        <v>1266</v>
      </c>
      <c r="L27" s="36">
        <f t="shared" si="5"/>
        <v>14.838255977496484</v>
      </c>
      <c r="M27" s="34">
        <v>0</v>
      </c>
      <c r="N27" s="36">
        <f t="shared" si="6"/>
        <v>0</v>
      </c>
      <c r="O27" s="34">
        <v>550</v>
      </c>
      <c r="P27" s="34">
        <v>407</v>
      </c>
      <c r="Q27" s="36">
        <f t="shared" si="7"/>
        <v>6.446319737458977</v>
      </c>
      <c r="R27" s="34" t="s">
        <v>223</v>
      </c>
      <c r="S27" s="34"/>
      <c r="T27" s="34"/>
      <c r="U27" s="34"/>
    </row>
    <row r="28" spans="1:21" ht="13.5">
      <c r="A28" s="31" t="s">
        <v>56</v>
      </c>
      <c r="B28" s="32" t="s">
        <v>99</v>
      </c>
      <c r="C28" s="33" t="s">
        <v>100</v>
      </c>
      <c r="D28" s="34">
        <f t="shared" si="0"/>
        <v>7475</v>
      </c>
      <c r="E28" s="35">
        <f t="shared" si="1"/>
        <v>4744</v>
      </c>
      <c r="F28" s="36">
        <f t="shared" si="2"/>
        <v>63.464882943143806</v>
      </c>
      <c r="G28" s="34">
        <v>4744</v>
      </c>
      <c r="H28" s="34">
        <v>0</v>
      </c>
      <c r="I28" s="35">
        <f t="shared" si="3"/>
        <v>2731</v>
      </c>
      <c r="J28" s="36">
        <f t="shared" si="4"/>
        <v>36.53511705685619</v>
      </c>
      <c r="K28" s="34">
        <v>967</v>
      </c>
      <c r="L28" s="36">
        <f t="shared" si="5"/>
        <v>12.936454849498327</v>
      </c>
      <c r="M28" s="34">
        <v>0</v>
      </c>
      <c r="N28" s="36">
        <f t="shared" si="6"/>
        <v>0</v>
      </c>
      <c r="O28" s="34">
        <v>1764</v>
      </c>
      <c r="P28" s="34">
        <v>1278</v>
      </c>
      <c r="Q28" s="36">
        <f t="shared" si="7"/>
        <v>23.598662207357858</v>
      </c>
      <c r="R28" s="34" t="s">
        <v>223</v>
      </c>
      <c r="S28" s="34"/>
      <c r="T28" s="34"/>
      <c r="U28" s="34"/>
    </row>
    <row r="29" spans="1:21" ht="13.5">
      <c r="A29" s="31" t="s">
        <v>56</v>
      </c>
      <c r="B29" s="32" t="s">
        <v>101</v>
      </c>
      <c r="C29" s="33" t="s">
        <v>102</v>
      </c>
      <c r="D29" s="34">
        <f t="shared" si="0"/>
        <v>4587</v>
      </c>
      <c r="E29" s="35">
        <f t="shared" si="1"/>
        <v>3317</v>
      </c>
      <c r="F29" s="36">
        <f t="shared" si="2"/>
        <v>72.3130586439939</v>
      </c>
      <c r="G29" s="34">
        <v>3317</v>
      </c>
      <c r="H29" s="34">
        <v>0</v>
      </c>
      <c r="I29" s="35">
        <f t="shared" si="3"/>
        <v>1270</v>
      </c>
      <c r="J29" s="36">
        <f t="shared" si="4"/>
        <v>27.686941356006106</v>
      </c>
      <c r="K29" s="34">
        <v>422</v>
      </c>
      <c r="L29" s="36">
        <f t="shared" si="5"/>
        <v>9.199912797035099</v>
      </c>
      <c r="M29" s="34">
        <v>0</v>
      </c>
      <c r="N29" s="36">
        <f t="shared" si="6"/>
        <v>0</v>
      </c>
      <c r="O29" s="34">
        <v>848</v>
      </c>
      <c r="P29" s="34">
        <v>206</v>
      </c>
      <c r="Q29" s="36">
        <f t="shared" si="7"/>
        <v>18.487028558971005</v>
      </c>
      <c r="R29" s="34" t="s">
        <v>223</v>
      </c>
      <c r="S29" s="34"/>
      <c r="T29" s="34"/>
      <c r="U29" s="34"/>
    </row>
    <row r="30" spans="1:21" ht="13.5">
      <c r="A30" s="31" t="s">
        <v>56</v>
      </c>
      <c r="B30" s="32" t="s">
        <v>103</v>
      </c>
      <c r="C30" s="33" t="s">
        <v>104</v>
      </c>
      <c r="D30" s="34">
        <f t="shared" si="0"/>
        <v>5046</v>
      </c>
      <c r="E30" s="35">
        <f t="shared" si="1"/>
        <v>4418</v>
      </c>
      <c r="F30" s="36">
        <f t="shared" si="2"/>
        <v>87.55449861276259</v>
      </c>
      <c r="G30" s="34">
        <v>4418</v>
      </c>
      <c r="H30" s="34">
        <v>0</v>
      </c>
      <c r="I30" s="35">
        <f t="shared" si="3"/>
        <v>628</v>
      </c>
      <c r="J30" s="36">
        <f t="shared" si="4"/>
        <v>12.445501387237416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628</v>
      </c>
      <c r="P30" s="34">
        <v>336</v>
      </c>
      <c r="Q30" s="36">
        <f t="shared" si="7"/>
        <v>12.445501387237416</v>
      </c>
      <c r="R30" s="34" t="s">
        <v>223</v>
      </c>
      <c r="S30" s="34"/>
      <c r="T30" s="34"/>
      <c r="U30" s="34"/>
    </row>
    <row r="31" spans="1:21" ht="13.5">
      <c r="A31" s="31" t="s">
        <v>56</v>
      </c>
      <c r="B31" s="32" t="s">
        <v>105</v>
      </c>
      <c r="C31" s="33" t="s">
        <v>106</v>
      </c>
      <c r="D31" s="34">
        <f t="shared" si="0"/>
        <v>12668</v>
      </c>
      <c r="E31" s="35">
        <f t="shared" si="1"/>
        <v>7358</v>
      </c>
      <c r="F31" s="36">
        <f t="shared" si="2"/>
        <v>58.08335964635302</v>
      </c>
      <c r="G31" s="34">
        <v>7358</v>
      </c>
      <c r="H31" s="34">
        <v>0</v>
      </c>
      <c r="I31" s="35">
        <f t="shared" si="3"/>
        <v>5310</v>
      </c>
      <c r="J31" s="36">
        <f t="shared" si="4"/>
        <v>41.91664035364698</v>
      </c>
      <c r="K31" s="34">
        <v>3276</v>
      </c>
      <c r="L31" s="36">
        <f t="shared" si="5"/>
        <v>25.860435743605937</v>
      </c>
      <c r="M31" s="34">
        <v>0</v>
      </c>
      <c r="N31" s="36">
        <f t="shared" si="6"/>
        <v>0</v>
      </c>
      <c r="O31" s="34">
        <v>2034</v>
      </c>
      <c r="P31" s="34">
        <v>795</v>
      </c>
      <c r="Q31" s="36">
        <f t="shared" si="7"/>
        <v>16.056204610041046</v>
      </c>
      <c r="R31" s="34" t="s">
        <v>223</v>
      </c>
      <c r="S31" s="34"/>
      <c r="T31" s="34"/>
      <c r="U31" s="34"/>
    </row>
    <row r="32" spans="1:21" ht="13.5">
      <c r="A32" s="31" t="s">
        <v>56</v>
      </c>
      <c r="B32" s="32" t="s">
        <v>107</v>
      </c>
      <c r="C32" s="33" t="s">
        <v>108</v>
      </c>
      <c r="D32" s="34">
        <f t="shared" si="0"/>
        <v>8763</v>
      </c>
      <c r="E32" s="35">
        <f t="shared" si="1"/>
        <v>4206</v>
      </c>
      <c r="F32" s="36">
        <f t="shared" si="2"/>
        <v>47.99726121191373</v>
      </c>
      <c r="G32" s="34">
        <v>4206</v>
      </c>
      <c r="H32" s="34">
        <v>0</v>
      </c>
      <c r="I32" s="35">
        <f t="shared" si="3"/>
        <v>4557</v>
      </c>
      <c r="J32" s="36">
        <f t="shared" si="4"/>
        <v>52.00273878808627</v>
      </c>
      <c r="K32" s="34">
        <v>3439</v>
      </c>
      <c r="L32" s="36">
        <f t="shared" si="5"/>
        <v>39.24455095287002</v>
      </c>
      <c r="M32" s="34">
        <v>0</v>
      </c>
      <c r="N32" s="36">
        <f t="shared" si="6"/>
        <v>0</v>
      </c>
      <c r="O32" s="34">
        <v>1118</v>
      </c>
      <c r="P32" s="34">
        <v>490</v>
      </c>
      <c r="Q32" s="36">
        <f t="shared" si="7"/>
        <v>12.758187835216251</v>
      </c>
      <c r="R32" s="34" t="s">
        <v>223</v>
      </c>
      <c r="S32" s="34"/>
      <c r="T32" s="34"/>
      <c r="U32" s="34"/>
    </row>
    <row r="33" spans="1:21" ht="13.5">
      <c r="A33" s="31" t="s">
        <v>56</v>
      </c>
      <c r="B33" s="32" t="s">
        <v>109</v>
      </c>
      <c r="C33" s="33" t="s">
        <v>110</v>
      </c>
      <c r="D33" s="34">
        <f t="shared" si="0"/>
        <v>7521</v>
      </c>
      <c r="E33" s="35">
        <f t="shared" si="1"/>
        <v>2478</v>
      </c>
      <c r="F33" s="36">
        <f t="shared" si="2"/>
        <v>32.94774631033107</v>
      </c>
      <c r="G33" s="34">
        <v>2478</v>
      </c>
      <c r="H33" s="34">
        <v>0</v>
      </c>
      <c r="I33" s="35">
        <f t="shared" si="3"/>
        <v>5043</v>
      </c>
      <c r="J33" s="36">
        <f t="shared" si="4"/>
        <v>67.05225368966893</v>
      </c>
      <c r="K33" s="34">
        <v>4127</v>
      </c>
      <c r="L33" s="36">
        <f t="shared" si="5"/>
        <v>54.873022204494085</v>
      </c>
      <c r="M33" s="34">
        <v>0</v>
      </c>
      <c r="N33" s="36">
        <f t="shared" si="6"/>
        <v>0</v>
      </c>
      <c r="O33" s="34">
        <v>916</v>
      </c>
      <c r="P33" s="34">
        <v>713</v>
      </c>
      <c r="Q33" s="36">
        <f t="shared" si="7"/>
        <v>12.179231485174844</v>
      </c>
      <c r="R33" s="34" t="s">
        <v>223</v>
      </c>
      <c r="S33" s="34"/>
      <c r="T33" s="34"/>
      <c r="U33" s="34"/>
    </row>
    <row r="34" spans="1:21" ht="13.5">
      <c r="A34" s="31" t="s">
        <v>56</v>
      </c>
      <c r="B34" s="32" t="s">
        <v>111</v>
      </c>
      <c r="C34" s="33" t="s">
        <v>112</v>
      </c>
      <c r="D34" s="34">
        <f t="shared" si="0"/>
        <v>5071</v>
      </c>
      <c r="E34" s="35">
        <f t="shared" si="1"/>
        <v>1468</v>
      </c>
      <c r="F34" s="36">
        <f t="shared" si="2"/>
        <v>28.948925261289688</v>
      </c>
      <c r="G34" s="34">
        <v>1468</v>
      </c>
      <c r="H34" s="34">
        <v>0</v>
      </c>
      <c r="I34" s="35">
        <f t="shared" si="3"/>
        <v>3603</v>
      </c>
      <c r="J34" s="36">
        <f t="shared" si="4"/>
        <v>71.05107473871031</v>
      </c>
      <c r="K34" s="34">
        <v>3222</v>
      </c>
      <c r="L34" s="36">
        <f t="shared" si="5"/>
        <v>63.537763754683496</v>
      </c>
      <c r="M34" s="34">
        <v>0</v>
      </c>
      <c r="N34" s="36">
        <f t="shared" si="6"/>
        <v>0</v>
      </c>
      <c r="O34" s="34">
        <v>381</v>
      </c>
      <c r="P34" s="34">
        <v>59</v>
      </c>
      <c r="Q34" s="36">
        <f t="shared" si="7"/>
        <v>7.513310984026819</v>
      </c>
      <c r="R34" s="34" t="s">
        <v>223</v>
      </c>
      <c r="S34" s="34"/>
      <c r="T34" s="34"/>
      <c r="U34" s="34"/>
    </row>
    <row r="35" spans="1:21" ht="13.5">
      <c r="A35" s="31" t="s">
        <v>56</v>
      </c>
      <c r="B35" s="32" t="s">
        <v>113</v>
      </c>
      <c r="C35" s="33" t="s">
        <v>114</v>
      </c>
      <c r="D35" s="34">
        <f t="shared" si="0"/>
        <v>22439</v>
      </c>
      <c r="E35" s="35">
        <f t="shared" si="1"/>
        <v>8315</v>
      </c>
      <c r="F35" s="36">
        <f t="shared" si="2"/>
        <v>37.056018539150585</v>
      </c>
      <c r="G35" s="34">
        <v>8315</v>
      </c>
      <c r="H35" s="34">
        <v>0</v>
      </c>
      <c r="I35" s="35">
        <f t="shared" si="3"/>
        <v>14124</v>
      </c>
      <c r="J35" s="36">
        <f t="shared" si="4"/>
        <v>62.94398146084942</v>
      </c>
      <c r="K35" s="34">
        <v>10518</v>
      </c>
      <c r="L35" s="36">
        <f t="shared" si="5"/>
        <v>46.87374660189848</v>
      </c>
      <c r="M35" s="34">
        <v>0</v>
      </c>
      <c r="N35" s="36">
        <f t="shared" si="6"/>
        <v>0</v>
      </c>
      <c r="O35" s="34">
        <v>3606</v>
      </c>
      <c r="P35" s="34">
        <v>3502</v>
      </c>
      <c r="Q35" s="36">
        <f t="shared" si="7"/>
        <v>16.070234858950933</v>
      </c>
      <c r="R35" s="34" t="s">
        <v>223</v>
      </c>
      <c r="S35" s="34"/>
      <c r="T35" s="34"/>
      <c r="U35" s="34"/>
    </row>
    <row r="36" spans="1:21" ht="13.5">
      <c r="A36" s="31" t="s">
        <v>56</v>
      </c>
      <c r="B36" s="32" t="s">
        <v>115</v>
      </c>
      <c r="C36" s="33" t="s">
        <v>116</v>
      </c>
      <c r="D36" s="34">
        <f t="shared" si="0"/>
        <v>6099</v>
      </c>
      <c r="E36" s="35">
        <f t="shared" si="1"/>
        <v>216</v>
      </c>
      <c r="F36" s="36">
        <f t="shared" si="2"/>
        <v>3.541564190850959</v>
      </c>
      <c r="G36" s="34">
        <v>216</v>
      </c>
      <c r="H36" s="34">
        <v>0</v>
      </c>
      <c r="I36" s="35">
        <f t="shared" si="3"/>
        <v>5883</v>
      </c>
      <c r="J36" s="36">
        <f t="shared" si="4"/>
        <v>96.45843580914905</v>
      </c>
      <c r="K36" s="34">
        <v>4730</v>
      </c>
      <c r="L36" s="36">
        <f t="shared" si="5"/>
        <v>77.55369732743073</v>
      </c>
      <c r="M36" s="34">
        <v>0</v>
      </c>
      <c r="N36" s="36">
        <f t="shared" si="6"/>
        <v>0</v>
      </c>
      <c r="O36" s="34">
        <v>1153</v>
      </c>
      <c r="P36" s="34">
        <v>64</v>
      </c>
      <c r="Q36" s="36">
        <f t="shared" si="7"/>
        <v>18.904738481718315</v>
      </c>
      <c r="R36" s="34" t="s">
        <v>223</v>
      </c>
      <c r="S36" s="34"/>
      <c r="T36" s="34"/>
      <c r="U36" s="34"/>
    </row>
    <row r="37" spans="1:21" ht="13.5">
      <c r="A37" s="31" t="s">
        <v>56</v>
      </c>
      <c r="B37" s="32" t="s">
        <v>117</v>
      </c>
      <c r="C37" s="33" t="s">
        <v>118</v>
      </c>
      <c r="D37" s="34">
        <f t="shared" si="0"/>
        <v>7563</v>
      </c>
      <c r="E37" s="35">
        <f t="shared" si="1"/>
        <v>2998</v>
      </c>
      <c r="F37" s="36">
        <f t="shared" si="2"/>
        <v>39.640354356736744</v>
      </c>
      <c r="G37" s="34">
        <v>2998</v>
      </c>
      <c r="H37" s="34">
        <v>0</v>
      </c>
      <c r="I37" s="35">
        <f t="shared" si="3"/>
        <v>4565</v>
      </c>
      <c r="J37" s="36">
        <f t="shared" si="4"/>
        <v>60.35964564326326</v>
      </c>
      <c r="K37" s="34">
        <v>3572</v>
      </c>
      <c r="L37" s="36">
        <f t="shared" si="5"/>
        <v>47.22993521089515</v>
      </c>
      <c r="M37" s="34">
        <v>0</v>
      </c>
      <c r="N37" s="36">
        <f t="shared" si="6"/>
        <v>0</v>
      </c>
      <c r="O37" s="34">
        <v>993</v>
      </c>
      <c r="P37" s="34">
        <v>401</v>
      </c>
      <c r="Q37" s="36">
        <f t="shared" si="7"/>
        <v>13.129710432368109</v>
      </c>
      <c r="R37" s="34" t="s">
        <v>223</v>
      </c>
      <c r="S37" s="34"/>
      <c r="T37" s="34"/>
      <c r="U37" s="34"/>
    </row>
    <row r="38" spans="1:21" ht="13.5">
      <c r="A38" s="31" t="s">
        <v>56</v>
      </c>
      <c r="B38" s="32" t="s">
        <v>119</v>
      </c>
      <c r="C38" s="33" t="s">
        <v>120</v>
      </c>
      <c r="D38" s="34">
        <f t="shared" si="0"/>
        <v>3377</v>
      </c>
      <c r="E38" s="35">
        <f t="shared" si="1"/>
        <v>0</v>
      </c>
      <c r="F38" s="36">
        <f t="shared" si="2"/>
        <v>0</v>
      </c>
      <c r="G38" s="34">
        <v>0</v>
      </c>
      <c r="H38" s="34">
        <v>0</v>
      </c>
      <c r="I38" s="35">
        <f t="shared" si="3"/>
        <v>3377</v>
      </c>
      <c r="J38" s="36">
        <f t="shared" si="4"/>
        <v>100</v>
      </c>
      <c r="K38" s="34">
        <v>3377</v>
      </c>
      <c r="L38" s="36">
        <f t="shared" si="5"/>
        <v>100</v>
      </c>
      <c r="M38" s="34">
        <v>0</v>
      </c>
      <c r="N38" s="36">
        <f t="shared" si="6"/>
        <v>0</v>
      </c>
      <c r="O38" s="34">
        <v>0</v>
      </c>
      <c r="P38" s="34">
        <v>0</v>
      </c>
      <c r="Q38" s="36">
        <f t="shared" si="7"/>
        <v>0</v>
      </c>
      <c r="R38" s="34"/>
      <c r="S38" s="34"/>
      <c r="T38" s="34"/>
      <c r="U38" s="34" t="s">
        <v>223</v>
      </c>
    </row>
    <row r="39" spans="1:21" ht="13.5">
      <c r="A39" s="31" t="s">
        <v>56</v>
      </c>
      <c r="B39" s="32" t="s">
        <v>121</v>
      </c>
      <c r="C39" s="33" t="s">
        <v>122</v>
      </c>
      <c r="D39" s="34">
        <f t="shared" si="0"/>
        <v>10682</v>
      </c>
      <c r="E39" s="35">
        <f t="shared" si="1"/>
        <v>4809</v>
      </c>
      <c r="F39" s="36">
        <f t="shared" si="2"/>
        <v>45.019659239842724</v>
      </c>
      <c r="G39" s="34">
        <v>4809</v>
      </c>
      <c r="H39" s="34">
        <v>0</v>
      </c>
      <c r="I39" s="35">
        <f t="shared" si="3"/>
        <v>5873</v>
      </c>
      <c r="J39" s="36">
        <f t="shared" si="4"/>
        <v>54.980340760157276</v>
      </c>
      <c r="K39" s="34">
        <v>2689</v>
      </c>
      <c r="L39" s="36">
        <f t="shared" si="5"/>
        <v>25.173188541471635</v>
      </c>
      <c r="M39" s="34">
        <v>0</v>
      </c>
      <c r="N39" s="36">
        <f t="shared" si="6"/>
        <v>0</v>
      </c>
      <c r="O39" s="34">
        <v>3184</v>
      </c>
      <c r="P39" s="34">
        <v>577</v>
      </c>
      <c r="Q39" s="36">
        <f t="shared" si="7"/>
        <v>29.80715221868564</v>
      </c>
      <c r="R39" s="34" t="s">
        <v>223</v>
      </c>
      <c r="S39" s="34"/>
      <c r="T39" s="34"/>
      <c r="U39" s="34"/>
    </row>
    <row r="40" spans="1:21" ht="13.5">
      <c r="A40" s="31" t="s">
        <v>56</v>
      </c>
      <c r="B40" s="32" t="s">
        <v>123</v>
      </c>
      <c r="C40" s="33" t="s">
        <v>124</v>
      </c>
      <c r="D40" s="34">
        <f t="shared" si="0"/>
        <v>8314</v>
      </c>
      <c r="E40" s="35">
        <f t="shared" si="1"/>
        <v>2492</v>
      </c>
      <c r="F40" s="36">
        <f t="shared" si="2"/>
        <v>29.973538609574213</v>
      </c>
      <c r="G40" s="34">
        <v>2492</v>
      </c>
      <c r="H40" s="34">
        <v>0</v>
      </c>
      <c r="I40" s="35">
        <f t="shared" si="3"/>
        <v>5822</v>
      </c>
      <c r="J40" s="36">
        <f t="shared" si="4"/>
        <v>70.0264613904258</v>
      </c>
      <c r="K40" s="34">
        <v>3288</v>
      </c>
      <c r="L40" s="36">
        <f t="shared" si="5"/>
        <v>39.547750781813804</v>
      </c>
      <c r="M40" s="34">
        <v>0</v>
      </c>
      <c r="N40" s="36">
        <f t="shared" si="6"/>
        <v>0</v>
      </c>
      <c r="O40" s="34">
        <v>2534</v>
      </c>
      <c r="P40" s="34">
        <v>471</v>
      </c>
      <c r="Q40" s="36">
        <f t="shared" si="7"/>
        <v>30.47871060861198</v>
      </c>
      <c r="R40" s="34" t="s">
        <v>223</v>
      </c>
      <c r="S40" s="34"/>
      <c r="T40" s="34"/>
      <c r="U40" s="34"/>
    </row>
    <row r="41" spans="1:21" ht="13.5">
      <c r="A41" s="31" t="s">
        <v>56</v>
      </c>
      <c r="B41" s="32" t="s">
        <v>125</v>
      </c>
      <c r="C41" s="33" t="s">
        <v>126</v>
      </c>
      <c r="D41" s="34">
        <f t="shared" si="0"/>
        <v>12106</v>
      </c>
      <c r="E41" s="35">
        <f t="shared" si="1"/>
        <v>822</v>
      </c>
      <c r="F41" s="36">
        <f t="shared" si="2"/>
        <v>6.7900214769535765</v>
      </c>
      <c r="G41" s="34">
        <v>822</v>
      </c>
      <c r="H41" s="34">
        <v>0</v>
      </c>
      <c r="I41" s="35">
        <f t="shared" si="3"/>
        <v>11284</v>
      </c>
      <c r="J41" s="36">
        <f t="shared" si="4"/>
        <v>93.20997852304642</v>
      </c>
      <c r="K41" s="34">
        <v>2613</v>
      </c>
      <c r="L41" s="36">
        <f t="shared" si="5"/>
        <v>21.584338344622502</v>
      </c>
      <c r="M41" s="34">
        <v>0</v>
      </c>
      <c r="N41" s="36">
        <f t="shared" si="6"/>
        <v>0</v>
      </c>
      <c r="O41" s="34">
        <v>8671</v>
      </c>
      <c r="P41" s="34">
        <v>4834</v>
      </c>
      <c r="Q41" s="36">
        <f t="shared" si="7"/>
        <v>71.62564017842392</v>
      </c>
      <c r="R41" s="34" t="s">
        <v>223</v>
      </c>
      <c r="S41" s="34"/>
      <c r="T41" s="34"/>
      <c r="U41" s="34"/>
    </row>
    <row r="42" spans="1:21" ht="13.5">
      <c r="A42" s="31" t="s">
        <v>56</v>
      </c>
      <c r="B42" s="32" t="s">
        <v>127</v>
      </c>
      <c r="C42" s="33" t="s">
        <v>128</v>
      </c>
      <c r="D42" s="34">
        <f t="shared" si="0"/>
        <v>5069</v>
      </c>
      <c r="E42" s="35">
        <f t="shared" si="1"/>
        <v>1037</v>
      </c>
      <c r="F42" s="36">
        <f t="shared" si="2"/>
        <v>20.457683961333597</v>
      </c>
      <c r="G42" s="34">
        <v>1037</v>
      </c>
      <c r="H42" s="34">
        <v>0</v>
      </c>
      <c r="I42" s="35">
        <f t="shared" si="3"/>
        <v>4032</v>
      </c>
      <c r="J42" s="36">
        <f t="shared" si="4"/>
        <v>79.5423160386664</v>
      </c>
      <c r="K42" s="34">
        <v>3797</v>
      </c>
      <c r="L42" s="36">
        <f t="shared" si="5"/>
        <v>74.90629315446834</v>
      </c>
      <c r="M42" s="34">
        <v>0</v>
      </c>
      <c r="N42" s="36">
        <f t="shared" si="6"/>
        <v>0</v>
      </c>
      <c r="O42" s="34">
        <v>235</v>
      </c>
      <c r="P42" s="34">
        <v>235</v>
      </c>
      <c r="Q42" s="36">
        <f t="shared" si="7"/>
        <v>4.636022884198067</v>
      </c>
      <c r="R42" s="34" t="s">
        <v>223</v>
      </c>
      <c r="S42" s="34"/>
      <c r="T42" s="34"/>
      <c r="U42" s="34"/>
    </row>
    <row r="43" spans="1:21" ht="13.5">
      <c r="A43" s="31" t="s">
        <v>56</v>
      </c>
      <c r="B43" s="32" t="s">
        <v>129</v>
      </c>
      <c r="C43" s="33" t="s">
        <v>130</v>
      </c>
      <c r="D43" s="34">
        <f t="shared" si="0"/>
        <v>13144</v>
      </c>
      <c r="E43" s="35">
        <f t="shared" si="1"/>
        <v>4672</v>
      </c>
      <c r="F43" s="36">
        <f aca="true" t="shared" si="8" ref="F43:F76">E43/D43*100</f>
        <v>35.54473524041388</v>
      </c>
      <c r="G43" s="34">
        <v>4672</v>
      </c>
      <c r="H43" s="34">
        <v>0</v>
      </c>
      <c r="I43" s="35">
        <f t="shared" si="3"/>
        <v>8472</v>
      </c>
      <c r="J43" s="36">
        <f aca="true" t="shared" si="9" ref="J43:J76">I43/D43*100</f>
        <v>64.45526475958613</v>
      </c>
      <c r="K43" s="34">
        <v>1778</v>
      </c>
      <c r="L43" s="36">
        <f aca="true" t="shared" si="10" ref="L43:L76">K43/D43*100</f>
        <v>13.527084601339014</v>
      </c>
      <c r="M43" s="34">
        <v>0</v>
      </c>
      <c r="N43" s="36">
        <f aca="true" t="shared" si="11" ref="N43:N76">M43/D43*100</f>
        <v>0</v>
      </c>
      <c r="O43" s="34">
        <v>6694</v>
      </c>
      <c r="P43" s="34">
        <v>3217</v>
      </c>
      <c r="Q43" s="36">
        <f aca="true" t="shared" si="12" ref="Q43:Q76">O43/D43*100</f>
        <v>50.9281801582471</v>
      </c>
      <c r="R43" s="34" t="s">
        <v>223</v>
      </c>
      <c r="S43" s="34"/>
      <c r="T43" s="34"/>
      <c r="U43" s="34"/>
    </row>
    <row r="44" spans="1:21" ht="13.5">
      <c r="A44" s="31" t="s">
        <v>56</v>
      </c>
      <c r="B44" s="32" t="s">
        <v>131</v>
      </c>
      <c r="C44" s="33" t="s">
        <v>132</v>
      </c>
      <c r="D44" s="34">
        <f t="shared" si="0"/>
        <v>6357</v>
      </c>
      <c r="E44" s="35">
        <f aca="true" t="shared" si="13" ref="E44:E75">G44+H44</f>
        <v>2143</v>
      </c>
      <c r="F44" s="36">
        <f t="shared" si="8"/>
        <v>33.71086990718892</v>
      </c>
      <c r="G44" s="34">
        <v>2143</v>
      </c>
      <c r="H44" s="34">
        <v>0</v>
      </c>
      <c r="I44" s="35">
        <f aca="true" t="shared" si="14" ref="I44:I75">K44+M44+O44</f>
        <v>4214</v>
      </c>
      <c r="J44" s="36">
        <f t="shared" si="9"/>
        <v>66.28913009281108</v>
      </c>
      <c r="K44" s="34">
        <v>1759</v>
      </c>
      <c r="L44" s="36">
        <f t="shared" si="10"/>
        <v>27.67028472549945</v>
      </c>
      <c r="M44" s="34">
        <v>0</v>
      </c>
      <c r="N44" s="36">
        <f t="shared" si="11"/>
        <v>0</v>
      </c>
      <c r="O44" s="34">
        <v>2455</v>
      </c>
      <c r="P44" s="34">
        <v>2078</v>
      </c>
      <c r="Q44" s="36">
        <f t="shared" si="12"/>
        <v>38.61884536731163</v>
      </c>
      <c r="R44" s="34" t="s">
        <v>223</v>
      </c>
      <c r="S44" s="34"/>
      <c r="T44" s="34"/>
      <c r="U44" s="34"/>
    </row>
    <row r="45" spans="1:21" ht="13.5">
      <c r="A45" s="31" t="s">
        <v>56</v>
      </c>
      <c r="B45" s="32" t="s">
        <v>133</v>
      </c>
      <c r="C45" s="33" t="s">
        <v>134</v>
      </c>
      <c r="D45" s="34">
        <f t="shared" si="0"/>
        <v>6446</v>
      </c>
      <c r="E45" s="35">
        <f t="shared" si="13"/>
        <v>764</v>
      </c>
      <c r="F45" s="36">
        <f t="shared" si="8"/>
        <v>11.852311511014582</v>
      </c>
      <c r="G45" s="34">
        <v>764</v>
      </c>
      <c r="H45" s="34">
        <v>0</v>
      </c>
      <c r="I45" s="35">
        <f t="shared" si="14"/>
        <v>5682</v>
      </c>
      <c r="J45" s="36">
        <f t="shared" si="9"/>
        <v>88.14768848898542</v>
      </c>
      <c r="K45" s="34">
        <v>3001</v>
      </c>
      <c r="L45" s="36">
        <f t="shared" si="10"/>
        <v>46.55600372323922</v>
      </c>
      <c r="M45" s="34">
        <v>0</v>
      </c>
      <c r="N45" s="36">
        <f t="shared" si="11"/>
        <v>0</v>
      </c>
      <c r="O45" s="34">
        <v>2681</v>
      </c>
      <c r="P45" s="34">
        <v>139</v>
      </c>
      <c r="Q45" s="36">
        <f t="shared" si="12"/>
        <v>41.5916847657462</v>
      </c>
      <c r="R45" s="34" t="s">
        <v>223</v>
      </c>
      <c r="S45" s="34"/>
      <c r="T45" s="34"/>
      <c r="U45" s="34"/>
    </row>
    <row r="46" spans="1:21" ht="13.5">
      <c r="A46" s="31" t="s">
        <v>56</v>
      </c>
      <c r="B46" s="32" t="s">
        <v>135</v>
      </c>
      <c r="C46" s="33" t="s">
        <v>136</v>
      </c>
      <c r="D46" s="34">
        <f t="shared" si="0"/>
        <v>6209</v>
      </c>
      <c r="E46" s="35">
        <f t="shared" si="13"/>
        <v>1207</v>
      </c>
      <c r="F46" s="36">
        <f t="shared" si="8"/>
        <v>19.43952327266871</v>
      </c>
      <c r="G46" s="34">
        <v>1207</v>
      </c>
      <c r="H46" s="34">
        <v>0</v>
      </c>
      <c r="I46" s="35">
        <f t="shared" si="14"/>
        <v>5002</v>
      </c>
      <c r="J46" s="36">
        <f t="shared" si="9"/>
        <v>80.56047672733129</v>
      </c>
      <c r="K46" s="34">
        <v>1418</v>
      </c>
      <c r="L46" s="36">
        <f t="shared" si="10"/>
        <v>22.83781607344178</v>
      </c>
      <c r="M46" s="34">
        <v>0</v>
      </c>
      <c r="N46" s="36">
        <f t="shared" si="11"/>
        <v>0</v>
      </c>
      <c r="O46" s="34">
        <v>3584</v>
      </c>
      <c r="P46" s="34">
        <v>3584</v>
      </c>
      <c r="Q46" s="36">
        <f t="shared" si="12"/>
        <v>57.72266065388951</v>
      </c>
      <c r="R46" s="34" t="s">
        <v>223</v>
      </c>
      <c r="S46" s="34"/>
      <c r="T46" s="34"/>
      <c r="U46" s="34"/>
    </row>
    <row r="47" spans="1:21" ht="13.5">
      <c r="A47" s="31" t="s">
        <v>56</v>
      </c>
      <c r="B47" s="32" t="s">
        <v>137</v>
      </c>
      <c r="C47" s="33" t="s">
        <v>138</v>
      </c>
      <c r="D47" s="34">
        <f t="shared" si="0"/>
        <v>6744</v>
      </c>
      <c r="E47" s="35">
        <f t="shared" si="13"/>
        <v>1640</v>
      </c>
      <c r="F47" s="36">
        <f t="shared" si="8"/>
        <v>24.31791221826809</v>
      </c>
      <c r="G47" s="34">
        <v>1640</v>
      </c>
      <c r="H47" s="34">
        <v>0</v>
      </c>
      <c r="I47" s="35">
        <f t="shared" si="14"/>
        <v>5104</v>
      </c>
      <c r="J47" s="36">
        <f t="shared" si="9"/>
        <v>75.68208778173191</v>
      </c>
      <c r="K47" s="34">
        <v>2830</v>
      </c>
      <c r="L47" s="36">
        <f t="shared" si="10"/>
        <v>41.9632265717675</v>
      </c>
      <c r="M47" s="34">
        <v>0</v>
      </c>
      <c r="N47" s="36">
        <f t="shared" si="11"/>
        <v>0</v>
      </c>
      <c r="O47" s="34">
        <v>2274</v>
      </c>
      <c r="P47" s="34">
        <v>1122</v>
      </c>
      <c r="Q47" s="36">
        <f t="shared" si="12"/>
        <v>33.718861209964416</v>
      </c>
      <c r="R47" s="34" t="s">
        <v>223</v>
      </c>
      <c r="S47" s="34"/>
      <c r="T47" s="34"/>
      <c r="U47" s="34"/>
    </row>
    <row r="48" spans="1:21" ht="13.5">
      <c r="A48" s="31" t="s">
        <v>56</v>
      </c>
      <c r="B48" s="32" t="s">
        <v>139</v>
      </c>
      <c r="C48" s="33" t="s">
        <v>140</v>
      </c>
      <c r="D48" s="34">
        <f t="shared" si="0"/>
        <v>7049</v>
      </c>
      <c r="E48" s="35">
        <f t="shared" si="13"/>
        <v>4717</v>
      </c>
      <c r="F48" s="36">
        <f t="shared" si="8"/>
        <v>66.9172932330827</v>
      </c>
      <c r="G48" s="34">
        <v>4682</v>
      </c>
      <c r="H48" s="34">
        <v>35</v>
      </c>
      <c r="I48" s="35">
        <f t="shared" si="14"/>
        <v>2332</v>
      </c>
      <c r="J48" s="36">
        <f t="shared" si="9"/>
        <v>33.08270676691729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2332</v>
      </c>
      <c r="P48" s="34">
        <v>1803</v>
      </c>
      <c r="Q48" s="36">
        <f t="shared" si="12"/>
        <v>33.08270676691729</v>
      </c>
      <c r="R48" s="34" t="s">
        <v>223</v>
      </c>
      <c r="S48" s="34"/>
      <c r="T48" s="34"/>
      <c r="U48" s="34"/>
    </row>
    <row r="49" spans="1:21" ht="13.5">
      <c r="A49" s="31" t="s">
        <v>56</v>
      </c>
      <c r="B49" s="32" t="s">
        <v>141</v>
      </c>
      <c r="C49" s="33" t="s">
        <v>142</v>
      </c>
      <c r="D49" s="34">
        <f t="shared" si="0"/>
        <v>5023</v>
      </c>
      <c r="E49" s="35">
        <f t="shared" si="13"/>
        <v>3826</v>
      </c>
      <c r="F49" s="36">
        <f t="shared" si="8"/>
        <v>76.1696197491539</v>
      </c>
      <c r="G49" s="34">
        <v>3826</v>
      </c>
      <c r="H49" s="34">
        <v>0</v>
      </c>
      <c r="I49" s="35">
        <f t="shared" si="14"/>
        <v>1197</v>
      </c>
      <c r="J49" s="36">
        <f t="shared" si="9"/>
        <v>23.83038025084611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1197</v>
      </c>
      <c r="P49" s="34">
        <v>89</v>
      </c>
      <c r="Q49" s="36">
        <f t="shared" si="12"/>
        <v>23.83038025084611</v>
      </c>
      <c r="R49" s="34" t="s">
        <v>223</v>
      </c>
      <c r="S49" s="34"/>
      <c r="T49" s="34"/>
      <c r="U49" s="34"/>
    </row>
    <row r="50" spans="1:21" ht="13.5">
      <c r="A50" s="31" t="s">
        <v>56</v>
      </c>
      <c r="B50" s="32" t="s">
        <v>143</v>
      </c>
      <c r="C50" s="33" t="s">
        <v>144</v>
      </c>
      <c r="D50" s="34">
        <f t="shared" si="0"/>
        <v>9859</v>
      </c>
      <c r="E50" s="35">
        <f t="shared" si="13"/>
        <v>4974</v>
      </c>
      <c r="F50" s="36">
        <f t="shared" si="8"/>
        <v>50.45136423572371</v>
      </c>
      <c r="G50" s="34">
        <v>4974</v>
      </c>
      <c r="H50" s="34">
        <v>0</v>
      </c>
      <c r="I50" s="35">
        <f t="shared" si="14"/>
        <v>4885</v>
      </c>
      <c r="J50" s="36">
        <f t="shared" si="9"/>
        <v>49.54863576427629</v>
      </c>
      <c r="K50" s="34">
        <v>2793</v>
      </c>
      <c r="L50" s="36">
        <f t="shared" si="10"/>
        <v>28.329445176995637</v>
      </c>
      <c r="M50" s="34">
        <v>0</v>
      </c>
      <c r="N50" s="36">
        <f t="shared" si="11"/>
        <v>0</v>
      </c>
      <c r="O50" s="34">
        <v>2092</v>
      </c>
      <c r="P50" s="34">
        <v>1312</v>
      </c>
      <c r="Q50" s="36">
        <f t="shared" si="12"/>
        <v>21.219190587280657</v>
      </c>
      <c r="R50" s="34" t="s">
        <v>223</v>
      </c>
      <c r="S50" s="34"/>
      <c r="T50" s="34"/>
      <c r="U50" s="34"/>
    </row>
    <row r="51" spans="1:21" ht="13.5">
      <c r="A51" s="31" t="s">
        <v>56</v>
      </c>
      <c r="B51" s="32" t="s">
        <v>145</v>
      </c>
      <c r="C51" s="33" t="s">
        <v>146</v>
      </c>
      <c r="D51" s="34">
        <f t="shared" si="0"/>
        <v>6248</v>
      </c>
      <c r="E51" s="35">
        <f t="shared" si="13"/>
        <v>5144</v>
      </c>
      <c r="F51" s="36">
        <f t="shared" si="8"/>
        <v>82.33034571062741</v>
      </c>
      <c r="G51" s="34">
        <v>5144</v>
      </c>
      <c r="H51" s="34">
        <v>0</v>
      </c>
      <c r="I51" s="35">
        <f t="shared" si="14"/>
        <v>1104</v>
      </c>
      <c r="J51" s="36">
        <f t="shared" si="9"/>
        <v>17.6696542893726</v>
      </c>
      <c r="K51" s="34">
        <v>0</v>
      </c>
      <c r="L51" s="36">
        <f t="shared" si="10"/>
        <v>0</v>
      </c>
      <c r="M51" s="34">
        <v>0</v>
      </c>
      <c r="N51" s="36">
        <f t="shared" si="11"/>
        <v>0</v>
      </c>
      <c r="O51" s="34">
        <v>1104</v>
      </c>
      <c r="P51" s="34">
        <v>289</v>
      </c>
      <c r="Q51" s="36">
        <f t="shared" si="12"/>
        <v>17.6696542893726</v>
      </c>
      <c r="R51" s="34" t="s">
        <v>223</v>
      </c>
      <c r="S51" s="34"/>
      <c r="T51" s="34"/>
      <c r="U51" s="34"/>
    </row>
    <row r="52" spans="1:21" ht="13.5">
      <c r="A52" s="31" t="s">
        <v>56</v>
      </c>
      <c r="B52" s="32" t="s">
        <v>147</v>
      </c>
      <c r="C52" s="33" t="s">
        <v>148</v>
      </c>
      <c r="D52" s="34">
        <f t="shared" si="0"/>
        <v>10987</v>
      </c>
      <c r="E52" s="35">
        <f t="shared" si="13"/>
        <v>5643</v>
      </c>
      <c r="F52" s="36">
        <f t="shared" si="8"/>
        <v>51.360699007918456</v>
      </c>
      <c r="G52" s="34">
        <v>5643</v>
      </c>
      <c r="H52" s="34">
        <v>0</v>
      </c>
      <c r="I52" s="35">
        <f t="shared" si="14"/>
        <v>5344</v>
      </c>
      <c r="J52" s="36">
        <f t="shared" si="9"/>
        <v>48.63930099208155</v>
      </c>
      <c r="K52" s="34">
        <v>1552</v>
      </c>
      <c r="L52" s="36">
        <f t="shared" si="10"/>
        <v>14.125785018658416</v>
      </c>
      <c r="M52" s="34">
        <v>0</v>
      </c>
      <c r="N52" s="36">
        <f t="shared" si="11"/>
        <v>0</v>
      </c>
      <c r="O52" s="34">
        <v>3792</v>
      </c>
      <c r="P52" s="34">
        <v>1854</v>
      </c>
      <c r="Q52" s="36">
        <f t="shared" si="12"/>
        <v>34.51351597342314</v>
      </c>
      <c r="R52" s="34" t="s">
        <v>223</v>
      </c>
      <c r="S52" s="34"/>
      <c r="T52" s="34"/>
      <c r="U52" s="34"/>
    </row>
    <row r="53" spans="1:21" ht="13.5">
      <c r="A53" s="31" t="s">
        <v>56</v>
      </c>
      <c r="B53" s="32" t="s">
        <v>149</v>
      </c>
      <c r="C53" s="33" t="s">
        <v>150</v>
      </c>
      <c r="D53" s="34">
        <f t="shared" si="0"/>
        <v>14674</v>
      </c>
      <c r="E53" s="35">
        <f t="shared" si="13"/>
        <v>10697</v>
      </c>
      <c r="F53" s="36">
        <f t="shared" si="8"/>
        <v>72.8976420880469</v>
      </c>
      <c r="G53" s="34">
        <v>10697</v>
      </c>
      <c r="H53" s="34">
        <v>0</v>
      </c>
      <c r="I53" s="35">
        <f t="shared" si="14"/>
        <v>3977</v>
      </c>
      <c r="J53" s="36">
        <f t="shared" si="9"/>
        <v>27.102357911953114</v>
      </c>
      <c r="K53" s="34">
        <v>1869</v>
      </c>
      <c r="L53" s="36">
        <f t="shared" si="10"/>
        <v>12.736813411476081</v>
      </c>
      <c r="M53" s="34">
        <v>0</v>
      </c>
      <c r="N53" s="36">
        <f t="shared" si="11"/>
        <v>0</v>
      </c>
      <c r="O53" s="34">
        <v>2108</v>
      </c>
      <c r="P53" s="34">
        <v>1895</v>
      </c>
      <c r="Q53" s="36">
        <f t="shared" si="12"/>
        <v>14.365544500477034</v>
      </c>
      <c r="R53" s="34" t="s">
        <v>223</v>
      </c>
      <c r="S53" s="34"/>
      <c r="T53" s="34"/>
      <c r="U53" s="34"/>
    </row>
    <row r="54" spans="1:21" ht="13.5">
      <c r="A54" s="31" t="s">
        <v>56</v>
      </c>
      <c r="B54" s="32" t="s">
        <v>151</v>
      </c>
      <c r="C54" s="33" t="s">
        <v>152</v>
      </c>
      <c r="D54" s="34">
        <f t="shared" si="0"/>
        <v>7303</v>
      </c>
      <c r="E54" s="35">
        <f t="shared" si="13"/>
        <v>4096</v>
      </c>
      <c r="F54" s="36">
        <f t="shared" si="8"/>
        <v>56.086539778173346</v>
      </c>
      <c r="G54" s="34">
        <v>4096</v>
      </c>
      <c r="H54" s="34">
        <v>0</v>
      </c>
      <c r="I54" s="35">
        <f t="shared" si="14"/>
        <v>3207</v>
      </c>
      <c r="J54" s="36">
        <f t="shared" si="9"/>
        <v>43.91346022182665</v>
      </c>
      <c r="K54" s="34">
        <v>1290</v>
      </c>
      <c r="L54" s="36">
        <f t="shared" si="10"/>
        <v>17.66397370943448</v>
      </c>
      <c r="M54" s="34">
        <v>0</v>
      </c>
      <c r="N54" s="36">
        <f t="shared" si="11"/>
        <v>0</v>
      </c>
      <c r="O54" s="34">
        <v>1917</v>
      </c>
      <c r="P54" s="34">
        <v>838</v>
      </c>
      <c r="Q54" s="36">
        <f t="shared" si="12"/>
        <v>26.249486512392167</v>
      </c>
      <c r="R54" s="34" t="s">
        <v>223</v>
      </c>
      <c r="S54" s="34"/>
      <c r="T54" s="34"/>
      <c r="U54" s="34"/>
    </row>
    <row r="55" spans="1:21" ht="13.5">
      <c r="A55" s="31" t="s">
        <v>56</v>
      </c>
      <c r="B55" s="32" t="s">
        <v>153</v>
      </c>
      <c r="C55" s="33" t="s">
        <v>154</v>
      </c>
      <c r="D55" s="34">
        <f t="shared" si="0"/>
        <v>11875</v>
      </c>
      <c r="E55" s="35">
        <f t="shared" si="13"/>
        <v>8700</v>
      </c>
      <c r="F55" s="36">
        <f t="shared" si="8"/>
        <v>73.26315789473684</v>
      </c>
      <c r="G55" s="34">
        <v>8700</v>
      </c>
      <c r="H55" s="34">
        <v>0</v>
      </c>
      <c r="I55" s="35">
        <f t="shared" si="14"/>
        <v>3175</v>
      </c>
      <c r="J55" s="36">
        <f t="shared" si="9"/>
        <v>26.736842105263158</v>
      </c>
      <c r="K55" s="34">
        <v>1779</v>
      </c>
      <c r="L55" s="36">
        <f t="shared" si="10"/>
        <v>14.981052631578947</v>
      </c>
      <c r="M55" s="34">
        <v>0</v>
      </c>
      <c r="N55" s="36">
        <f t="shared" si="11"/>
        <v>0</v>
      </c>
      <c r="O55" s="34">
        <v>1396</v>
      </c>
      <c r="P55" s="34">
        <v>639</v>
      </c>
      <c r="Q55" s="36">
        <f t="shared" si="12"/>
        <v>11.755789473684212</v>
      </c>
      <c r="R55" s="34" t="s">
        <v>223</v>
      </c>
      <c r="S55" s="34"/>
      <c r="T55" s="34"/>
      <c r="U55" s="34"/>
    </row>
    <row r="56" spans="1:21" ht="13.5">
      <c r="A56" s="31" t="s">
        <v>56</v>
      </c>
      <c r="B56" s="32" t="s">
        <v>155</v>
      </c>
      <c r="C56" s="33" t="s">
        <v>156</v>
      </c>
      <c r="D56" s="34">
        <f t="shared" si="0"/>
        <v>12848</v>
      </c>
      <c r="E56" s="35">
        <f t="shared" si="13"/>
        <v>8402</v>
      </c>
      <c r="F56" s="36">
        <f t="shared" si="8"/>
        <v>65.39539227895392</v>
      </c>
      <c r="G56" s="34">
        <v>8402</v>
      </c>
      <c r="H56" s="34">
        <v>0</v>
      </c>
      <c r="I56" s="35">
        <f t="shared" si="14"/>
        <v>4446</v>
      </c>
      <c r="J56" s="36">
        <f t="shared" si="9"/>
        <v>34.60460772104608</v>
      </c>
      <c r="K56" s="34">
        <v>2409</v>
      </c>
      <c r="L56" s="36">
        <f t="shared" si="10"/>
        <v>18.75</v>
      </c>
      <c r="M56" s="34">
        <v>0</v>
      </c>
      <c r="N56" s="36">
        <f t="shared" si="11"/>
        <v>0</v>
      </c>
      <c r="O56" s="34">
        <v>2037</v>
      </c>
      <c r="P56" s="34">
        <v>1120</v>
      </c>
      <c r="Q56" s="36">
        <f t="shared" si="12"/>
        <v>15.854607721046076</v>
      </c>
      <c r="R56" s="34" t="s">
        <v>223</v>
      </c>
      <c r="S56" s="34"/>
      <c r="T56" s="34"/>
      <c r="U56" s="34"/>
    </row>
    <row r="57" spans="1:21" ht="13.5">
      <c r="A57" s="31" t="s">
        <v>56</v>
      </c>
      <c r="B57" s="32" t="s">
        <v>157</v>
      </c>
      <c r="C57" s="33" t="s">
        <v>158</v>
      </c>
      <c r="D57" s="34">
        <f t="shared" si="0"/>
        <v>9051</v>
      </c>
      <c r="E57" s="35">
        <f t="shared" si="13"/>
        <v>4604</v>
      </c>
      <c r="F57" s="36">
        <f t="shared" si="8"/>
        <v>50.86730747983649</v>
      </c>
      <c r="G57" s="34">
        <v>4604</v>
      </c>
      <c r="H57" s="34">
        <v>0</v>
      </c>
      <c r="I57" s="35">
        <f t="shared" si="14"/>
        <v>4447</v>
      </c>
      <c r="J57" s="36">
        <f t="shared" si="9"/>
        <v>49.132692520163516</v>
      </c>
      <c r="K57" s="34">
        <v>2073</v>
      </c>
      <c r="L57" s="36">
        <f t="shared" si="10"/>
        <v>22.903546569439843</v>
      </c>
      <c r="M57" s="34">
        <v>0</v>
      </c>
      <c r="N57" s="36">
        <f t="shared" si="11"/>
        <v>0</v>
      </c>
      <c r="O57" s="34">
        <v>2374</v>
      </c>
      <c r="P57" s="34">
        <v>1373</v>
      </c>
      <c r="Q57" s="36">
        <f t="shared" si="12"/>
        <v>26.229145950723677</v>
      </c>
      <c r="R57" s="34" t="s">
        <v>223</v>
      </c>
      <c r="S57" s="34"/>
      <c r="T57" s="34"/>
      <c r="U57" s="34"/>
    </row>
    <row r="58" spans="1:21" ht="13.5">
      <c r="A58" s="31" t="s">
        <v>56</v>
      </c>
      <c r="B58" s="32" t="s">
        <v>159</v>
      </c>
      <c r="C58" s="33" t="s">
        <v>160</v>
      </c>
      <c r="D58" s="34">
        <f t="shared" si="0"/>
        <v>4745</v>
      </c>
      <c r="E58" s="35">
        <f t="shared" si="13"/>
        <v>4365</v>
      </c>
      <c r="F58" s="36">
        <f t="shared" si="8"/>
        <v>91.99157007376185</v>
      </c>
      <c r="G58" s="34">
        <v>4365</v>
      </c>
      <c r="H58" s="34">
        <v>0</v>
      </c>
      <c r="I58" s="35">
        <f t="shared" si="14"/>
        <v>380</v>
      </c>
      <c r="J58" s="36">
        <f t="shared" si="9"/>
        <v>8.008429926238145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380</v>
      </c>
      <c r="P58" s="34">
        <v>182</v>
      </c>
      <c r="Q58" s="36">
        <f t="shared" si="12"/>
        <v>8.008429926238145</v>
      </c>
      <c r="R58" s="34"/>
      <c r="S58" s="34"/>
      <c r="T58" s="34"/>
      <c r="U58" s="34" t="s">
        <v>223</v>
      </c>
    </row>
    <row r="59" spans="1:21" ht="13.5">
      <c r="A59" s="31" t="s">
        <v>56</v>
      </c>
      <c r="B59" s="32" t="s">
        <v>161</v>
      </c>
      <c r="C59" s="33" t="s">
        <v>162</v>
      </c>
      <c r="D59" s="34">
        <f t="shared" si="0"/>
        <v>8196</v>
      </c>
      <c r="E59" s="35">
        <f t="shared" si="13"/>
        <v>4224</v>
      </c>
      <c r="F59" s="36">
        <f t="shared" si="8"/>
        <v>51.53733528550512</v>
      </c>
      <c r="G59" s="34">
        <v>3375</v>
      </c>
      <c r="H59" s="34">
        <v>849</v>
      </c>
      <c r="I59" s="35">
        <f t="shared" si="14"/>
        <v>3972</v>
      </c>
      <c r="J59" s="36">
        <f t="shared" si="9"/>
        <v>48.46266471449488</v>
      </c>
      <c r="K59" s="34">
        <v>971</v>
      </c>
      <c r="L59" s="36">
        <f t="shared" si="10"/>
        <v>11.847242557345046</v>
      </c>
      <c r="M59" s="34">
        <v>0</v>
      </c>
      <c r="N59" s="36">
        <f t="shared" si="11"/>
        <v>0</v>
      </c>
      <c r="O59" s="34">
        <v>3001</v>
      </c>
      <c r="P59" s="34">
        <v>301</v>
      </c>
      <c r="Q59" s="36">
        <f t="shared" si="12"/>
        <v>36.61542215714983</v>
      </c>
      <c r="R59" s="34" t="s">
        <v>223</v>
      </c>
      <c r="S59" s="34"/>
      <c r="T59" s="34"/>
      <c r="U59" s="34"/>
    </row>
    <row r="60" spans="1:21" ht="13.5">
      <c r="A60" s="31" t="s">
        <v>56</v>
      </c>
      <c r="B60" s="32" t="s">
        <v>163</v>
      </c>
      <c r="C60" s="33" t="s">
        <v>164</v>
      </c>
      <c r="D60" s="34">
        <f t="shared" si="0"/>
        <v>6070</v>
      </c>
      <c r="E60" s="35">
        <f t="shared" si="13"/>
        <v>3721</v>
      </c>
      <c r="F60" s="36">
        <f t="shared" si="8"/>
        <v>61.30148270181219</v>
      </c>
      <c r="G60" s="34">
        <v>3721</v>
      </c>
      <c r="H60" s="34">
        <v>0</v>
      </c>
      <c r="I60" s="35">
        <f t="shared" si="14"/>
        <v>2349</v>
      </c>
      <c r="J60" s="36">
        <f t="shared" si="9"/>
        <v>38.69851729818781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2349</v>
      </c>
      <c r="P60" s="34">
        <v>2205</v>
      </c>
      <c r="Q60" s="36">
        <f t="shared" si="12"/>
        <v>38.69851729818781</v>
      </c>
      <c r="R60" s="34" t="s">
        <v>223</v>
      </c>
      <c r="S60" s="34"/>
      <c r="T60" s="34"/>
      <c r="U60" s="34"/>
    </row>
    <row r="61" spans="1:21" ht="13.5">
      <c r="A61" s="31" t="s">
        <v>56</v>
      </c>
      <c r="B61" s="32" t="s">
        <v>165</v>
      </c>
      <c r="C61" s="33" t="s">
        <v>166</v>
      </c>
      <c r="D61" s="34">
        <f t="shared" si="0"/>
        <v>7832</v>
      </c>
      <c r="E61" s="35">
        <f t="shared" si="13"/>
        <v>4643</v>
      </c>
      <c r="F61" s="36">
        <f t="shared" si="8"/>
        <v>59.282431052093976</v>
      </c>
      <c r="G61" s="34">
        <v>4643</v>
      </c>
      <c r="H61" s="34">
        <v>0</v>
      </c>
      <c r="I61" s="35">
        <f t="shared" si="14"/>
        <v>3189</v>
      </c>
      <c r="J61" s="36">
        <f t="shared" si="9"/>
        <v>40.717568947906024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3189</v>
      </c>
      <c r="P61" s="34">
        <v>2105</v>
      </c>
      <c r="Q61" s="36">
        <f t="shared" si="12"/>
        <v>40.717568947906024</v>
      </c>
      <c r="R61" s="34" t="s">
        <v>223</v>
      </c>
      <c r="S61" s="34"/>
      <c r="T61" s="34"/>
      <c r="U61" s="34"/>
    </row>
    <row r="62" spans="1:21" ht="13.5">
      <c r="A62" s="31" t="s">
        <v>56</v>
      </c>
      <c r="B62" s="32" t="s">
        <v>167</v>
      </c>
      <c r="C62" s="33" t="s">
        <v>168</v>
      </c>
      <c r="D62" s="34">
        <f t="shared" si="0"/>
        <v>8673</v>
      </c>
      <c r="E62" s="35">
        <f t="shared" si="13"/>
        <v>3889</v>
      </c>
      <c r="F62" s="36">
        <f t="shared" si="8"/>
        <v>44.840309004957916</v>
      </c>
      <c r="G62" s="34">
        <v>3889</v>
      </c>
      <c r="H62" s="34">
        <v>0</v>
      </c>
      <c r="I62" s="35">
        <f t="shared" si="14"/>
        <v>4784</v>
      </c>
      <c r="J62" s="36">
        <f t="shared" si="9"/>
        <v>55.15969099504209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4784</v>
      </c>
      <c r="P62" s="34">
        <v>1330</v>
      </c>
      <c r="Q62" s="36">
        <f t="shared" si="12"/>
        <v>55.15969099504209</v>
      </c>
      <c r="R62" s="34" t="s">
        <v>223</v>
      </c>
      <c r="S62" s="34"/>
      <c r="T62" s="34"/>
      <c r="U62" s="34"/>
    </row>
    <row r="63" spans="1:21" ht="13.5">
      <c r="A63" s="31" t="s">
        <v>56</v>
      </c>
      <c r="B63" s="32" t="s">
        <v>169</v>
      </c>
      <c r="C63" s="33" t="s">
        <v>170</v>
      </c>
      <c r="D63" s="34">
        <f t="shared" si="0"/>
        <v>8512</v>
      </c>
      <c r="E63" s="35">
        <f t="shared" si="13"/>
        <v>4145</v>
      </c>
      <c r="F63" s="36">
        <f t="shared" si="8"/>
        <v>48.695958646616546</v>
      </c>
      <c r="G63" s="34">
        <v>4145</v>
      </c>
      <c r="H63" s="34">
        <v>0</v>
      </c>
      <c r="I63" s="35">
        <f t="shared" si="14"/>
        <v>4367</v>
      </c>
      <c r="J63" s="36">
        <f t="shared" si="9"/>
        <v>51.304041353383454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4367</v>
      </c>
      <c r="P63" s="34">
        <v>4167</v>
      </c>
      <c r="Q63" s="36">
        <f t="shared" si="12"/>
        <v>51.304041353383454</v>
      </c>
      <c r="R63" s="34" t="s">
        <v>223</v>
      </c>
      <c r="S63" s="34"/>
      <c r="T63" s="34"/>
      <c r="U63" s="34"/>
    </row>
    <row r="64" spans="1:21" ht="13.5">
      <c r="A64" s="31" t="s">
        <v>56</v>
      </c>
      <c r="B64" s="32" t="s">
        <v>171</v>
      </c>
      <c r="C64" s="33" t="s">
        <v>172</v>
      </c>
      <c r="D64" s="34">
        <f t="shared" si="0"/>
        <v>9072</v>
      </c>
      <c r="E64" s="35">
        <f t="shared" si="13"/>
        <v>6522</v>
      </c>
      <c r="F64" s="36">
        <f t="shared" si="8"/>
        <v>71.89153439153439</v>
      </c>
      <c r="G64" s="34">
        <v>6522</v>
      </c>
      <c r="H64" s="34">
        <v>0</v>
      </c>
      <c r="I64" s="35">
        <f t="shared" si="14"/>
        <v>2550</v>
      </c>
      <c r="J64" s="36">
        <f t="shared" si="9"/>
        <v>28.10846560846561</v>
      </c>
      <c r="K64" s="34">
        <v>838</v>
      </c>
      <c r="L64" s="36">
        <f t="shared" si="10"/>
        <v>9.237213403880071</v>
      </c>
      <c r="M64" s="34">
        <v>0</v>
      </c>
      <c r="N64" s="36">
        <f t="shared" si="11"/>
        <v>0</v>
      </c>
      <c r="O64" s="34">
        <v>1712</v>
      </c>
      <c r="P64" s="34">
        <v>558</v>
      </c>
      <c r="Q64" s="36">
        <f t="shared" si="12"/>
        <v>18.871252204585538</v>
      </c>
      <c r="R64" s="34" t="s">
        <v>223</v>
      </c>
      <c r="S64" s="34"/>
      <c r="T64" s="34"/>
      <c r="U64" s="34"/>
    </row>
    <row r="65" spans="1:21" ht="13.5">
      <c r="A65" s="31" t="s">
        <v>56</v>
      </c>
      <c r="B65" s="32" t="s">
        <v>173</v>
      </c>
      <c r="C65" s="33" t="s">
        <v>174</v>
      </c>
      <c r="D65" s="34">
        <f t="shared" si="0"/>
        <v>15188</v>
      </c>
      <c r="E65" s="35">
        <f t="shared" si="13"/>
        <v>11230</v>
      </c>
      <c r="F65" s="36">
        <f t="shared" si="8"/>
        <v>73.93995259415328</v>
      </c>
      <c r="G65" s="34">
        <v>11230</v>
      </c>
      <c r="H65" s="34">
        <v>0</v>
      </c>
      <c r="I65" s="35">
        <f t="shared" si="14"/>
        <v>3958</v>
      </c>
      <c r="J65" s="36">
        <f t="shared" si="9"/>
        <v>26.06004740584672</v>
      </c>
      <c r="K65" s="34">
        <v>1787</v>
      </c>
      <c r="L65" s="36">
        <f t="shared" si="10"/>
        <v>11.765867790360812</v>
      </c>
      <c r="M65" s="34">
        <v>0</v>
      </c>
      <c r="N65" s="36">
        <f t="shared" si="11"/>
        <v>0</v>
      </c>
      <c r="O65" s="34">
        <v>2171</v>
      </c>
      <c r="P65" s="34">
        <v>897</v>
      </c>
      <c r="Q65" s="36">
        <f t="shared" si="12"/>
        <v>14.29417961548591</v>
      </c>
      <c r="R65" s="34" t="s">
        <v>223</v>
      </c>
      <c r="S65" s="34"/>
      <c r="T65" s="34"/>
      <c r="U65" s="34"/>
    </row>
    <row r="66" spans="1:21" ht="13.5">
      <c r="A66" s="31" t="s">
        <v>56</v>
      </c>
      <c r="B66" s="32" t="s">
        <v>175</v>
      </c>
      <c r="C66" s="33" t="s">
        <v>176</v>
      </c>
      <c r="D66" s="34">
        <f t="shared" si="0"/>
        <v>11468</v>
      </c>
      <c r="E66" s="35">
        <f t="shared" si="13"/>
        <v>7976</v>
      </c>
      <c r="F66" s="36">
        <f t="shared" si="8"/>
        <v>69.55005231949774</v>
      </c>
      <c r="G66" s="34">
        <v>7976</v>
      </c>
      <c r="H66" s="34">
        <v>0</v>
      </c>
      <c r="I66" s="35">
        <f t="shared" si="14"/>
        <v>3492</v>
      </c>
      <c r="J66" s="36">
        <f t="shared" si="9"/>
        <v>30.449947680502266</v>
      </c>
      <c r="K66" s="34">
        <v>1619</v>
      </c>
      <c r="L66" s="36">
        <f t="shared" si="10"/>
        <v>14.117544471573073</v>
      </c>
      <c r="M66" s="34">
        <v>0</v>
      </c>
      <c r="N66" s="36">
        <f t="shared" si="11"/>
        <v>0</v>
      </c>
      <c r="O66" s="34">
        <v>1873</v>
      </c>
      <c r="P66" s="34">
        <v>454</v>
      </c>
      <c r="Q66" s="36">
        <f t="shared" si="12"/>
        <v>16.332403208929193</v>
      </c>
      <c r="R66" s="34" t="s">
        <v>223</v>
      </c>
      <c r="S66" s="34"/>
      <c r="T66" s="34"/>
      <c r="U66" s="34"/>
    </row>
    <row r="67" spans="1:21" ht="13.5">
      <c r="A67" s="31" t="s">
        <v>56</v>
      </c>
      <c r="B67" s="32" t="s">
        <v>177</v>
      </c>
      <c r="C67" s="33" t="s">
        <v>178</v>
      </c>
      <c r="D67" s="34">
        <f t="shared" si="0"/>
        <v>8023</v>
      </c>
      <c r="E67" s="35">
        <f t="shared" si="13"/>
        <v>1338</v>
      </c>
      <c r="F67" s="36">
        <f t="shared" si="8"/>
        <v>16.6770534712701</v>
      </c>
      <c r="G67" s="34">
        <v>1338</v>
      </c>
      <c r="H67" s="34">
        <v>0</v>
      </c>
      <c r="I67" s="35">
        <f t="shared" si="14"/>
        <v>6685</v>
      </c>
      <c r="J67" s="36">
        <f t="shared" si="9"/>
        <v>83.3229465287299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6685</v>
      </c>
      <c r="P67" s="34">
        <v>435</v>
      </c>
      <c r="Q67" s="36">
        <f t="shared" si="12"/>
        <v>83.3229465287299</v>
      </c>
      <c r="R67" s="34" t="s">
        <v>223</v>
      </c>
      <c r="S67" s="34"/>
      <c r="T67" s="34"/>
      <c r="U67" s="34"/>
    </row>
    <row r="68" spans="1:21" ht="13.5">
      <c r="A68" s="31" t="s">
        <v>56</v>
      </c>
      <c r="B68" s="32" t="s">
        <v>179</v>
      </c>
      <c r="C68" s="33" t="s">
        <v>180</v>
      </c>
      <c r="D68" s="34">
        <f t="shared" si="0"/>
        <v>14751</v>
      </c>
      <c r="E68" s="35">
        <f t="shared" si="13"/>
        <v>7844</v>
      </c>
      <c r="F68" s="36">
        <f t="shared" si="8"/>
        <v>53.17605586061962</v>
      </c>
      <c r="G68" s="34">
        <v>7844</v>
      </c>
      <c r="H68" s="34">
        <v>0</v>
      </c>
      <c r="I68" s="35">
        <f t="shared" si="14"/>
        <v>6907</v>
      </c>
      <c r="J68" s="36">
        <f t="shared" si="9"/>
        <v>46.82394413938038</v>
      </c>
      <c r="K68" s="34">
        <v>2825</v>
      </c>
      <c r="L68" s="36">
        <f t="shared" si="10"/>
        <v>19.15124398345875</v>
      </c>
      <c r="M68" s="34">
        <v>0</v>
      </c>
      <c r="N68" s="36">
        <f t="shared" si="11"/>
        <v>0</v>
      </c>
      <c r="O68" s="34">
        <v>4082</v>
      </c>
      <c r="P68" s="34">
        <v>1074</v>
      </c>
      <c r="Q68" s="36">
        <f t="shared" si="12"/>
        <v>27.672700155921632</v>
      </c>
      <c r="R68" s="34" t="s">
        <v>223</v>
      </c>
      <c r="S68" s="34"/>
      <c r="T68" s="34"/>
      <c r="U68" s="34"/>
    </row>
    <row r="69" spans="1:21" ht="13.5">
      <c r="A69" s="31" t="s">
        <v>56</v>
      </c>
      <c r="B69" s="32" t="s">
        <v>181</v>
      </c>
      <c r="C69" s="33" t="s">
        <v>182</v>
      </c>
      <c r="D69" s="34">
        <f t="shared" si="0"/>
        <v>4656</v>
      </c>
      <c r="E69" s="35">
        <f t="shared" si="13"/>
        <v>2534</v>
      </c>
      <c r="F69" s="36">
        <f t="shared" si="8"/>
        <v>54.424398625429546</v>
      </c>
      <c r="G69" s="34">
        <v>2534</v>
      </c>
      <c r="H69" s="34">
        <v>0</v>
      </c>
      <c r="I69" s="35">
        <f t="shared" si="14"/>
        <v>2122</v>
      </c>
      <c r="J69" s="36">
        <f t="shared" si="9"/>
        <v>45.57560137457045</v>
      </c>
      <c r="K69" s="34">
        <v>996</v>
      </c>
      <c r="L69" s="36">
        <f t="shared" si="10"/>
        <v>21.391752577319586</v>
      </c>
      <c r="M69" s="34">
        <v>0</v>
      </c>
      <c r="N69" s="36">
        <f t="shared" si="11"/>
        <v>0</v>
      </c>
      <c r="O69" s="34">
        <v>1126</v>
      </c>
      <c r="P69" s="34">
        <v>773</v>
      </c>
      <c r="Q69" s="36">
        <f t="shared" si="12"/>
        <v>24.18384879725086</v>
      </c>
      <c r="R69" s="34" t="s">
        <v>223</v>
      </c>
      <c r="S69" s="34"/>
      <c r="T69" s="34"/>
      <c r="U69" s="34"/>
    </row>
    <row r="70" spans="1:21" ht="13.5">
      <c r="A70" s="31" t="s">
        <v>56</v>
      </c>
      <c r="B70" s="32" t="s">
        <v>183</v>
      </c>
      <c r="C70" s="33" t="s">
        <v>184</v>
      </c>
      <c r="D70" s="34">
        <f t="shared" si="0"/>
        <v>5931</v>
      </c>
      <c r="E70" s="35">
        <f t="shared" si="13"/>
        <v>2497</v>
      </c>
      <c r="F70" s="36">
        <f t="shared" si="8"/>
        <v>42.10082616759399</v>
      </c>
      <c r="G70" s="34">
        <v>2497</v>
      </c>
      <c r="H70" s="34">
        <v>0</v>
      </c>
      <c r="I70" s="35">
        <f t="shared" si="14"/>
        <v>3434</v>
      </c>
      <c r="J70" s="36">
        <f t="shared" si="9"/>
        <v>57.89917383240601</v>
      </c>
      <c r="K70" s="34">
        <v>3023</v>
      </c>
      <c r="L70" s="36">
        <f t="shared" si="10"/>
        <v>50.96948238071152</v>
      </c>
      <c r="M70" s="34">
        <v>0</v>
      </c>
      <c r="N70" s="36">
        <f t="shared" si="11"/>
        <v>0</v>
      </c>
      <c r="O70" s="34">
        <v>411</v>
      </c>
      <c r="P70" s="34">
        <v>411</v>
      </c>
      <c r="Q70" s="36">
        <f t="shared" si="12"/>
        <v>6.929691451694486</v>
      </c>
      <c r="R70" s="34" t="s">
        <v>223</v>
      </c>
      <c r="S70" s="34"/>
      <c r="T70" s="34"/>
      <c r="U70" s="34"/>
    </row>
    <row r="71" spans="1:21" ht="13.5">
      <c r="A71" s="31" t="s">
        <v>56</v>
      </c>
      <c r="B71" s="32" t="s">
        <v>185</v>
      </c>
      <c r="C71" s="33" t="s">
        <v>186</v>
      </c>
      <c r="D71" s="34">
        <f>E71+I71</f>
        <v>11014</v>
      </c>
      <c r="E71" s="35">
        <f t="shared" si="13"/>
        <v>9216</v>
      </c>
      <c r="F71" s="36">
        <f t="shared" si="8"/>
        <v>83.67532231705103</v>
      </c>
      <c r="G71" s="34">
        <v>9216</v>
      </c>
      <c r="H71" s="34">
        <v>0</v>
      </c>
      <c r="I71" s="35">
        <f t="shared" si="14"/>
        <v>1798</v>
      </c>
      <c r="J71" s="36">
        <f t="shared" si="9"/>
        <v>16.324677682948973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1798</v>
      </c>
      <c r="P71" s="34">
        <v>259</v>
      </c>
      <c r="Q71" s="36">
        <f t="shared" si="12"/>
        <v>16.324677682948973</v>
      </c>
      <c r="R71" s="34" t="s">
        <v>223</v>
      </c>
      <c r="S71" s="34"/>
      <c r="T71" s="34"/>
      <c r="U71" s="34"/>
    </row>
    <row r="72" spans="1:21" ht="13.5">
      <c r="A72" s="31" t="s">
        <v>56</v>
      </c>
      <c r="B72" s="32" t="s">
        <v>187</v>
      </c>
      <c r="C72" s="33" t="s">
        <v>55</v>
      </c>
      <c r="D72" s="34">
        <f>E72+I72</f>
        <v>9663</v>
      </c>
      <c r="E72" s="35">
        <f t="shared" si="13"/>
        <v>7042</v>
      </c>
      <c r="F72" s="36">
        <f t="shared" si="8"/>
        <v>72.87591845182656</v>
      </c>
      <c r="G72" s="34">
        <v>7042</v>
      </c>
      <c r="H72" s="34">
        <v>0</v>
      </c>
      <c r="I72" s="35">
        <f t="shared" si="14"/>
        <v>2621</v>
      </c>
      <c r="J72" s="36">
        <f t="shared" si="9"/>
        <v>27.124081548173447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2621</v>
      </c>
      <c r="P72" s="34">
        <v>317</v>
      </c>
      <c r="Q72" s="36">
        <f t="shared" si="12"/>
        <v>27.124081548173447</v>
      </c>
      <c r="R72" s="34" t="s">
        <v>223</v>
      </c>
      <c r="S72" s="34"/>
      <c r="T72" s="34"/>
      <c r="U72" s="34"/>
    </row>
    <row r="73" spans="1:21" ht="13.5">
      <c r="A73" s="31" t="s">
        <v>56</v>
      </c>
      <c r="B73" s="32" t="s">
        <v>188</v>
      </c>
      <c r="C73" s="33" t="s">
        <v>189</v>
      </c>
      <c r="D73" s="34">
        <f>E73+I73</f>
        <v>19705</v>
      </c>
      <c r="E73" s="35">
        <f t="shared" si="13"/>
        <v>14541</v>
      </c>
      <c r="F73" s="36">
        <f t="shared" si="8"/>
        <v>73.79345343821365</v>
      </c>
      <c r="G73" s="34">
        <v>14541</v>
      </c>
      <c r="H73" s="34">
        <v>0</v>
      </c>
      <c r="I73" s="35">
        <f t="shared" si="14"/>
        <v>5164</v>
      </c>
      <c r="J73" s="36">
        <f t="shared" si="9"/>
        <v>26.206546561786347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5164</v>
      </c>
      <c r="P73" s="34">
        <v>3214</v>
      </c>
      <c r="Q73" s="36">
        <f t="shared" si="12"/>
        <v>26.206546561786347</v>
      </c>
      <c r="R73" s="34" t="s">
        <v>223</v>
      </c>
      <c r="S73" s="34"/>
      <c r="T73" s="34"/>
      <c r="U73" s="34"/>
    </row>
    <row r="74" spans="1:21" ht="13.5">
      <c r="A74" s="31" t="s">
        <v>56</v>
      </c>
      <c r="B74" s="32" t="s">
        <v>190</v>
      </c>
      <c r="C74" s="33" t="s">
        <v>191</v>
      </c>
      <c r="D74" s="34">
        <f>E74+I74</f>
        <v>3331</v>
      </c>
      <c r="E74" s="35">
        <f t="shared" si="13"/>
        <v>2471</v>
      </c>
      <c r="F74" s="36">
        <f t="shared" si="8"/>
        <v>74.1819273491444</v>
      </c>
      <c r="G74" s="34">
        <v>2471</v>
      </c>
      <c r="H74" s="34">
        <v>0</v>
      </c>
      <c r="I74" s="35">
        <f t="shared" si="14"/>
        <v>860</v>
      </c>
      <c r="J74" s="36">
        <f t="shared" si="9"/>
        <v>25.8180726508556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860</v>
      </c>
      <c r="P74" s="34">
        <v>634</v>
      </c>
      <c r="Q74" s="36">
        <f t="shared" si="12"/>
        <v>25.8180726508556</v>
      </c>
      <c r="R74" s="34" t="s">
        <v>223</v>
      </c>
      <c r="S74" s="34"/>
      <c r="T74" s="34"/>
      <c r="U74" s="34"/>
    </row>
    <row r="75" spans="1:21" ht="13.5">
      <c r="A75" s="31" t="s">
        <v>56</v>
      </c>
      <c r="B75" s="32" t="s">
        <v>192</v>
      </c>
      <c r="C75" s="33" t="s">
        <v>193</v>
      </c>
      <c r="D75" s="34">
        <f>E75+I75</f>
        <v>3063</v>
      </c>
      <c r="E75" s="35">
        <f t="shared" si="13"/>
        <v>1679</v>
      </c>
      <c r="F75" s="36">
        <f t="shared" si="8"/>
        <v>54.815540319947765</v>
      </c>
      <c r="G75" s="34">
        <v>1679</v>
      </c>
      <c r="H75" s="34">
        <v>0</v>
      </c>
      <c r="I75" s="35">
        <f t="shared" si="14"/>
        <v>1384</v>
      </c>
      <c r="J75" s="36">
        <f t="shared" si="9"/>
        <v>45.184459680052235</v>
      </c>
      <c r="K75" s="34">
        <v>99</v>
      </c>
      <c r="L75" s="36">
        <f t="shared" si="10"/>
        <v>3.232125367286973</v>
      </c>
      <c r="M75" s="34">
        <v>0</v>
      </c>
      <c r="N75" s="36">
        <f t="shared" si="11"/>
        <v>0</v>
      </c>
      <c r="O75" s="34">
        <v>1285</v>
      </c>
      <c r="P75" s="34">
        <v>961</v>
      </c>
      <c r="Q75" s="36">
        <f t="shared" si="12"/>
        <v>41.95233431276526</v>
      </c>
      <c r="R75" s="34" t="s">
        <v>223</v>
      </c>
      <c r="S75" s="34"/>
      <c r="T75" s="34"/>
      <c r="U75" s="34"/>
    </row>
    <row r="76" spans="1:21" ht="13.5">
      <c r="A76" s="57" t="s">
        <v>222</v>
      </c>
      <c r="B76" s="58"/>
      <c r="C76" s="59"/>
      <c r="D76" s="34">
        <f>SUM(D7:D75)</f>
        <v>1189593</v>
      </c>
      <c r="E76" s="34">
        <f aca="true" t="shared" si="15" ref="E76:P76">SUM(E7:E75)</f>
        <v>510027</v>
      </c>
      <c r="F76" s="36">
        <f t="shared" si="8"/>
        <v>42.8740754190719</v>
      </c>
      <c r="G76" s="34">
        <f t="shared" si="15"/>
        <v>508872</v>
      </c>
      <c r="H76" s="34">
        <f t="shared" si="15"/>
        <v>1155</v>
      </c>
      <c r="I76" s="34">
        <f t="shared" si="15"/>
        <v>679566</v>
      </c>
      <c r="J76" s="36">
        <f t="shared" si="9"/>
        <v>57.1259245809281</v>
      </c>
      <c r="K76" s="34">
        <f t="shared" si="15"/>
        <v>411035</v>
      </c>
      <c r="L76" s="36">
        <f t="shared" si="10"/>
        <v>34.552573863497855</v>
      </c>
      <c r="M76" s="34">
        <f t="shared" si="15"/>
        <v>0</v>
      </c>
      <c r="N76" s="36">
        <f t="shared" si="11"/>
        <v>0</v>
      </c>
      <c r="O76" s="34">
        <f t="shared" si="15"/>
        <v>268531</v>
      </c>
      <c r="P76" s="34">
        <f t="shared" si="15"/>
        <v>113949</v>
      </c>
      <c r="Q76" s="36">
        <f t="shared" si="12"/>
        <v>22.573350717430245</v>
      </c>
      <c r="R76" s="34">
        <f>COUNTIF(R7:R75,"○")</f>
        <v>66</v>
      </c>
      <c r="S76" s="34">
        <f>COUNTIF(S7:S75,"○")</f>
        <v>0</v>
      </c>
      <c r="T76" s="34">
        <f>COUNTIF(T7:T75,"○")</f>
        <v>0</v>
      </c>
      <c r="U76" s="34">
        <f>COUNTIF(U7:U75,"○")</f>
        <v>3</v>
      </c>
    </row>
  </sheetData>
  <mergeCells count="19">
    <mergeCell ref="A76:C7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221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6" t="s">
        <v>0</v>
      </c>
      <c r="B2" s="63" t="s">
        <v>208</v>
      </c>
      <c r="C2" s="66" t="s">
        <v>209</v>
      </c>
      <c r="D2" s="14" t="s">
        <v>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210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1"/>
      <c r="B3" s="87"/>
      <c r="C3" s="89"/>
      <c r="D3" s="26" t="s">
        <v>2</v>
      </c>
      <c r="E3" s="85" t="s">
        <v>3</v>
      </c>
      <c r="F3" s="91"/>
      <c r="G3" s="92"/>
      <c r="H3" s="82" t="s">
        <v>4</v>
      </c>
      <c r="I3" s="83"/>
      <c r="J3" s="84"/>
      <c r="K3" s="85" t="s">
        <v>5</v>
      </c>
      <c r="L3" s="83"/>
      <c r="M3" s="84"/>
      <c r="N3" s="26" t="s">
        <v>2</v>
      </c>
      <c r="O3" s="17" t="s">
        <v>6</v>
      </c>
      <c r="P3" s="24"/>
      <c r="Q3" s="24"/>
      <c r="R3" s="24"/>
      <c r="S3" s="24"/>
      <c r="T3" s="25"/>
      <c r="U3" s="17" t="s">
        <v>7</v>
      </c>
      <c r="V3" s="24"/>
      <c r="W3" s="24"/>
      <c r="X3" s="24"/>
      <c r="Y3" s="24"/>
      <c r="Z3" s="25"/>
      <c r="AA3" s="17" t="s">
        <v>8</v>
      </c>
      <c r="AB3" s="24"/>
      <c r="AC3" s="25"/>
    </row>
    <row r="4" spans="1:29" s="30" customFormat="1" ht="22.5" customHeight="1">
      <c r="A4" s="61"/>
      <c r="B4" s="87"/>
      <c r="C4" s="89"/>
      <c r="D4" s="27"/>
      <c r="E4" s="26" t="s">
        <v>2</v>
      </c>
      <c r="F4" s="18" t="s">
        <v>211</v>
      </c>
      <c r="G4" s="18" t="s">
        <v>212</v>
      </c>
      <c r="H4" s="26" t="s">
        <v>2</v>
      </c>
      <c r="I4" s="18" t="s">
        <v>211</v>
      </c>
      <c r="J4" s="18" t="s">
        <v>212</v>
      </c>
      <c r="K4" s="26" t="s">
        <v>2</v>
      </c>
      <c r="L4" s="18" t="s">
        <v>211</v>
      </c>
      <c r="M4" s="18" t="s">
        <v>212</v>
      </c>
      <c r="N4" s="27"/>
      <c r="O4" s="26" t="s">
        <v>2</v>
      </c>
      <c r="P4" s="18" t="s">
        <v>213</v>
      </c>
      <c r="Q4" s="18" t="s">
        <v>214</v>
      </c>
      <c r="R4" s="18" t="s">
        <v>215</v>
      </c>
      <c r="S4" s="18" t="s">
        <v>216</v>
      </c>
      <c r="T4" s="18" t="s">
        <v>217</v>
      </c>
      <c r="U4" s="26" t="s">
        <v>2</v>
      </c>
      <c r="V4" s="18" t="s">
        <v>213</v>
      </c>
      <c r="W4" s="18" t="s">
        <v>214</v>
      </c>
      <c r="X4" s="18" t="s">
        <v>215</v>
      </c>
      <c r="Y4" s="18" t="s">
        <v>216</v>
      </c>
      <c r="Z4" s="18" t="s">
        <v>217</v>
      </c>
      <c r="AA4" s="26" t="s">
        <v>2</v>
      </c>
      <c r="AB4" s="18" t="s">
        <v>211</v>
      </c>
      <c r="AC4" s="18" t="s">
        <v>212</v>
      </c>
    </row>
    <row r="5" spans="1:29" s="30" customFormat="1" ht="22.5" customHeight="1">
      <c r="A5" s="61"/>
      <c r="B5" s="87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2"/>
      <c r="B6" s="88"/>
      <c r="C6" s="90"/>
      <c r="D6" s="19" t="s">
        <v>218</v>
      </c>
      <c r="E6" s="19" t="s">
        <v>218</v>
      </c>
      <c r="F6" s="19" t="s">
        <v>218</v>
      </c>
      <c r="G6" s="19" t="s">
        <v>218</v>
      </c>
      <c r="H6" s="19" t="s">
        <v>218</v>
      </c>
      <c r="I6" s="19" t="s">
        <v>218</v>
      </c>
      <c r="J6" s="19" t="s">
        <v>218</v>
      </c>
      <c r="K6" s="19" t="s">
        <v>218</v>
      </c>
      <c r="L6" s="19" t="s">
        <v>218</v>
      </c>
      <c r="M6" s="19" t="s">
        <v>218</v>
      </c>
      <c r="N6" s="19" t="s">
        <v>218</v>
      </c>
      <c r="O6" s="19" t="s">
        <v>218</v>
      </c>
      <c r="P6" s="19" t="s">
        <v>218</v>
      </c>
      <c r="Q6" s="19" t="s">
        <v>218</v>
      </c>
      <c r="R6" s="19" t="s">
        <v>218</v>
      </c>
      <c r="S6" s="19" t="s">
        <v>218</v>
      </c>
      <c r="T6" s="19" t="s">
        <v>218</v>
      </c>
      <c r="U6" s="19" t="s">
        <v>218</v>
      </c>
      <c r="V6" s="19" t="s">
        <v>218</v>
      </c>
      <c r="W6" s="19" t="s">
        <v>218</v>
      </c>
      <c r="X6" s="19" t="s">
        <v>218</v>
      </c>
      <c r="Y6" s="19" t="s">
        <v>218</v>
      </c>
      <c r="Z6" s="19" t="s">
        <v>218</v>
      </c>
      <c r="AA6" s="19" t="s">
        <v>218</v>
      </c>
      <c r="AB6" s="19" t="s">
        <v>218</v>
      </c>
      <c r="AC6" s="19" t="s">
        <v>218</v>
      </c>
    </row>
    <row r="7" spans="1:29" ht="13.5">
      <c r="A7" s="31" t="s">
        <v>56</v>
      </c>
      <c r="B7" s="32" t="s">
        <v>57</v>
      </c>
      <c r="C7" s="33" t="s">
        <v>58</v>
      </c>
      <c r="D7" s="34">
        <f aca="true" t="shared" si="0" ref="D7:D70">E7+H7+K7</f>
        <v>75749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75749</v>
      </c>
      <c r="L7" s="34">
        <v>49789</v>
      </c>
      <c r="M7" s="34">
        <v>25960</v>
      </c>
      <c r="N7" s="34">
        <f aca="true" t="shared" si="4" ref="N7:N70">O7+U7+AA7</f>
        <v>75749</v>
      </c>
      <c r="O7" s="34">
        <f aca="true" t="shared" si="5" ref="O7:O70">SUM(P7:T7)</f>
        <v>49789</v>
      </c>
      <c r="P7" s="34">
        <v>49789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25960</v>
      </c>
      <c r="V7" s="34">
        <v>25960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56</v>
      </c>
      <c r="B8" s="32" t="s">
        <v>59</v>
      </c>
      <c r="C8" s="33" t="s">
        <v>60</v>
      </c>
      <c r="D8" s="34">
        <f t="shared" si="0"/>
        <v>27041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27041</v>
      </c>
      <c r="L8" s="34">
        <v>21077</v>
      </c>
      <c r="M8" s="34">
        <v>5964</v>
      </c>
      <c r="N8" s="34">
        <f t="shared" si="4"/>
        <v>27041</v>
      </c>
      <c r="O8" s="34">
        <f t="shared" si="5"/>
        <v>21077</v>
      </c>
      <c r="P8" s="34">
        <v>21077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5964</v>
      </c>
      <c r="V8" s="34">
        <v>5964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56</v>
      </c>
      <c r="B9" s="32" t="s">
        <v>61</v>
      </c>
      <c r="C9" s="33" t="s">
        <v>62</v>
      </c>
      <c r="D9" s="34">
        <f t="shared" si="0"/>
        <v>28183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28183</v>
      </c>
      <c r="L9" s="34">
        <v>22210</v>
      </c>
      <c r="M9" s="34">
        <v>5973</v>
      </c>
      <c r="N9" s="34">
        <f t="shared" si="4"/>
        <v>28183</v>
      </c>
      <c r="O9" s="34">
        <f t="shared" si="5"/>
        <v>22210</v>
      </c>
      <c r="P9" s="34">
        <v>22210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5973</v>
      </c>
      <c r="V9" s="34">
        <v>5973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56</v>
      </c>
      <c r="B10" s="32" t="s">
        <v>63</v>
      </c>
      <c r="C10" s="33" t="s">
        <v>64</v>
      </c>
      <c r="D10" s="34">
        <f t="shared" si="0"/>
        <v>46627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46627</v>
      </c>
      <c r="L10" s="34">
        <v>36853</v>
      </c>
      <c r="M10" s="34">
        <v>9774</v>
      </c>
      <c r="N10" s="34">
        <f t="shared" si="4"/>
        <v>46627</v>
      </c>
      <c r="O10" s="34">
        <f t="shared" si="5"/>
        <v>36853</v>
      </c>
      <c r="P10" s="34">
        <v>36853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9774</v>
      </c>
      <c r="V10" s="34">
        <v>9774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56</v>
      </c>
      <c r="B11" s="32" t="s">
        <v>65</v>
      </c>
      <c r="C11" s="33" t="s">
        <v>66</v>
      </c>
      <c r="D11" s="34">
        <f t="shared" si="0"/>
        <v>25255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25255</v>
      </c>
      <c r="L11" s="34">
        <v>12071</v>
      </c>
      <c r="M11" s="34">
        <v>13184</v>
      </c>
      <c r="N11" s="34">
        <f t="shared" si="4"/>
        <v>25255</v>
      </c>
      <c r="O11" s="34">
        <f t="shared" si="5"/>
        <v>12071</v>
      </c>
      <c r="P11" s="34">
        <v>12071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13184</v>
      </c>
      <c r="V11" s="34">
        <v>13184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56</v>
      </c>
      <c r="B12" s="32" t="s">
        <v>67</v>
      </c>
      <c r="C12" s="33" t="s">
        <v>68</v>
      </c>
      <c r="D12" s="34">
        <f t="shared" si="0"/>
        <v>18215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18215</v>
      </c>
      <c r="L12" s="34">
        <v>15941</v>
      </c>
      <c r="M12" s="34">
        <v>2274</v>
      </c>
      <c r="N12" s="34">
        <f t="shared" si="4"/>
        <v>18215</v>
      </c>
      <c r="O12" s="34">
        <f t="shared" si="5"/>
        <v>15941</v>
      </c>
      <c r="P12" s="34">
        <v>15941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2274</v>
      </c>
      <c r="V12" s="34">
        <v>2274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56</v>
      </c>
      <c r="B13" s="32" t="s">
        <v>69</v>
      </c>
      <c r="C13" s="33" t="s">
        <v>70</v>
      </c>
      <c r="D13" s="34">
        <f t="shared" si="0"/>
        <v>23832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23832</v>
      </c>
      <c r="L13" s="34">
        <v>16992</v>
      </c>
      <c r="M13" s="34">
        <v>6840</v>
      </c>
      <c r="N13" s="34">
        <f t="shared" si="4"/>
        <v>23832</v>
      </c>
      <c r="O13" s="34">
        <f t="shared" si="5"/>
        <v>16992</v>
      </c>
      <c r="P13" s="34">
        <v>16992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6840</v>
      </c>
      <c r="V13" s="34">
        <v>6840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56</v>
      </c>
      <c r="B14" s="32" t="s">
        <v>71</v>
      </c>
      <c r="C14" s="33" t="s">
        <v>72</v>
      </c>
      <c r="D14" s="34">
        <f t="shared" si="0"/>
        <v>23854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23854</v>
      </c>
      <c r="L14" s="34">
        <v>15020</v>
      </c>
      <c r="M14" s="34">
        <v>8834</v>
      </c>
      <c r="N14" s="34">
        <f t="shared" si="4"/>
        <v>23854</v>
      </c>
      <c r="O14" s="34">
        <f t="shared" si="5"/>
        <v>15020</v>
      </c>
      <c r="P14" s="34">
        <v>15020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8834</v>
      </c>
      <c r="V14" s="34">
        <v>8834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56</v>
      </c>
      <c r="B15" s="32" t="s">
        <v>73</v>
      </c>
      <c r="C15" s="33" t="s">
        <v>74</v>
      </c>
      <c r="D15" s="34">
        <f t="shared" si="0"/>
        <v>23990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23990</v>
      </c>
      <c r="L15" s="34">
        <v>18403</v>
      </c>
      <c r="M15" s="34">
        <v>5587</v>
      </c>
      <c r="N15" s="34">
        <f t="shared" si="4"/>
        <v>23990</v>
      </c>
      <c r="O15" s="34">
        <f t="shared" si="5"/>
        <v>18403</v>
      </c>
      <c r="P15" s="34">
        <v>18403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5587</v>
      </c>
      <c r="V15" s="34">
        <v>5587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56</v>
      </c>
      <c r="B16" s="32" t="s">
        <v>75</v>
      </c>
      <c r="C16" s="33" t="s">
        <v>76</v>
      </c>
      <c r="D16" s="34">
        <f t="shared" si="0"/>
        <v>4619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4619</v>
      </c>
      <c r="L16" s="34">
        <v>3127</v>
      </c>
      <c r="M16" s="34">
        <v>1492</v>
      </c>
      <c r="N16" s="34">
        <f t="shared" si="4"/>
        <v>4619</v>
      </c>
      <c r="O16" s="34">
        <f t="shared" si="5"/>
        <v>3127</v>
      </c>
      <c r="P16" s="34">
        <v>3127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1492</v>
      </c>
      <c r="V16" s="34">
        <v>1492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56</v>
      </c>
      <c r="B17" s="32" t="s">
        <v>77</v>
      </c>
      <c r="C17" s="33" t="s">
        <v>78</v>
      </c>
      <c r="D17" s="34">
        <f t="shared" si="0"/>
        <v>14247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14247</v>
      </c>
      <c r="L17" s="34">
        <v>10705</v>
      </c>
      <c r="M17" s="34">
        <v>3542</v>
      </c>
      <c r="N17" s="34">
        <f t="shared" si="4"/>
        <v>14319</v>
      </c>
      <c r="O17" s="34">
        <f t="shared" si="5"/>
        <v>10705</v>
      </c>
      <c r="P17" s="34">
        <v>10705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3542</v>
      </c>
      <c r="V17" s="34">
        <v>3542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72</v>
      </c>
      <c r="AB17" s="34">
        <v>72</v>
      </c>
      <c r="AC17" s="34">
        <v>0</v>
      </c>
    </row>
    <row r="18" spans="1:29" ht="13.5">
      <c r="A18" s="31" t="s">
        <v>56</v>
      </c>
      <c r="B18" s="32" t="s">
        <v>79</v>
      </c>
      <c r="C18" s="33" t="s">
        <v>80</v>
      </c>
      <c r="D18" s="34">
        <f t="shared" si="0"/>
        <v>7006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7006</v>
      </c>
      <c r="L18" s="34">
        <v>5296</v>
      </c>
      <c r="M18" s="34">
        <v>1710</v>
      </c>
      <c r="N18" s="34">
        <f t="shared" si="4"/>
        <v>7006</v>
      </c>
      <c r="O18" s="34">
        <f t="shared" si="5"/>
        <v>5296</v>
      </c>
      <c r="P18" s="34">
        <v>5296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1710</v>
      </c>
      <c r="V18" s="34">
        <v>1710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56</v>
      </c>
      <c r="B19" s="32" t="s">
        <v>81</v>
      </c>
      <c r="C19" s="33" t="s">
        <v>82</v>
      </c>
      <c r="D19" s="34">
        <f t="shared" si="0"/>
        <v>4634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4634</v>
      </c>
      <c r="L19" s="34">
        <v>3750</v>
      </c>
      <c r="M19" s="34">
        <v>884</v>
      </c>
      <c r="N19" s="34">
        <f t="shared" si="4"/>
        <v>4634</v>
      </c>
      <c r="O19" s="34">
        <f t="shared" si="5"/>
        <v>3750</v>
      </c>
      <c r="P19" s="34">
        <v>3750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884</v>
      </c>
      <c r="V19" s="34">
        <v>884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56</v>
      </c>
      <c r="B20" s="32" t="s">
        <v>83</v>
      </c>
      <c r="C20" s="33" t="s">
        <v>84</v>
      </c>
      <c r="D20" s="34">
        <f t="shared" si="0"/>
        <v>2532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2532</v>
      </c>
      <c r="L20" s="34">
        <v>1943</v>
      </c>
      <c r="M20" s="34">
        <v>589</v>
      </c>
      <c r="N20" s="34">
        <f t="shared" si="4"/>
        <v>2583</v>
      </c>
      <c r="O20" s="34">
        <f t="shared" si="5"/>
        <v>1943</v>
      </c>
      <c r="P20" s="34">
        <v>1943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589</v>
      </c>
      <c r="V20" s="34">
        <v>589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51</v>
      </c>
      <c r="AB20" s="34">
        <v>51</v>
      </c>
      <c r="AC20" s="34">
        <v>0</v>
      </c>
    </row>
    <row r="21" spans="1:29" ht="13.5">
      <c r="A21" s="31" t="s">
        <v>56</v>
      </c>
      <c r="B21" s="32" t="s">
        <v>85</v>
      </c>
      <c r="C21" s="33" t="s">
        <v>86</v>
      </c>
      <c r="D21" s="34">
        <f t="shared" si="0"/>
        <v>4760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4760</v>
      </c>
      <c r="L21" s="34">
        <v>3769</v>
      </c>
      <c r="M21" s="34">
        <v>991</v>
      </c>
      <c r="N21" s="34">
        <f t="shared" si="4"/>
        <v>4899</v>
      </c>
      <c r="O21" s="34">
        <f t="shared" si="5"/>
        <v>3769</v>
      </c>
      <c r="P21" s="34">
        <v>3769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991</v>
      </c>
      <c r="V21" s="34">
        <v>991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139</v>
      </c>
      <c r="AB21" s="34">
        <v>139</v>
      </c>
      <c r="AC21" s="34">
        <v>0</v>
      </c>
    </row>
    <row r="22" spans="1:29" ht="13.5">
      <c r="A22" s="31" t="s">
        <v>56</v>
      </c>
      <c r="B22" s="32" t="s">
        <v>87</v>
      </c>
      <c r="C22" s="33" t="s">
        <v>88</v>
      </c>
      <c r="D22" s="34">
        <f t="shared" si="0"/>
        <v>3832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3832</v>
      </c>
      <c r="L22" s="34">
        <v>2525</v>
      </c>
      <c r="M22" s="34">
        <v>1307</v>
      </c>
      <c r="N22" s="34">
        <f t="shared" si="4"/>
        <v>3832</v>
      </c>
      <c r="O22" s="34">
        <f t="shared" si="5"/>
        <v>2525</v>
      </c>
      <c r="P22" s="34">
        <v>2525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1307</v>
      </c>
      <c r="V22" s="34">
        <v>1307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56</v>
      </c>
      <c r="B23" s="32" t="s">
        <v>89</v>
      </c>
      <c r="C23" s="33" t="s">
        <v>90</v>
      </c>
      <c r="D23" s="34">
        <f t="shared" si="0"/>
        <v>1805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1805</v>
      </c>
      <c r="L23" s="34">
        <v>1074</v>
      </c>
      <c r="M23" s="34">
        <v>731</v>
      </c>
      <c r="N23" s="34">
        <f t="shared" si="4"/>
        <v>1805</v>
      </c>
      <c r="O23" s="34">
        <f t="shared" si="5"/>
        <v>1074</v>
      </c>
      <c r="P23" s="34">
        <v>1074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731</v>
      </c>
      <c r="V23" s="34">
        <v>731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56</v>
      </c>
      <c r="B24" s="32" t="s">
        <v>91</v>
      </c>
      <c r="C24" s="33" t="s">
        <v>92</v>
      </c>
      <c r="D24" s="34">
        <f t="shared" si="0"/>
        <v>2110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2110</v>
      </c>
      <c r="L24" s="34">
        <v>2075</v>
      </c>
      <c r="M24" s="34">
        <v>35</v>
      </c>
      <c r="N24" s="34">
        <f t="shared" si="4"/>
        <v>2110</v>
      </c>
      <c r="O24" s="34">
        <f t="shared" si="5"/>
        <v>2075</v>
      </c>
      <c r="P24" s="34">
        <v>2075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35</v>
      </c>
      <c r="V24" s="34">
        <v>35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56</v>
      </c>
      <c r="B25" s="32" t="s">
        <v>93</v>
      </c>
      <c r="C25" s="33" t="s">
        <v>94</v>
      </c>
      <c r="D25" s="34">
        <f t="shared" si="0"/>
        <v>8798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8798</v>
      </c>
      <c r="L25" s="34">
        <v>5506</v>
      </c>
      <c r="M25" s="34">
        <v>3292</v>
      </c>
      <c r="N25" s="34">
        <f t="shared" si="4"/>
        <v>8821</v>
      </c>
      <c r="O25" s="34">
        <f t="shared" si="5"/>
        <v>5506</v>
      </c>
      <c r="P25" s="34">
        <v>5506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3292</v>
      </c>
      <c r="V25" s="34">
        <v>3292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23</v>
      </c>
      <c r="AB25" s="34">
        <v>23</v>
      </c>
      <c r="AC25" s="34">
        <v>0</v>
      </c>
    </row>
    <row r="26" spans="1:29" ht="13.5">
      <c r="A26" s="31" t="s">
        <v>56</v>
      </c>
      <c r="B26" s="32" t="s">
        <v>95</v>
      </c>
      <c r="C26" s="33" t="s">
        <v>96</v>
      </c>
      <c r="D26" s="34">
        <f t="shared" si="0"/>
        <v>3012</v>
      </c>
      <c r="E26" s="34">
        <f t="shared" si="1"/>
        <v>0</v>
      </c>
      <c r="F26" s="34">
        <v>0</v>
      </c>
      <c r="G26" s="34">
        <v>0</v>
      </c>
      <c r="H26" s="34">
        <f t="shared" si="2"/>
        <v>431</v>
      </c>
      <c r="I26" s="34">
        <v>431</v>
      </c>
      <c r="J26" s="34">
        <v>0</v>
      </c>
      <c r="K26" s="34">
        <f t="shared" si="3"/>
        <v>2581</v>
      </c>
      <c r="L26" s="34">
        <v>2379</v>
      </c>
      <c r="M26" s="34">
        <v>202</v>
      </c>
      <c r="N26" s="34">
        <f t="shared" si="4"/>
        <v>3012</v>
      </c>
      <c r="O26" s="34">
        <f t="shared" si="5"/>
        <v>2810</v>
      </c>
      <c r="P26" s="34">
        <v>2379</v>
      </c>
      <c r="Q26" s="34">
        <v>431</v>
      </c>
      <c r="R26" s="34">
        <v>0</v>
      </c>
      <c r="S26" s="34">
        <v>0</v>
      </c>
      <c r="T26" s="34">
        <v>0</v>
      </c>
      <c r="U26" s="34">
        <f t="shared" si="6"/>
        <v>202</v>
      </c>
      <c r="V26" s="34">
        <v>202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56</v>
      </c>
      <c r="B27" s="32" t="s">
        <v>97</v>
      </c>
      <c r="C27" s="33" t="s">
        <v>98</v>
      </c>
      <c r="D27" s="34">
        <f t="shared" si="0"/>
        <v>3997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3997</v>
      </c>
      <c r="L27" s="34">
        <v>3640</v>
      </c>
      <c r="M27" s="34">
        <v>357</v>
      </c>
      <c r="N27" s="34">
        <f t="shared" si="4"/>
        <v>3997</v>
      </c>
      <c r="O27" s="34">
        <f t="shared" si="5"/>
        <v>3640</v>
      </c>
      <c r="P27" s="34">
        <v>3640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357</v>
      </c>
      <c r="V27" s="34">
        <v>357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56</v>
      </c>
      <c r="B28" s="32" t="s">
        <v>99</v>
      </c>
      <c r="C28" s="33" t="s">
        <v>100</v>
      </c>
      <c r="D28" s="34">
        <f t="shared" si="0"/>
        <v>3643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3643</v>
      </c>
      <c r="L28" s="34">
        <v>2589</v>
      </c>
      <c r="M28" s="34">
        <v>1054</v>
      </c>
      <c r="N28" s="34">
        <f t="shared" si="4"/>
        <v>3643</v>
      </c>
      <c r="O28" s="34">
        <f t="shared" si="5"/>
        <v>2589</v>
      </c>
      <c r="P28" s="34">
        <v>2589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1054</v>
      </c>
      <c r="V28" s="34">
        <v>1054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56</v>
      </c>
      <c r="B29" s="32" t="s">
        <v>101</v>
      </c>
      <c r="C29" s="33" t="s">
        <v>102</v>
      </c>
      <c r="D29" s="34">
        <f t="shared" si="0"/>
        <v>2332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2332</v>
      </c>
      <c r="L29" s="34">
        <v>1715</v>
      </c>
      <c r="M29" s="34">
        <v>617</v>
      </c>
      <c r="N29" s="34">
        <f t="shared" si="4"/>
        <v>2332</v>
      </c>
      <c r="O29" s="34">
        <f t="shared" si="5"/>
        <v>1715</v>
      </c>
      <c r="P29" s="34">
        <v>1715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617</v>
      </c>
      <c r="V29" s="34">
        <v>617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56</v>
      </c>
      <c r="B30" s="32" t="s">
        <v>103</v>
      </c>
      <c r="C30" s="33" t="s">
        <v>104</v>
      </c>
      <c r="D30" s="34">
        <f t="shared" si="0"/>
        <v>3078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3078</v>
      </c>
      <c r="L30" s="34">
        <v>2839</v>
      </c>
      <c r="M30" s="34">
        <v>239</v>
      </c>
      <c r="N30" s="34">
        <f t="shared" si="4"/>
        <v>3078</v>
      </c>
      <c r="O30" s="34">
        <f t="shared" si="5"/>
        <v>2839</v>
      </c>
      <c r="P30" s="34">
        <v>2839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239</v>
      </c>
      <c r="V30" s="34">
        <v>239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56</v>
      </c>
      <c r="B31" s="32" t="s">
        <v>105</v>
      </c>
      <c r="C31" s="33" t="s">
        <v>106</v>
      </c>
      <c r="D31" s="34">
        <f t="shared" si="0"/>
        <v>4622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4622</v>
      </c>
      <c r="L31" s="34">
        <v>3189</v>
      </c>
      <c r="M31" s="34">
        <v>1433</v>
      </c>
      <c r="N31" s="34">
        <f t="shared" si="4"/>
        <v>4622</v>
      </c>
      <c r="O31" s="34">
        <f t="shared" si="5"/>
        <v>3189</v>
      </c>
      <c r="P31" s="34">
        <v>3189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1433</v>
      </c>
      <c r="V31" s="34">
        <v>1433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56</v>
      </c>
      <c r="B32" s="32" t="s">
        <v>107</v>
      </c>
      <c r="C32" s="33" t="s">
        <v>108</v>
      </c>
      <c r="D32" s="34">
        <f t="shared" si="0"/>
        <v>3222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3222</v>
      </c>
      <c r="L32" s="34">
        <v>2467</v>
      </c>
      <c r="M32" s="34">
        <v>755</v>
      </c>
      <c r="N32" s="34">
        <f t="shared" si="4"/>
        <v>3222</v>
      </c>
      <c r="O32" s="34">
        <f t="shared" si="5"/>
        <v>2467</v>
      </c>
      <c r="P32" s="34">
        <v>2467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755</v>
      </c>
      <c r="V32" s="34">
        <v>755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56</v>
      </c>
      <c r="B33" s="32" t="s">
        <v>109</v>
      </c>
      <c r="C33" s="33" t="s">
        <v>110</v>
      </c>
      <c r="D33" s="34">
        <f t="shared" si="0"/>
        <v>1966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1966</v>
      </c>
      <c r="L33" s="34">
        <v>1432</v>
      </c>
      <c r="M33" s="34">
        <v>534</v>
      </c>
      <c r="N33" s="34">
        <f t="shared" si="4"/>
        <v>1966</v>
      </c>
      <c r="O33" s="34">
        <f t="shared" si="5"/>
        <v>1432</v>
      </c>
      <c r="P33" s="34">
        <v>1432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534</v>
      </c>
      <c r="V33" s="34">
        <v>534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56</v>
      </c>
      <c r="B34" s="32" t="s">
        <v>111</v>
      </c>
      <c r="C34" s="33" t="s">
        <v>112</v>
      </c>
      <c r="D34" s="34">
        <f t="shared" si="0"/>
        <v>1208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1208</v>
      </c>
      <c r="L34" s="34">
        <v>1045</v>
      </c>
      <c r="M34" s="34">
        <v>163</v>
      </c>
      <c r="N34" s="34">
        <f t="shared" si="4"/>
        <v>1208</v>
      </c>
      <c r="O34" s="34">
        <f t="shared" si="5"/>
        <v>1045</v>
      </c>
      <c r="P34" s="34">
        <v>1045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163</v>
      </c>
      <c r="V34" s="34">
        <v>163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56</v>
      </c>
      <c r="B35" s="32" t="s">
        <v>113</v>
      </c>
      <c r="C35" s="33" t="s">
        <v>114</v>
      </c>
      <c r="D35" s="34">
        <f t="shared" si="0"/>
        <v>9242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9242</v>
      </c>
      <c r="L35" s="34">
        <v>6341</v>
      </c>
      <c r="M35" s="34">
        <v>2901</v>
      </c>
      <c r="N35" s="34">
        <f t="shared" si="4"/>
        <v>9242</v>
      </c>
      <c r="O35" s="34">
        <f t="shared" si="5"/>
        <v>6341</v>
      </c>
      <c r="P35" s="34">
        <v>6341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2901</v>
      </c>
      <c r="V35" s="34">
        <v>2901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56</v>
      </c>
      <c r="B36" s="32" t="s">
        <v>115</v>
      </c>
      <c r="C36" s="33" t="s">
        <v>116</v>
      </c>
      <c r="D36" s="34">
        <f t="shared" si="0"/>
        <v>1386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1386</v>
      </c>
      <c r="L36" s="34">
        <v>901</v>
      </c>
      <c r="M36" s="34">
        <v>485</v>
      </c>
      <c r="N36" s="34">
        <f t="shared" si="4"/>
        <v>1386</v>
      </c>
      <c r="O36" s="34">
        <f t="shared" si="5"/>
        <v>901</v>
      </c>
      <c r="P36" s="34">
        <v>901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485</v>
      </c>
      <c r="V36" s="34">
        <v>485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56</v>
      </c>
      <c r="B37" s="32" t="s">
        <v>117</v>
      </c>
      <c r="C37" s="33" t="s">
        <v>118</v>
      </c>
      <c r="D37" s="34">
        <f t="shared" si="0"/>
        <v>3489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3489</v>
      </c>
      <c r="L37" s="34">
        <v>2826</v>
      </c>
      <c r="M37" s="34">
        <v>663</v>
      </c>
      <c r="N37" s="34">
        <f t="shared" si="4"/>
        <v>3489</v>
      </c>
      <c r="O37" s="34">
        <f t="shared" si="5"/>
        <v>2826</v>
      </c>
      <c r="P37" s="34">
        <v>2826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663</v>
      </c>
      <c r="V37" s="34">
        <v>663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56</v>
      </c>
      <c r="B38" s="32" t="s">
        <v>119</v>
      </c>
      <c r="C38" s="33" t="s">
        <v>120</v>
      </c>
      <c r="D38" s="34">
        <f t="shared" si="0"/>
        <v>0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0</v>
      </c>
      <c r="L38" s="34">
        <v>0</v>
      </c>
      <c r="M38" s="34">
        <v>0</v>
      </c>
      <c r="N38" s="34">
        <f t="shared" si="4"/>
        <v>0</v>
      </c>
      <c r="O38" s="34">
        <f t="shared" si="5"/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56</v>
      </c>
      <c r="B39" s="32" t="s">
        <v>121</v>
      </c>
      <c r="C39" s="33" t="s">
        <v>122</v>
      </c>
      <c r="D39" s="34">
        <f t="shared" si="0"/>
        <v>4380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4380</v>
      </c>
      <c r="L39" s="34">
        <v>2857</v>
      </c>
      <c r="M39" s="34">
        <v>1523</v>
      </c>
      <c r="N39" s="34">
        <f t="shared" si="4"/>
        <v>4380</v>
      </c>
      <c r="O39" s="34">
        <f t="shared" si="5"/>
        <v>2857</v>
      </c>
      <c r="P39" s="34">
        <v>2857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1523</v>
      </c>
      <c r="V39" s="34">
        <v>1523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56</v>
      </c>
      <c r="B40" s="32" t="s">
        <v>123</v>
      </c>
      <c r="C40" s="33" t="s">
        <v>124</v>
      </c>
      <c r="D40" s="34">
        <f t="shared" si="0"/>
        <v>3665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3665</v>
      </c>
      <c r="L40" s="34">
        <v>2020</v>
      </c>
      <c r="M40" s="34">
        <v>1645</v>
      </c>
      <c r="N40" s="34">
        <f t="shared" si="4"/>
        <v>3665</v>
      </c>
      <c r="O40" s="34">
        <f t="shared" si="5"/>
        <v>2020</v>
      </c>
      <c r="P40" s="34">
        <v>2020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1645</v>
      </c>
      <c r="V40" s="34">
        <v>1645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56</v>
      </c>
      <c r="B41" s="32" t="s">
        <v>125</v>
      </c>
      <c r="C41" s="33" t="s">
        <v>126</v>
      </c>
      <c r="D41" s="34">
        <f t="shared" si="0"/>
        <v>5652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5652</v>
      </c>
      <c r="L41" s="34">
        <v>2147</v>
      </c>
      <c r="M41" s="34">
        <v>3505</v>
      </c>
      <c r="N41" s="34">
        <f t="shared" si="4"/>
        <v>5652</v>
      </c>
      <c r="O41" s="34">
        <f t="shared" si="5"/>
        <v>2147</v>
      </c>
      <c r="P41" s="34">
        <v>2147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3505</v>
      </c>
      <c r="V41" s="34">
        <v>3505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56</v>
      </c>
      <c r="B42" s="32" t="s">
        <v>127</v>
      </c>
      <c r="C42" s="33" t="s">
        <v>128</v>
      </c>
      <c r="D42" s="34">
        <f t="shared" si="0"/>
        <v>2090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2090</v>
      </c>
      <c r="L42" s="34">
        <v>1222</v>
      </c>
      <c r="M42" s="34">
        <v>868</v>
      </c>
      <c r="N42" s="34">
        <f t="shared" si="4"/>
        <v>2090</v>
      </c>
      <c r="O42" s="34">
        <f t="shared" si="5"/>
        <v>1222</v>
      </c>
      <c r="P42" s="34">
        <v>1222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868</v>
      </c>
      <c r="V42" s="34">
        <v>868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56</v>
      </c>
      <c r="B43" s="32" t="s">
        <v>129</v>
      </c>
      <c r="C43" s="33" t="s">
        <v>130</v>
      </c>
      <c r="D43" s="34">
        <f t="shared" si="0"/>
        <v>7966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7966</v>
      </c>
      <c r="L43" s="34">
        <v>4002</v>
      </c>
      <c r="M43" s="34">
        <v>3964</v>
      </c>
      <c r="N43" s="34">
        <f t="shared" si="4"/>
        <v>7966</v>
      </c>
      <c r="O43" s="34">
        <f t="shared" si="5"/>
        <v>4002</v>
      </c>
      <c r="P43" s="34">
        <v>4002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3964</v>
      </c>
      <c r="V43" s="34">
        <v>3964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56</v>
      </c>
      <c r="B44" s="32" t="s">
        <v>131</v>
      </c>
      <c r="C44" s="33" t="s">
        <v>132</v>
      </c>
      <c r="D44" s="34">
        <f t="shared" si="0"/>
        <v>3163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3163</v>
      </c>
      <c r="L44" s="34">
        <v>1279</v>
      </c>
      <c r="M44" s="34">
        <v>1884</v>
      </c>
      <c r="N44" s="34">
        <f t="shared" si="4"/>
        <v>3163</v>
      </c>
      <c r="O44" s="34">
        <f t="shared" si="5"/>
        <v>1279</v>
      </c>
      <c r="P44" s="34">
        <v>1279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1884</v>
      </c>
      <c r="V44" s="34">
        <v>1884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56</v>
      </c>
      <c r="B45" s="32" t="s">
        <v>133</v>
      </c>
      <c r="C45" s="33" t="s">
        <v>134</v>
      </c>
      <c r="D45" s="34">
        <f t="shared" si="0"/>
        <v>4564</v>
      </c>
      <c r="E45" s="34">
        <f t="shared" si="1"/>
        <v>0</v>
      </c>
      <c r="F45" s="34">
        <v>0</v>
      </c>
      <c r="G45" s="34">
        <v>0</v>
      </c>
      <c r="H45" s="34">
        <f t="shared" si="2"/>
        <v>4564</v>
      </c>
      <c r="I45" s="34">
        <v>684</v>
      </c>
      <c r="J45" s="34">
        <v>3880</v>
      </c>
      <c r="K45" s="34">
        <f t="shared" si="3"/>
        <v>0</v>
      </c>
      <c r="L45" s="34">
        <v>0</v>
      </c>
      <c r="M45" s="34">
        <v>0</v>
      </c>
      <c r="N45" s="34">
        <f t="shared" si="4"/>
        <v>4564</v>
      </c>
      <c r="O45" s="34">
        <f t="shared" si="5"/>
        <v>684</v>
      </c>
      <c r="P45" s="34">
        <v>684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3880</v>
      </c>
      <c r="V45" s="34">
        <v>3880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56</v>
      </c>
      <c r="B46" s="32" t="s">
        <v>135</v>
      </c>
      <c r="C46" s="33" t="s">
        <v>136</v>
      </c>
      <c r="D46" s="34">
        <f t="shared" si="0"/>
        <v>2608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2608</v>
      </c>
      <c r="L46" s="34">
        <v>666</v>
      </c>
      <c r="M46" s="34">
        <v>1942</v>
      </c>
      <c r="N46" s="34">
        <f t="shared" si="4"/>
        <v>2608</v>
      </c>
      <c r="O46" s="34">
        <f t="shared" si="5"/>
        <v>666</v>
      </c>
      <c r="P46" s="34">
        <v>666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1942</v>
      </c>
      <c r="V46" s="34">
        <v>1942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56</v>
      </c>
      <c r="B47" s="32" t="s">
        <v>137</v>
      </c>
      <c r="C47" s="33" t="s">
        <v>138</v>
      </c>
      <c r="D47" s="34">
        <f t="shared" si="0"/>
        <v>4446</v>
      </c>
      <c r="E47" s="34">
        <f t="shared" si="1"/>
        <v>0</v>
      </c>
      <c r="F47" s="34">
        <v>0</v>
      </c>
      <c r="G47" s="34">
        <v>0</v>
      </c>
      <c r="H47" s="34">
        <f t="shared" si="2"/>
        <v>2408</v>
      </c>
      <c r="I47" s="34">
        <v>0</v>
      </c>
      <c r="J47" s="34">
        <v>2408</v>
      </c>
      <c r="K47" s="34">
        <f t="shared" si="3"/>
        <v>2038</v>
      </c>
      <c r="L47" s="34">
        <v>1119</v>
      </c>
      <c r="M47" s="34">
        <v>919</v>
      </c>
      <c r="N47" s="34">
        <f t="shared" si="4"/>
        <v>4446</v>
      </c>
      <c r="O47" s="34">
        <f t="shared" si="5"/>
        <v>1119</v>
      </c>
      <c r="P47" s="34">
        <v>1119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3327</v>
      </c>
      <c r="V47" s="34">
        <v>3327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56</v>
      </c>
      <c r="B48" s="32" t="s">
        <v>139</v>
      </c>
      <c r="C48" s="33" t="s">
        <v>140</v>
      </c>
      <c r="D48" s="34">
        <f t="shared" si="0"/>
        <v>2825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2825</v>
      </c>
      <c r="L48" s="34">
        <v>2118</v>
      </c>
      <c r="M48" s="34">
        <v>707</v>
      </c>
      <c r="N48" s="34">
        <f t="shared" si="4"/>
        <v>2841</v>
      </c>
      <c r="O48" s="34">
        <f t="shared" si="5"/>
        <v>2118</v>
      </c>
      <c r="P48" s="34">
        <v>2118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707</v>
      </c>
      <c r="V48" s="34">
        <v>707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16</v>
      </c>
      <c r="AB48" s="34">
        <v>16</v>
      </c>
      <c r="AC48" s="34">
        <v>0</v>
      </c>
    </row>
    <row r="49" spans="1:29" ht="13.5">
      <c r="A49" s="31" t="s">
        <v>56</v>
      </c>
      <c r="B49" s="32" t="s">
        <v>141</v>
      </c>
      <c r="C49" s="33" t="s">
        <v>142</v>
      </c>
      <c r="D49" s="34">
        <f t="shared" si="0"/>
        <v>2546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2546</v>
      </c>
      <c r="L49" s="34">
        <v>1871</v>
      </c>
      <c r="M49" s="34">
        <v>675</v>
      </c>
      <c r="N49" s="34">
        <f t="shared" si="4"/>
        <v>2546</v>
      </c>
      <c r="O49" s="34">
        <f t="shared" si="5"/>
        <v>1871</v>
      </c>
      <c r="P49" s="34">
        <v>1871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675</v>
      </c>
      <c r="V49" s="34">
        <v>675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56</v>
      </c>
      <c r="B50" s="32" t="s">
        <v>143</v>
      </c>
      <c r="C50" s="33" t="s">
        <v>144</v>
      </c>
      <c r="D50" s="34">
        <f t="shared" si="0"/>
        <v>5685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5685</v>
      </c>
      <c r="L50" s="34">
        <v>2955</v>
      </c>
      <c r="M50" s="34">
        <v>2730</v>
      </c>
      <c r="N50" s="34">
        <f t="shared" si="4"/>
        <v>5685</v>
      </c>
      <c r="O50" s="34">
        <f t="shared" si="5"/>
        <v>2955</v>
      </c>
      <c r="P50" s="34">
        <v>2955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2730</v>
      </c>
      <c r="V50" s="34">
        <v>2730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56</v>
      </c>
      <c r="B51" s="32" t="s">
        <v>145</v>
      </c>
      <c r="C51" s="33" t="s">
        <v>146</v>
      </c>
      <c r="D51" s="34">
        <f t="shared" si="0"/>
        <v>3834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3834</v>
      </c>
      <c r="L51" s="34">
        <v>2393</v>
      </c>
      <c r="M51" s="34">
        <v>1441</v>
      </c>
      <c r="N51" s="34">
        <f t="shared" si="4"/>
        <v>3834</v>
      </c>
      <c r="O51" s="34">
        <f t="shared" si="5"/>
        <v>2393</v>
      </c>
      <c r="P51" s="34">
        <v>2393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1441</v>
      </c>
      <c r="V51" s="34">
        <v>1441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56</v>
      </c>
      <c r="B52" s="32" t="s">
        <v>147</v>
      </c>
      <c r="C52" s="33" t="s">
        <v>148</v>
      </c>
      <c r="D52" s="34">
        <f t="shared" si="0"/>
        <v>6944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6944</v>
      </c>
      <c r="L52" s="34">
        <v>3168</v>
      </c>
      <c r="M52" s="34">
        <v>3776</v>
      </c>
      <c r="N52" s="34">
        <f t="shared" si="4"/>
        <v>6944</v>
      </c>
      <c r="O52" s="34">
        <f t="shared" si="5"/>
        <v>6944</v>
      </c>
      <c r="P52" s="34">
        <v>3168</v>
      </c>
      <c r="Q52" s="34">
        <v>3776</v>
      </c>
      <c r="R52" s="34">
        <v>0</v>
      </c>
      <c r="S52" s="34">
        <v>0</v>
      </c>
      <c r="T52" s="34">
        <v>0</v>
      </c>
      <c r="U52" s="34">
        <f t="shared" si="6"/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56</v>
      </c>
      <c r="B53" s="32" t="s">
        <v>149</v>
      </c>
      <c r="C53" s="33" t="s">
        <v>150</v>
      </c>
      <c r="D53" s="34">
        <f t="shared" si="0"/>
        <v>9355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9355</v>
      </c>
      <c r="L53" s="34">
        <v>8860</v>
      </c>
      <c r="M53" s="34">
        <v>495</v>
      </c>
      <c r="N53" s="34">
        <f t="shared" si="4"/>
        <v>9355</v>
      </c>
      <c r="O53" s="34">
        <f t="shared" si="5"/>
        <v>8860</v>
      </c>
      <c r="P53" s="34">
        <v>8860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495</v>
      </c>
      <c r="V53" s="34">
        <v>495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56</v>
      </c>
      <c r="B54" s="32" t="s">
        <v>151</v>
      </c>
      <c r="C54" s="33" t="s">
        <v>152</v>
      </c>
      <c r="D54" s="34">
        <f t="shared" si="0"/>
        <v>3599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3599</v>
      </c>
      <c r="L54" s="34">
        <v>2472</v>
      </c>
      <c r="M54" s="34">
        <v>1127</v>
      </c>
      <c r="N54" s="34">
        <f t="shared" si="4"/>
        <v>3599</v>
      </c>
      <c r="O54" s="34">
        <f t="shared" si="5"/>
        <v>2472</v>
      </c>
      <c r="P54" s="34">
        <v>2472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1127</v>
      </c>
      <c r="V54" s="34">
        <v>1127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56</v>
      </c>
      <c r="B55" s="32" t="s">
        <v>153</v>
      </c>
      <c r="C55" s="33" t="s">
        <v>154</v>
      </c>
      <c r="D55" s="34">
        <f t="shared" si="0"/>
        <v>5369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5369</v>
      </c>
      <c r="L55" s="34">
        <v>4935</v>
      </c>
      <c r="M55" s="34">
        <v>434</v>
      </c>
      <c r="N55" s="34">
        <f t="shared" si="4"/>
        <v>5369</v>
      </c>
      <c r="O55" s="34">
        <f t="shared" si="5"/>
        <v>4935</v>
      </c>
      <c r="P55" s="34">
        <v>4935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434</v>
      </c>
      <c r="V55" s="34">
        <v>434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56</v>
      </c>
      <c r="B56" s="32" t="s">
        <v>155</v>
      </c>
      <c r="C56" s="33" t="s">
        <v>156</v>
      </c>
      <c r="D56" s="34">
        <f t="shared" si="0"/>
        <v>7802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7802</v>
      </c>
      <c r="L56" s="34">
        <v>7168</v>
      </c>
      <c r="M56" s="34">
        <v>634</v>
      </c>
      <c r="N56" s="34">
        <f t="shared" si="4"/>
        <v>7802</v>
      </c>
      <c r="O56" s="34">
        <f t="shared" si="5"/>
        <v>7168</v>
      </c>
      <c r="P56" s="34">
        <v>7168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634</v>
      </c>
      <c r="V56" s="34">
        <v>634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56</v>
      </c>
      <c r="B57" s="32" t="s">
        <v>157</v>
      </c>
      <c r="C57" s="33" t="s">
        <v>158</v>
      </c>
      <c r="D57" s="34">
        <f t="shared" si="0"/>
        <v>4314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4314</v>
      </c>
      <c r="L57" s="34">
        <v>2236</v>
      </c>
      <c r="M57" s="34">
        <v>2078</v>
      </c>
      <c r="N57" s="34">
        <f t="shared" si="4"/>
        <v>4314</v>
      </c>
      <c r="O57" s="34">
        <f t="shared" si="5"/>
        <v>2236</v>
      </c>
      <c r="P57" s="34">
        <v>2236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2078</v>
      </c>
      <c r="V57" s="34">
        <v>2078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56</v>
      </c>
      <c r="B58" s="32" t="s">
        <v>159</v>
      </c>
      <c r="C58" s="33" t="s">
        <v>160</v>
      </c>
      <c r="D58" s="34">
        <f t="shared" si="0"/>
        <v>2064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2064</v>
      </c>
      <c r="L58" s="34">
        <v>1774</v>
      </c>
      <c r="M58" s="34">
        <v>290</v>
      </c>
      <c r="N58" s="34">
        <f t="shared" si="4"/>
        <v>2068</v>
      </c>
      <c r="O58" s="34">
        <f t="shared" si="5"/>
        <v>1774</v>
      </c>
      <c r="P58" s="34">
        <v>1774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290</v>
      </c>
      <c r="V58" s="34">
        <v>290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4</v>
      </c>
      <c r="AB58" s="34">
        <v>4</v>
      </c>
      <c r="AC58" s="34">
        <v>0</v>
      </c>
    </row>
    <row r="59" spans="1:29" ht="13.5">
      <c r="A59" s="31" t="s">
        <v>56</v>
      </c>
      <c r="B59" s="32" t="s">
        <v>161</v>
      </c>
      <c r="C59" s="33" t="s">
        <v>162</v>
      </c>
      <c r="D59" s="34">
        <f t="shared" si="0"/>
        <v>3206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3206</v>
      </c>
      <c r="L59" s="34">
        <v>2105</v>
      </c>
      <c r="M59" s="34">
        <v>1101</v>
      </c>
      <c r="N59" s="34">
        <f t="shared" si="4"/>
        <v>3490</v>
      </c>
      <c r="O59" s="34">
        <f t="shared" si="5"/>
        <v>2105</v>
      </c>
      <c r="P59" s="34">
        <v>2105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1101</v>
      </c>
      <c r="V59" s="34">
        <v>1101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284</v>
      </c>
      <c r="AB59" s="34">
        <v>284</v>
      </c>
      <c r="AC59" s="34">
        <v>0</v>
      </c>
    </row>
    <row r="60" spans="1:29" ht="13.5">
      <c r="A60" s="31" t="s">
        <v>56</v>
      </c>
      <c r="B60" s="32" t="s">
        <v>163</v>
      </c>
      <c r="C60" s="33" t="s">
        <v>164</v>
      </c>
      <c r="D60" s="34">
        <f t="shared" si="0"/>
        <v>2496</v>
      </c>
      <c r="E60" s="34">
        <f t="shared" si="1"/>
        <v>0</v>
      </c>
      <c r="F60" s="34">
        <v>0</v>
      </c>
      <c r="G60" s="34">
        <v>0</v>
      </c>
      <c r="H60" s="34">
        <f t="shared" si="2"/>
        <v>379</v>
      </c>
      <c r="I60" s="34">
        <v>0</v>
      </c>
      <c r="J60" s="34">
        <v>379</v>
      </c>
      <c r="K60" s="34">
        <f t="shared" si="3"/>
        <v>2117</v>
      </c>
      <c r="L60" s="34">
        <v>2065</v>
      </c>
      <c r="M60" s="34">
        <v>52</v>
      </c>
      <c r="N60" s="34">
        <f t="shared" si="4"/>
        <v>2496</v>
      </c>
      <c r="O60" s="34">
        <f t="shared" si="5"/>
        <v>2065</v>
      </c>
      <c r="P60" s="34">
        <v>2065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431</v>
      </c>
      <c r="V60" s="34">
        <v>52</v>
      </c>
      <c r="W60" s="34">
        <v>0</v>
      </c>
      <c r="X60" s="34">
        <v>0</v>
      </c>
      <c r="Y60" s="34">
        <v>379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56</v>
      </c>
      <c r="B61" s="32" t="s">
        <v>165</v>
      </c>
      <c r="C61" s="33" t="s">
        <v>166</v>
      </c>
      <c r="D61" s="34">
        <f t="shared" si="0"/>
        <v>3056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3056</v>
      </c>
      <c r="L61" s="34">
        <v>2045</v>
      </c>
      <c r="M61" s="34">
        <v>1011</v>
      </c>
      <c r="N61" s="34">
        <f t="shared" si="4"/>
        <v>3056</v>
      </c>
      <c r="O61" s="34">
        <f t="shared" si="5"/>
        <v>2045</v>
      </c>
      <c r="P61" s="34">
        <v>2045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1011</v>
      </c>
      <c r="V61" s="34">
        <v>1011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56</v>
      </c>
      <c r="B62" s="32" t="s">
        <v>167</v>
      </c>
      <c r="C62" s="33" t="s">
        <v>168</v>
      </c>
      <c r="D62" s="34">
        <f t="shared" si="0"/>
        <v>4645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4645</v>
      </c>
      <c r="L62" s="34">
        <v>2157</v>
      </c>
      <c r="M62" s="34">
        <v>2488</v>
      </c>
      <c r="N62" s="34">
        <f t="shared" si="4"/>
        <v>4645</v>
      </c>
      <c r="O62" s="34">
        <f t="shared" si="5"/>
        <v>2157</v>
      </c>
      <c r="P62" s="34">
        <v>2157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2488</v>
      </c>
      <c r="V62" s="34">
        <v>2488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56</v>
      </c>
      <c r="B63" s="32" t="s">
        <v>169</v>
      </c>
      <c r="C63" s="33" t="s">
        <v>170</v>
      </c>
      <c r="D63" s="34">
        <f t="shared" si="0"/>
        <v>3235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3235</v>
      </c>
      <c r="L63" s="34">
        <v>1852</v>
      </c>
      <c r="M63" s="34">
        <v>1383</v>
      </c>
      <c r="N63" s="34">
        <f t="shared" si="4"/>
        <v>3235</v>
      </c>
      <c r="O63" s="34">
        <f t="shared" si="5"/>
        <v>1852</v>
      </c>
      <c r="P63" s="34">
        <v>1852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1383</v>
      </c>
      <c r="V63" s="34">
        <v>1383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56</v>
      </c>
      <c r="B64" s="32" t="s">
        <v>171</v>
      </c>
      <c r="C64" s="33" t="s">
        <v>172</v>
      </c>
      <c r="D64" s="34">
        <f t="shared" si="0"/>
        <v>4445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4445</v>
      </c>
      <c r="L64" s="34">
        <v>2948</v>
      </c>
      <c r="M64" s="34">
        <v>1497</v>
      </c>
      <c r="N64" s="34">
        <f t="shared" si="4"/>
        <v>4445</v>
      </c>
      <c r="O64" s="34">
        <f t="shared" si="5"/>
        <v>2948</v>
      </c>
      <c r="P64" s="34">
        <v>2948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1497</v>
      </c>
      <c r="V64" s="34">
        <v>1497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56</v>
      </c>
      <c r="B65" s="32" t="s">
        <v>173</v>
      </c>
      <c r="C65" s="33" t="s">
        <v>174</v>
      </c>
      <c r="D65" s="34">
        <f t="shared" si="0"/>
        <v>7543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7543</v>
      </c>
      <c r="L65" s="34">
        <v>5558</v>
      </c>
      <c r="M65" s="34">
        <v>1985</v>
      </c>
      <c r="N65" s="34">
        <f t="shared" si="4"/>
        <v>7543</v>
      </c>
      <c r="O65" s="34">
        <f t="shared" si="5"/>
        <v>5558</v>
      </c>
      <c r="P65" s="34">
        <v>5558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1985</v>
      </c>
      <c r="V65" s="34">
        <v>1985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0</v>
      </c>
      <c r="AB65" s="34">
        <v>0</v>
      </c>
      <c r="AC65" s="34">
        <v>0</v>
      </c>
    </row>
    <row r="66" spans="1:29" ht="13.5">
      <c r="A66" s="31" t="s">
        <v>56</v>
      </c>
      <c r="B66" s="32" t="s">
        <v>175</v>
      </c>
      <c r="C66" s="33" t="s">
        <v>176</v>
      </c>
      <c r="D66" s="34">
        <f t="shared" si="0"/>
        <v>5814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5814</v>
      </c>
      <c r="L66" s="34">
        <v>4424</v>
      </c>
      <c r="M66" s="34">
        <v>1390</v>
      </c>
      <c r="N66" s="34">
        <f t="shared" si="4"/>
        <v>5814</v>
      </c>
      <c r="O66" s="34">
        <f t="shared" si="5"/>
        <v>4424</v>
      </c>
      <c r="P66" s="34">
        <v>4424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1390</v>
      </c>
      <c r="V66" s="34">
        <v>1390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56</v>
      </c>
      <c r="B67" s="32" t="s">
        <v>177</v>
      </c>
      <c r="C67" s="33" t="s">
        <v>178</v>
      </c>
      <c r="D67" s="34">
        <f t="shared" si="0"/>
        <v>3967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3967</v>
      </c>
      <c r="L67" s="34">
        <v>2281</v>
      </c>
      <c r="M67" s="34">
        <v>1686</v>
      </c>
      <c r="N67" s="34">
        <f t="shared" si="4"/>
        <v>3967</v>
      </c>
      <c r="O67" s="34">
        <f t="shared" si="5"/>
        <v>2281</v>
      </c>
      <c r="P67" s="34">
        <v>2281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1686</v>
      </c>
      <c r="V67" s="34">
        <v>1686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56</v>
      </c>
      <c r="B68" s="32" t="s">
        <v>179</v>
      </c>
      <c r="C68" s="33" t="s">
        <v>180</v>
      </c>
      <c r="D68" s="34">
        <f t="shared" si="0"/>
        <v>7755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7755</v>
      </c>
      <c r="L68" s="34">
        <v>5400</v>
      </c>
      <c r="M68" s="34">
        <v>2355</v>
      </c>
      <c r="N68" s="34">
        <f t="shared" si="4"/>
        <v>7755</v>
      </c>
      <c r="O68" s="34">
        <f t="shared" si="5"/>
        <v>5400</v>
      </c>
      <c r="P68" s="34">
        <v>5400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2355</v>
      </c>
      <c r="V68" s="34">
        <v>2355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56</v>
      </c>
      <c r="B69" s="32" t="s">
        <v>181</v>
      </c>
      <c r="C69" s="33" t="s">
        <v>182</v>
      </c>
      <c r="D69" s="34">
        <f t="shared" si="0"/>
        <v>1721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1721</v>
      </c>
      <c r="L69" s="34">
        <v>1462</v>
      </c>
      <c r="M69" s="34">
        <v>259</v>
      </c>
      <c r="N69" s="34">
        <f t="shared" si="4"/>
        <v>1721</v>
      </c>
      <c r="O69" s="34">
        <f t="shared" si="5"/>
        <v>1462</v>
      </c>
      <c r="P69" s="34">
        <v>1462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259</v>
      </c>
      <c r="V69" s="34">
        <v>259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0</v>
      </c>
      <c r="AB69" s="34">
        <v>0</v>
      </c>
      <c r="AC69" s="34">
        <v>0</v>
      </c>
    </row>
    <row r="70" spans="1:29" ht="13.5">
      <c r="A70" s="31" t="s">
        <v>56</v>
      </c>
      <c r="B70" s="32" t="s">
        <v>183</v>
      </c>
      <c r="C70" s="33" t="s">
        <v>184</v>
      </c>
      <c r="D70" s="34">
        <f t="shared" si="0"/>
        <v>3427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3427</v>
      </c>
      <c r="L70" s="34">
        <v>2807</v>
      </c>
      <c r="M70" s="34">
        <v>620</v>
      </c>
      <c r="N70" s="34">
        <f t="shared" si="4"/>
        <v>3427</v>
      </c>
      <c r="O70" s="34">
        <f t="shared" si="5"/>
        <v>2807</v>
      </c>
      <c r="P70" s="34">
        <v>2807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620</v>
      </c>
      <c r="V70" s="34">
        <v>620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56</v>
      </c>
      <c r="B71" s="32" t="s">
        <v>185</v>
      </c>
      <c r="C71" s="33" t="s">
        <v>186</v>
      </c>
      <c r="D71" s="34">
        <f>E71+H71+K71</f>
        <v>7169</v>
      </c>
      <c r="E71" s="34">
        <f>F71+G71</f>
        <v>0</v>
      </c>
      <c r="F71" s="34">
        <v>0</v>
      </c>
      <c r="G71" s="34">
        <v>0</v>
      </c>
      <c r="H71" s="34">
        <f>I71+J71</f>
        <v>0</v>
      </c>
      <c r="I71" s="34">
        <v>0</v>
      </c>
      <c r="J71" s="34">
        <v>0</v>
      </c>
      <c r="K71" s="34">
        <f>L71+M71</f>
        <v>7169</v>
      </c>
      <c r="L71" s="34">
        <v>5814</v>
      </c>
      <c r="M71" s="34">
        <v>1355</v>
      </c>
      <c r="N71" s="34">
        <f>O71+U71+AA71</f>
        <v>7169</v>
      </c>
      <c r="O71" s="34">
        <f>SUM(P71:T71)</f>
        <v>5814</v>
      </c>
      <c r="P71" s="34">
        <v>5814</v>
      </c>
      <c r="Q71" s="34">
        <v>0</v>
      </c>
      <c r="R71" s="34">
        <v>0</v>
      </c>
      <c r="S71" s="34">
        <v>0</v>
      </c>
      <c r="T71" s="34">
        <v>0</v>
      </c>
      <c r="U71" s="34">
        <f>SUM(V71:Z71)</f>
        <v>1355</v>
      </c>
      <c r="V71" s="34">
        <v>1355</v>
      </c>
      <c r="W71" s="34">
        <v>0</v>
      </c>
      <c r="X71" s="34">
        <v>0</v>
      </c>
      <c r="Y71" s="34">
        <v>0</v>
      </c>
      <c r="Z71" s="34">
        <v>0</v>
      </c>
      <c r="AA71" s="34">
        <f>AB71+AC71</f>
        <v>0</v>
      </c>
      <c r="AB71" s="34">
        <v>0</v>
      </c>
      <c r="AC71" s="34">
        <v>0</v>
      </c>
    </row>
    <row r="72" spans="1:29" ht="13.5">
      <c r="A72" s="31" t="s">
        <v>56</v>
      </c>
      <c r="B72" s="32" t="s">
        <v>187</v>
      </c>
      <c r="C72" s="33" t="s">
        <v>55</v>
      </c>
      <c r="D72" s="34">
        <f>E72+H72+K72</f>
        <v>6384</v>
      </c>
      <c r="E72" s="34">
        <f>F72+G72</f>
        <v>0</v>
      </c>
      <c r="F72" s="34">
        <v>0</v>
      </c>
      <c r="G72" s="34">
        <v>0</v>
      </c>
      <c r="H72" s="34">
        <f>I72+J72</f>
        <v>0</v>
      </c>
      <c r="I72" s="34">
        <v>0</v>
      </c>
      <c r="J72" s="34">
        <v>0</v>
      </c>
      <c r="K72" s="34">
        <f>L72+M72</f>
        <v>6384</v>
      </c>
      <c r="L72" s="34">
        <v>4459</v>
      </c>
      <c r="M72" s="34">
        <v>1925</v>
      </c>
      <c r="N72" s="34">
        <f>O72+U72+AA72</f>
        <v>6384</v>
      </c>
      <c r="O72" s="34">
        <f>SUM(P72:T72)</f>
        <v>4459</v>
      </c>
      <c r="P72" s="34">
        <v>4459</v>
      </c>
      <c r="Q72" s="34">
        <v>0</v>
      </c>
      <c r="R72" s="34">
        <v>0</v>
      </c>
      <c r="S72" s="34">
        <v>0</v>
      </c>
      <c r="T72" s="34">
        <v>0</v>
      </c>
      <c r="U72" s="34">
        <f>SUM(V72:Z72)</f>
        <v>1925</v>
      </c>
      <c r="V72" s="34">
        <v>1925</v>
      </c>
      <c r="W72" s="34">
        <v>0</v>
      </c>
      <c r="X72" s="34">
        <v>0</v>
      </c>
      <c r="Y72" s="34">
        <v>0</v>
      </c>
      <c r="Z72" s="34">
        <v>0</v>
      </c>
      <c r="AA72" s="34">
        <f>AB72+AC72</f>
        <v>0</v>
      </c>
      <c r="AB72" s="34">
        <v>0</v>
      </c>
      <c r="AC72" s="34">
        <v>0</v>
      </c>
    </row>
    <row r="73" spans="1:29" ht="13.5">
      <c r="A73" s="31" t="s">
        <v>56</v>
      </c>
      <c r="B73" s="32" t="s">
        <v>188</v>
      </c>
      <c r="C73" s="33" t="s">
        <v>189</v>
      </c>
      <c r="D73" s="34">
        <f>E73+H73+K73</f>
        <v>11814</v>
      </c>
      <c r="E73" s="34">
        <f>F73+G73</f>
        <v>0</v>
      </c>
      <c r="F73" s="34">
        <v>0</v>
      </c>
      <c r="G73" s="34">
        <v>0</v>
      </c>
      <c r="H73" s="34">
        <f>I73+J73</f>
        <v>0</v>
      </c>
      <c r="I73" s="34">
        <v>0</v>
      </c>
      <c r="J73" s="34">
        <v>0</v>
      </c>
      <c r="K73" s="34">
        <f>L73+M73</f>
        <v>11814</v>
      </c>
      <c r="L73" s="34">
        <v>9341</v>
      </c>
      <c r="M73" s="34">
        <v>2473</v>
      </c>
      <c r="N73" s="34">
        <f>O73+U73+AA73</f>
        <v>11814</v>
      </c>
      <c r="O73" s="34">
        <f>SUM(P73:T73)</f>
        <v>9341</v>
      </c>
      <c r="P73" s="34">
        <v>9341</v>
      </c>
      <c r="Q73" s="34">
        <v>0</v>
      </c>
      <c r="R73" s="34">
        <v>0</v>
      </c>
      <c r="S73" s="34">
        <v>0</v>
      </c>
      <c r="T73" s="34">
        <v>0</v>
      </c>
      <c r="U73" s="34">
        <f>SUM(V73:Z73)</f>
        <v>2473</v>
      </c>
      <c r="V73" s="34">
        <v>2473</v>
      </c>
      <c r="W73" s="34">
        <v>0</v>
      </c>
      <c r="X73" s="34">
        <v>0</v>
      </c>
      <c r="Y73" s="34">
        <v>0</v>
      </c>
      <c r="Z73" s="34">
        <v>0</v>
      </c>
      <c r="AA73" s="34">
        <f>AB73+AC73</f>
        <v>0</v>
      </c>
      <c r="AB73" s="34">
        <v>0</v>
      </c>
      <c r="AC73" s="34">
        <v>0</v>
      </c>
    </row>
    <row r="74" spans="1:29" ht="13.5">
      <c r="A74" s="31" t="s">
        <v>56</v>
      </c>
      <c r="B74" s="32" t="s">
        <v>190</v>
      </c>
      <c r="C74" s="33" t="s">
        <v>191</v>
      </c>
      <c r="D74" s="34">
        <f>E74+H74+K74</f>
        <v>2617</v>
      </c>
      <c r="E74" s="34">
        <f>F74+G74</f>
        <v>0</v>
      </c>
      <c r="F74" s="34">
        <v>0</v>
      </c>
      <c r="G74" s="34">
        <v>0</v>
      </c>
      <c r="H74" s="34">
        <f>I74+J74</f>
        <v>0</v>
      </c>
      <c r="I74" s="34">
        <v>0</v>
      </c>
      <c r="J74" s="34">
        <v>0</v>
      </c>
      <c r="K74" s="34">
        <f>L74+M74</f>
        <v>2617</v>
      </c>
      <c r="L74" s="34">
        <v>2100</v>
      </c>
      <c r="M74" s="34">
        <v>517</v>
      </c>
      <c r="N74" s="34">
        <f>O74+U74+AA74</f>
        <v>2617</v>
      </c>
      <c r="O74" s="34">
        <f>SUM(P74:T74)</f>
        <v>2100</v>
      </c>
      <c r="P74" s="34">
        <v>2100</v>
      </c>
      <c r="Q74" s="34">
        <v>0</v>
      </c>
      <c r="R74" s="34">
        <v>0</v>
      </c>
      <c r="S74" s="34">
        <v>0</v>
      </c>
      <c r="T74" s="34">
        <v>0</v>
      </c>
      <c r="U74" s="34">
        <f>SUM(V74:Z74)</f>
        <v>517</v>
      </c>
      <c r="V74" s="34">
        <v>517</v>
      </c>
      <c r="W74" s="34">
        <v>0</v>
      </c>
      <c r="X74" s="34">
        <v>0</v>
      </c>
      <c r="Y74" s="34">
        <v>0</v>
      </c>
      <c r="Z74" s="34">
        <v>0</v>
      </c>
      <c r="AA74" s="34">
        <f>AB74+AC74</f>
        <v>0</v>
      </c>
      <c r="AB74" s="34">
        <v>0</v>
      </c>
      <c r="AC74" s="34">
        <v>0</v>
      </c>
    </row>
    <row r="75" spans="1:29" ht="13.5">
      <c r="A75" s="31" t="s">
        <v>56</v>
      </c>
      <c r="B75" s="32" t="s">
        <v>192</v>
      </c>
      <c r="C75" s="33" t="s">
        <v>193</v>
      </c>
      <c r="D75" s="34">
        <f>E75+H75+K75</f>
        <v>2068</v>
      </c>
      <c r="E75" s="34">
        <f>F75+G75</f>
        <v>0</v>
      </c>
      <c r="F75" s="34">
        <v>0</v>
      </c>
      <c r="G75" s="34">
        <v>0</v>
      </c>
      <c r="H75" s="34">
        <f>I75+J75</f>
        <v>0</v>
      </c>
      <c r="I75" s="34">
        <v>0</v>
      </c>
      <c r="J75" s="34">
        <v>0</v>
      </c>
      <c r="K75" s="34">
        <f>L75+M75</f>
        <v>2068</v>
      </c>
      <c r="L75" s="34">
        <v>951</v>
      </c>
      <c r="M75" s="34">
        <v>1117</v>
      </c>
      <c r="N75" s="34">
        <f>O75+U75+AA75</f>
        <v>2068</v>
      </c>
      <c r="O75" s="34">
        <f>SUM(P75:T75)</f>
        <v>951</v>
      </c>
      <c r="P75" s="34">
        <v>951</v>
      </c>
      <c r="Q75" s="34">
        <v>0</v>
      </c>
      <c r="R75" s="34">
        <v>0</v>
      </c>
      <c r="S75" s="34">
        <v>0</v>
      </c>
      <c r="T75" s="34">
        <v>0</v>
      </c>
      <c r="U75" s="34">
        <f>SUM(V75:Z75)</f>
        <v>1117</v>
      </c>
      <c r="V75" s="34">
        <v>1117</v>
      </c>
      <c r="W75" s="34">
        <v>0</v>
      </c>
      <c r="X75" s="34">
        <v>0</v>
      </c>
      <c r="Y75" s="34">
        <v>0</v>
      </c>
      <c r="Z75" s="34">
        <v>0</v>
      </c>
      <c r="AA75" s="34">
        <f>AB75+AC75</f>
        <v>0</v>
      </c>
      <c r="AB75" s="34">
        <v>0</v>
      </c>
      <c r="AC75" s="34">
        <v>0</v>
      </c>
    </row>
    <row r="76" spans="1:29" ht="13.5">
      <c r="A76" s="57" t="s">
        <v>222</v>
      </c>
      <c r="B76" s="58"/>
      <c r="C76" s="59"/>
      <c r="D76" s="34">
        <f>SUM(D7:D75)</f>
        <v>562519</v>
      </c>
      <c r="E76" s="34">
        <f aca="true" t="shared" si="8" ref="E76:AC76">SUM(E7:E75)</f>
        <v>0</v>
      </c>
      <c r="F76" s="34">
        <f t="shared" si="8"/>
        <v>0</v>
      </c>
      <c r="G76" s="34">
        <f t="shared" si="8"/>
        <v>0</v>
      </c>
      <c r="H76" s="34">
        <f t="shared" si="8"/>
        <v>7782</v>
      </c>
      <c r="I76" s="34">
        <f t="shared" si="8"/>
        <v>1115</v>
      </c>
      <c r="J76" s="34">
        <f t="shared" si="8"/>
        <v>6667</v>
      </c>
      <c r="K76" s="34">
        <f t="shared" si="8"/>
        <v>554737</v>
      </c>
      <c r="L76" s="34">
        <f t="shared" si="8"/>
        <v>392520</v>
      </c>
      <c r="M76" s="34">
        <f t="shared" si="8"/>
        <v>162217</v>
      </c>
      <c r="N76" s="34">
        <f t="shared" si="8"/>
        <v>563108</v>
      </c>
      <c r="O76" s="34">
        <f t="shared" si="8"/>
        <v>397411</v>
      </c>
      <c r="P76" s="34">
        <f t="shared" si="8"/>
        <v>393204</v>
      </c>
      <c r="Q76" s="34">
        <f t="shared" si="8"/>
        <v>4207</v>
      </c>
      <c r="R76" s="34">
        <f t="shared" si="8"/>
        <v>0</v>
      </c>
      <c r="S76" s="34">
        <f t="shared" si="8"/>
        <v>0</v>
      </c>
      <c r="T76" s="34">
        <f t="shared" si="8"/>
        <v>0</v>
      </c>
      <c r="U76" s="34">
        <f t="shared" si="8"/>
        <v>165108</v>
      </c>
      <c r="V76" s="34">
        <f t="shared" si="8"/>
        <v>164729</v>
      </c>
      <c r="W76" s="34">
        <f t="shared" si="8"/>
        <v>0</v>
      </c>
      <c r="X76" s="34">
        <f t="shared" si="8"/>
        <v>0</v>
      </c>
      <c r="Y76" s="34">
        <f t="shared" si="8"/>
        <v>379</v>
      </c>
      <c r="Z76" s="34">
        <f t="shared" si="8"/>
        <v>0</v>
      </c>
      <c r="AA76" s="34">
        <f t="shared" si="8"/>
        <v>589</v>
      </c>
      <c r="AB76" s="34">
        <f t="shared" si="8"/>
        <v>589</v>
      </c>
      <c r="AC76" s="34">
        <f t="shared" si="8"/>
        <v>0</v>
      </c>
    </row>
  </sheetData>
  <mergeCells count="7">
    <mergeCell ref="A76:C7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9" customWidth="1"/>
    <col min="2" max="2" width="4.875" style="39" customWidth="1"/>
    <col min="3" max="3" width="13.375" style="39" customWidth="1"/>
    <col min="4" max="4" width="13.75390625" style="39" customWidth="1"/>
    <col min="5" max="5" width="3.375" style="39" customWidth="1"/>
    <col min="6" max="6" width="3.875" style="39" customWidth="1"/>
    <col min="7" max="9" width="13.00390625" style="39" customWidth="1"/>
    <col min="10" max="10" width="12.875" style="39" customWidth="1"/>
    <col min="11" max="16384" width="8.00390625" style="39" customWidth="1"/>
  </cols>
  <sheetData>
    <row r="1" spans="1:3" s="38" customFormat="1" ht="21" customHeight="1">
      <c r="A1" s="94" t="s">
        <v>219</v>
      </c>
      <c r="B1" s="94"/>
      <c r="C1" s="37" t="s">
        <v>20</v>
      </c>
    </row>
    <row r="2" ht="18" customHeight="1">
      <c r="J2" s="40" t="s">
        <v>21</v>
      </c>
    </row>
    <row r="3" spans="6:11" s="41" customFormat="1" ht="19.5" customHeight="1">
      <c r="F3" s="93" t="s">
        <v>22</v>
      </c>
      <c r="G3" s="93"/>
      <c r="H3" s="42" t="s">
        <v>23</v>
      </c>
      <c r="I3" s="42" t="s">
        <v>24</v>
      </c>
      <c r="J3" s="42" t="s">
        <v>13</v>
      </c>
      <c r="K3" s="42" t="s">
        <v>25</v>
      </c>
    </row>
    <row r="4" spans="2:11" s="41" customFormat="1" ht="19.5" customHeight="1">
      <c r="B4" s="95" t="s">
        <v>26</v>
      </c>
      <c r="C4" s="43" t="s">
        <v>27</v>
      </c>
      <c r="D4" s="44">
        <f>SUMIF('水洗化人口等'!$A$7:$C$76,$A$1,'水洗化人口等'!$G$7:$G$76)</f>
        <v>508872</v>
      </c>
      <c r="F4" s="103" t="s">
        <v>28</v>
      </c>
      <c r="G4" s="43" t="s">
        <v>29</v>
      </c>
      <c r="H4" s="44">
        <f>SUMIF('し尿処理の状況'!$A$7:$C$76,$A$1,'し尿処理の状況'!$P$7:$P$76)</f>
        <v>393204</v>
      </c>
      <c r="I4" s="44">
        <f>SUMIF('し尿処理の状況'!$A$7:$C$76,$A$1,'し尿処理の状況'!$V$7:$V$76)</f>
        <v>164729</v>
      </c>
      <c r="J4" s="44">
        <f aca="true" t="shared" si="0" ref="J4:J11">H4+I4</f>
        <v>557933</v>
      </c>
      <c r="K4" s="45">
        <f aca="true" t="shared" si="1" ref="K4:K9">J4/$J$9</f>
        <v>0.9918473864882786</v>
      </c>
    </row>
    <row r="5" spans="2:11" s="41" customFormat="1" ht="19.5" customHeight="1">
      <c r="B5" s="96"/>
      <c r="C5" s="43" t="s">
        <v>30</v>
      </c>
      <c r="D5" s="44">
        <f>SUMIF('水洗化人口等'!$A$7:$C$76,$A$1,'水洗化人口等'!$H$7:$H$76)</f>
        <v>1155</v>
      </c>
      <c r="F5" s="104"/>
      <c r="G5" s="43" t="s">
        <v>31</v>
      </c>
      <c r="H5" s="44">
        <f>SUMIF('し尿処理の状況'!$A$7:$C$76,$A$1,'し尿処理の状況'!$Q$7:$Q$76)</f>
        <v>4207</v>
      </c>
      <c r="I5" s="44">
        <f>SUMIF('し尿処理の状況'!$A$7:$C$76,$A$1,'し尿処理の状況'!$W$7:$W$76)</f>
        <v>0</v>
      </c>
      <c r="J5" s="44">
        <f t="shared" si="0"/>
        <v>4207</v>
      </c>
      <c r="K5" s="45">
        <f t="shared" si="1"/>
        <v>0.007478858491890941</v>
      </c>
    </row>
    <row r="6" spans="2:11" s="41" customFormat="1" ht="19.5" customHeight="1">
      <c r="B6" s="97"/>
      <c r="C6" s="46" t="s">
        <v>32</v>
      </c>
      <c r="D6" s="47">
        <f>SUM(D4:D5)</f>
        <v>510027</v>
      </c>
      <c r="F6" s="104"/>
      <c r="G6" s="43" t="s">
        <v>33</v>
      </c>
      <c r="H6" s="44">
        <f>SUMIF('し尿処理の状況'!$A$7:$C$76,$A$1,'し尿処理の状況'!$R$7:$R$76)</f>
        <v>0</v>
      </c>
      <c r="I6" s="44">
        <f>SUMIF('し尿処理の状況'!$A$7:$C$76,$A$1,'し尿処理の状況'!$X$7:$X$76)</f>
        <v>0</v>
      </c>
      <c r="J6" s="44">
        <f t="shared" si="0"/>
        <v>0</v>
      </c>
      <c r="K6" s="45">
        <f t="shared" si="1"/>
        <v>0</v>
      </c>
    </row>
    <row r="7" spans="2:11" s="41" customFormat="1" ht="19.5" customHeight="1">
      <c r="B7" s="98" t="s">
        <v>34</v>
      </c>
      <c r="C7" s="48" t="s">
        <v>35</v>
      </c>
      <c r="D7" s="44">
        <f>SUMIF('水洗化人口等'!$A$7:$C$76,$A$1,'水洗化人口等'!$K$7:$K$76)</f>
        <v>411035</v>
      </c>
      <c r="F7" s="104"/>
      <c r="G7" s="43" t="s">
        <v>36</v>
      </c>
      <c r="H7" s="44">
        <f>SUMIF('し尿処理の状況'!$A$7:$C$76,$A$1,'し尿処理の状況'!$S$7:$S$76)</f>
        <v>0</v>
      </c>
      <c r="I7" s="44">
        <f>SUMIF('し尿処理の状況'!$A$7:$C$76,$A$1,'し尿処理の状況'!$Y$7:$Y$76)</f>
        <v>379</v>
      </c>
      <c r="J7" s="44">
        <f t="shared" si="0"/>
        <v>379</v>
      </c>
      <c r="K7" s="45">
        <f t="shared" si="1"/>
        <v>0.0006737550198304413</v>
      </c>
    </row>
    <row r="8" spans="2:11" s="41" customFormat="1" ht="19.5" customHeight="1">
      <c r="B8" s="99"/>
      <c r="C8" s="43" t="s">
        <v>37</v>
      </c>
      <c r="D8" s="44">
        <f>SUMIF('水洗化人口等'!$A$7:$C$76,$A$1,'水洗化人口等'!$M$7:$M$76)</f>
        <v>0</v>
      </c>
      <c r="F8" s="104"/>
      <c r="G8" s="43" t="s">
        <v>38</v>
      </c>
      <c r="H8" s="44">
        <f>SUMIF('し尿処理の状況'!$A$7:$C$76,$A$1,'し尿処理の状況'!$T$7:$T$76)</f>
        <v>0</v>
      </c>
      <c r="I8" s="44">
        <f>SUMIF('し尿処理の状況'!$A$7:$C$76,$A$1,'し尿処理の状況'!$Z$7:$Z$76)</f>
        <v>0</v>
      </c>
      <c r="J8" s="44">
        <f t="shared" si="0"/>
        <v>0</v>
      </c>
      <c r="K8" s="45">
        <f t="shared" si="1"/>
        <v>0</v>
      </c>
    </row>
    <row r="9" spans="2:11" s="41" customFormat="1" ht="19.5" customHeight="1">
      <c r="B9" s="99"/>
      <c r="C9" s="43" t="s">
        <v>39</v>
      </c>
      <c r="D9" s="44">
        <f>SUMIF('水洗化人口等'!$A$7:$C$76,$A$1,'水洗化人口等'!$O$7:$O$76)</f>
        <v>268531</v>
      </c>
      <c r="F9" s="104"/>
      <c r="G9" s="43" t="s">
        <v>32</v>
      </c>
      <c r="H9" s="44">
        <f>SUM(H4:H8)</f>
        <v>397411</v>
      </c>
      <c r="I9" s="44">
        <f>SUM(I4:I8)</f>
        <v>165108</v>
      </c>
      <c r="J9" s="44">
        <f t="shared" si="0"/>
        <v>562519</v>
      </c>
      <c r="K9" s="45">
        <f t="shared" si="1"/>
        <v>1</v>
      </c>
    </row>
    <row r="10" spans="2:10" s="41" customFormat="1" ht="19.5" customHeight="1">
      <c r="B10" s="100"/>
      <c r="C10" s="46" t="s">
        <v>32</v>
      </c>
      <c r="D10" s="47">
        <f>SUM(D7:D9)</f>
        <v>679566</v>
      </c>
      <c r="F10" s="93" t="s">
        <v>40</v>
      </c>
      <c r="G10" s="93"/>
      <c r="H10" s="44">
        <f>SUMIF('し尿処理の状況'!$A$7:$C$76,$A$1,'し尿処理の状況'!$AB$7:$AB$76)</f>
        <v>589</v>
      </c>
      <c r="I10" s="44">
        <f>SUMIF('し尿処理の状況'!$A$7:$C$76,$A$1,'し尿処理の状況'!$AC$7:$AC$76)</f>
        <v>0</v>
      </c>
      <c r="J10" s="44">
        <f t="shared" si="0"/>
        <v>589</v>
      </c>
    </row>
    <row r="11" spans="2:10" s="41" customFormat="1" ht="19.5" customHeight="1">
      <c r="B11" s="101" t="s">
        <v>41</v>
      </c>
      <c r="C11" s="102"/>
      <c r="D11" s="47">
        <f>D6+D10</f>
        <v>1189593</v>
      </c>
      <c r="F11" s="93" t="s">
        <v>13</v>
      </c>
      <c r="G11" s="93"/>
      <c r="H11" s="44">
        <f>H9+H10</f>
        <v>398000</v>
      </c>
      <c r="I11" s="44">
        <f>I9+I10</f>
        <v>165108</v>
      </c>
      <c r="J11" s="44">
        <f t="shared" si="0"/>
        <v>563108</v>
      </c>
    </row>
    <row r="12" spans="6:10" s="41" customFormat="1" ht="19.5" customHeight="1">
      <c r="F12" s="49"/>
      <c r="G12" s="49"/>
      <c r="H12" s="50"/>
      <c r="I12" s="50"/>
      <c r="J12" s="50"/>
    </row>
    <row r="13" spans="2:10" s="41" customFormat="1" ht="19.5" customHeight="1">
      <c r="B13" s="51" t="s">
        <v>42</v>
      </c>
      <c r="J13" s="40" t="s">
        <v>21</v>
      </c>
    </row>
    <row r="14" spans="3:10" s="41" customFormat="1" ht="19.5" customHeight="1">
      <c r="C14" s="44">
        <f>SUMIF('水洗化人口等'!$A$7:$C$76,$A$1,'水洗化人口等'!$P$7:$P$76)</f>
        <v>113949</v>
      </c>
      <c r="D14" s="41" t="s">
        <v>43</v>
      </c>
      <c r="F14" s="93" t="s">
        <v>44</v>
      </c>
      <c r="G14" s="93"/>
      <c r="H14" s="42" t="s">
        <v>23</v>
      </c>
      <c r="I14" s="42" t="s">
        <v>24</v>
      </c>
      <c r="J14" s="42" t="s">
        <v>13</v>
      </c>
    </row>
    <row r="15" spans="6:10" s="41" customFormat="1" ht="15.75" customHeight="1">
      <c r="F15" s="93" t="s">
        <v>45</v>
      </c>
      <c r="G15" s="93"/>
      <c r="H15" s="44">
        <f>SUMIF('し尿処理の状況'!$A$7:$C$76,$A$1,'し尿処理の状況'!$F$7:$F$76)</f>
        <v>0</v>
      </c>
      <c r="I15" s="44">
        <f>SUMIF('し尿処理の状況'!$A$7:$C$76,$A$1,'し尿処理の状況'!$G$7:$G$76)</f>
        <v>0</v>
      </c>
      <c r="J15" s="44">
        <f>H15+I15</f>
        <v>0</v>
      </c>
    </row>
    <row r="16" spans="3:10" s="41" customFormat="1" ht="15.75" customHeight="1">
      <c r="C16" s="41" t="s">
        <v>46</v>
      </c>
      <c r="D16" s="52">
        <f>D10/D11</f>
        <v>0.571259245809281</v>
      </c>
      <c r="F16" s="93" t="s">
        <v>47</v>
      </c>
      <c r="G16" s="93"/>
      <c r="H16" s="44">
        <f>SUMIF('し尿処理の状況'!$A$7:$C$76,$A$1,'し尿処理の状況'!$I$7:$I$76)</f>
        <v>1115</v>
      </c>
      <c r="I16" s="44">
        <f>SUMIF('し尿処理の状況'!$A$7:$C$76,$A$1,'し尿処理の状況'!$J$7:$J$76)</f>
        <v>6667</v>
      </c>
      <c r="J16" s="44">
        <f>H16+I16</f>
        <v>7782</v>
      </c>
    </row>
    <row r="17" spans="3:10" s="41" customFormat="1" ht="15.75" customHeight="1">
      <c r="C17" s="41" t="s">
        <v>48</v>
      </c>
      <c r="D17" s="52">
        <f>D6/D11</f>
        <v>0.428740754190719</v>
      </c>
      <c r="F17" s="93" t="s">
        <v>49</v>
      </c>
      <c r="G17" s="93"/>
      <c r="H17" s="44">
        <f>SUMIF('し尿処理の状況'!$A$7:$C$76,$A$1,'し尿処理の状況'!$L$7:$L$76)</f>
        <v>392520</v>
      </c>
      <c r="I17" s="44">
        <f>SUMIF('し尿処理の状況'!$A$7:$C$76,$A$1,'し尿処理の状況'!$M$7:$M$76)</f>
        <v>162217</v>
      </c>
      <c r="J17" s="44">
        <f>H17+I17</f>
        <v>554737</v>
      </c>
    </row>
    <row r="18" spans="3:10" s="41" customFormat="1" ht="15.75" customHeight="1">
      <c r="C18" s="53" t="s">
        <v>50</v>
      </c>
      <c r="D18" s="52">
        <f>D7/D11</f>
        <v>0.34552573863497854</v>
      </c>
      <c r="F18" s="93" t="s">
        <v>13</v>
      </c>
      <c r="G18" s="93"/>
      <c r="H18" s="44">
        <f>SUM(H15:H17)</f>
        <v>393635</v>
      </c>
      <c r="I18" s="44">
        <f>SUM(I15:I17)</f>
        <v>168884</v>
      </c>
      <c r="J18" s="44">
        <f>SUM(J15:J17)</f>
        <v>562519</v>
      </c>
    </row>
    <row r="19" spans="3:10" ht="15.75" customHeight="1">
      <c r="C19" s="39" t="s">
        <v>51</v>
      </c>
      <c r="D19" s="52">
        <f>(D8+D9)/D11</f>
        <v>0.22573350717430246</v>
      </c>
      <c r="J19" s="54"/>
    </row>
    <row r="20" spans="3:10" ht="15.75" customHeight="1">
      <c r="C20" s="39" t="s">
        <v>52</v>
      </c>
      <c r="D20" s="52">
        <f>C14/D11</f>
        <v>0.09578822336715162</v>
      </c>
      <c r="J20" s="55"/>
    </row>
    <row r="21" spans="3:10" ht="15.75" customHeight="1">
      <c r="C21" s="39" t="s">
        <v>53</v>
      </c>
      <c r="D21" s="52">
        <f>D4/D6</f>
        <v>0.9977354140074938</v>
      </c>
      <c r="F21" s="56"/>
      <c r="J21" s="55"/>
    </row>
    <row r="22" spans="3:10" ht="15.75" customHeight="1">
      <c r="C22" s="39" t="s">
        <v>54</v>
      </c>
      <c r="D22" s="52">
        <f>D5/D6</f>
        <v>0.002264585992506279</v>
      </c>
      <c r="F22" s="56"/>
      <c r="J22" s="55"/>
    </row>
    <row r="23" spans="6:10" ht="15" customHeight="1">
      <c r="F23" s="56"/>
      <c r="J23" s="55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2004-12-17T07:19:07Z</cp:lastPrinted>
  <dcterms:created xsi:type="dcterms:W3CDTF">2002-10-23T07:25:09Z</dcterms:created>
  <dcterms:modified xsi:type="dcterms:W3CDTF">2005-02-15T02:31:46Z</dcterms:modified>
  <cp:category/>
  <cp:version/>
  <cp:contentType/>
  <cp:contentStatus/>
</cp:coreProperties>
</file>