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'ごみ処理概要'!$A$2:$AQ$57</definedName>
    <definedName name="_xlnm.Print_Area" localSheetId="2">'ごみ処理量内訳'!$A$2:$AJ$57</definedName>
    <definedName name="_xlnm.Print_Area" localSheetId="1">'ごみ搬入量内訳'!$A$2:$AH$57</definedName>
    <definedName name="_xlnm.Print_Area" localSheetId="3">'資源化量内訳'!$A$2:$BW$57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<sst xmlns="http://schemas.openxmlformats.org/spreadsheetml/2006/main" count="1056" uniqueCount="205">
  <si>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</si>
  <si>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</si>
  <si>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</si>
  <si>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</si>
  <si>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</si>
  <si>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</si>
  <si>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</si>
  <si>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</si>
  <si>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</si>
  <si>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</si>
  <si>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</si>
  <si>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</si>
  <si>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</si>
  <si>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</si>
  <si>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</si>
  <si>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</si>
  <si>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</si>
  <si>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</si>
  <si>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</si>
  <si>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</si>
  <si>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</si>
  <si>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</si>
  <si>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</si>
  <si>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</si>
  <si>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</si>
  <si>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</si>
  <si>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</si>
  <si>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</si>
  <si>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</si>
  <si>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</si>
  <si>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</si>
  <si>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</si>
  <si>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</si>
  <si>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</si>
  <si>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</si>
  <si>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</si>
  <si>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</si>
  <si>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</si>
  <si>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</si>
  <si>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</si>
  <si>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</si>
  <si>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</si>
  <si>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</si>
  <si>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</si>
  <si>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</si>
  <si>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</si>
  <si>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</si>
  <si>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</si>
  <si>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</si>
  <si>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</si>
  <si>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</si>
  <si>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</si>
  <si>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</si>
  <si>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</si>
  <si>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</si>
  <si>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</si>
  <si>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</si>
  <si>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</si>
  <si>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</si>
  <si>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</si>
  <si>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</si>
  <si>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</si>
  <si>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</si>
  <si>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</si>
  <si>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</si>
  <si>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</si>
  <si>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</si>
  <si>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</si>
  <si>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</si>
  <si>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栗東市</t>
  </si>
  <si>
    <t>25208</t>
  </si>
  <si>
    <t>布類</t>
  </si>
  <si>
    <t>ﾍﾟｯﾄﾎﾞﾄﾙ</t>
  </si>
  <si>
    <t>ﾌﾟﾗｽﾁｯｸ類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</si>
  <si>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</si>
  <si>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</si>
  <si>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</si>
  <si>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</si>
  <si>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</si>
  <si>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</si>
  <si>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</si>
  <si>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</si>
  <si>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</si>
  <si>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25205</t>
  </si>
  <si>
    <t>八日市市</t>
  </si>
  <si>
    <t>25206</t>
  </si>
  <si>
    <t>草津市</t>
  </si>
  <si>
    <t>25207</t>
  </si>
  <si>
    <t>守山市</t>
  </si>
  <si>
    <t>25301</t>
  </si>
  <si>
    <t>25342</t>
  </si>
  <si>
    <t>中主町</t>
  </si>
  <si>
    <t>25343</t>
  </si>
  <si>
    <t>野洲町</t>
  </si>
  <si>
    <t>25361</t>
  </si>
  <si>
    <t>石部町</t>
  </si>
  <si>
    <t>25362</t>
  </si>
  <si>
    <t>25363</t>
  </si>
  <si>
    <t>水口町</t>
  </si>
  <si>
    <t>25364</t>
  </si>
  <si>
    <t>土山町</t>
  </si>
  <si>
    <t>25365</t>
  </si>
  <si>
    <t>甲賀町</t>
  </si>
  <si>
    <t>25366</t>
  </si>
  <si>
    <t>甲南町</t>
  </si>
  <si>
    <t>25367</t>
  </si>
  <si>
    <t>信楽町</t>
  </si>
  <si>
    <t>25381</t>
  </si>
  <si>
    <t>安土町</t>
  </si>
  <si>
    <t>25382</t>
  </si>
  <si>
    <t>蒲生町</t>
  </si>
  <si>
    <t>25383</t>
  </si>
  <si>
    <t>日野町</t>
  </si>
  <si>
    <t>25384</t>
  </si>
  <si>
    <t>25401</t>
  </si>
  <si>
    <t>永源寺町</t>
  </si>
  <si>
    <t>25402</t>
  </si>
  <si>
    <t>五個荘町</t>
  </si>
  <si>
    <t>25403</t>
  </si>
  <si>
    <t>能登川町</t>
  </si>
  <si>
    <t>25421</t>
  </si>
  <si>
    <t>愛東町</t>
  </si>
  <si>
    <t>25422</t>
  </si>
  <si>
    <t>湖東町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</si>
  <si>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</si>
  <si>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</si>
  <si>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</si>
  <si>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</si>
  <si>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</si>
  <si>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</si>
  <si>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</si>
  <si>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</si>
  <si>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</si>
  <si>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</si>
  <si>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25461</t>
  </si>
  <si>
    <t>山東町</t>
  </si>
  <si>
    <t>25462</t>
  </si>
  <si>
    <t>伊吹町</t>
  </si>
  <si>
    <t>25463</t>
  </si>
  <si>
    <t>米原町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</si>
  <si>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</si>
  <si>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</si>
  <si>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</si>
  <si>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</si>
  <si>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</si>
  <si>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</si>
  <si>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</si>
  <si>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</si>
  <si>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</si>
  <si>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</si>
  <si>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</si>
  <si>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</si>
  <si>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</si>
  <si>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</si>
  <si>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</si>
  <si>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</si>
  <si>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</si>
  <si>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</si>
  <si>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25521</t>
  </si>
  <si>
    <t>マキノ町</t>
  </si>
  <si>
    <t>25522</t>
  </si>
  <si>
    <t>今津町</t>
  </si>
  <si>
    <t>25523</t>
  </si>
  <si>
    <t>朽木村</t>
  </si>
  <si>
    <t>25524</t>
  </si>
  <si>
    <t>安曇川町</t>
  </si>
  <si>
    <t>25525</t>
  </si>
  <si>
    <t>高島町</t>
  </si>
  <si>
    <t>25526</t>
  </si>
  <si>
    <t>新旭町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</si>
  <si>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</si>
  <si>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</si>
  <si>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</si>
  <si>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</si>
  <si>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</si>
  <si>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</si>
  <si>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</si>
  <si>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</si>
  <si>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</si>
  <si>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</si>
  <si>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</si>
  <si>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</si>
  <si>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</si>
  <si>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</si>
  <si>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</si>
  <si>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</si>
  <si>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</si>
  <si>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</si>
  <si>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</si>
  <si>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</si>
  <si>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</si>
  <si>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</si>
  <si>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滋賀県合計</t>
  </si>
  <si>
    <t>志賀町</t>
  </si>
  <si>
    <t>竜王町</t>
  </si>
  <si>
    <t>甲西町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</si>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</sst>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56</v>
      </c>
      <c r="B2" s="62" t="s">
        <v>57</v>
      </c>
      <c r="C2" s="67" t="s">
        <v>58</v>
      </c>
      <c r="D2" s="59" t="s">
        <v>171</v>
      </c>
      <c r="E2" s="60"/>
      <c r="F2" s="59" t="s">
        <v>172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173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174</v>
      </c>
      <c r="AF2" s="59" t="s">
        <v>175</v>
      </c>
      <c r="AG2" s="77"/>
      <c r="AH2" s="77"/>
      <c r="AI2" s="77"/>
      <c r="AJ2" s="77"/>
      <c r="AK2" s="77"/>
      <c r="AL2" s="78"/>
      <c r="AM2" s="71" t="s">
        <v>176</v>
      </c>
      <c r="AN2" s="59" t="s">
        <v>177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178</v>
      </c>
      <c r="F3" s="67" t="s">
        <v>179</v>
      </c>
      <c r="G3" s="67" t="s">
        <v>180</v>
      </c>
      <c r="H3" s="67" t="s">
        <v>181</v>
      </c>
      <c r="I3" s="14" t="s">
        <v>15</v>
      </c>
      <c r="J3" s="71" t="s">
        <v>182</v>
      </c>
      <c r="K3" s="71" t="s">
        <v>183</v>
      </c>
      <c r="L3" s="71" t="s">
        <v>184</v>
      </c>
      <c r="M3" s="70"/>
      <c r="N3" s="67" t="s">
        <v>185</v>
      </c>
      <c r="O3" s="67" t="s">
        <v>44</v>
      </c>
      <c r="P3" s="82" t="s">
        <v>16</v>
      </c>
      <c r="Q3" s="83"/>
      <c r="R3" s="83"/>
      <c r="S3" s="83"/>
      <c r="T3" s="83"/>
      <c r="U3" s="84"/>
      <c r="V3" s="16" t="s">
        <v>197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59</v>
      </c>
      <c r="AG3" s="67" t="s">
        <v>23</v>
      </c>
      <c r="AH3" s="67" t="s">
        <v>60</v>
      </c>
      <c r="AI3" s="67" t="s">
        <v>61</v>
      </c>
      <c r="AJ3" s="67" t="s">
        <v>62</v>
      </c>
      <c r="AK3" s="67" t="s">
        <v>63</v>
      </c>
      <c r="AL3" s="14" t="s">
        <v>17</v>
      </c>
      <c r="AM3" s="76"/>
      <c r="AN3" s="67" t="s">
        <v>64</v>
      </c>
      <c r="AO3" s="67" t="s">
        <v>65</v>
      </c>
      <c r="AP3" s="67" t="s">
        <v>66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67</v>
      </c>
      <c r="R4" s="8" t="s">
        <v>68</v>
      </c>
      <c r="S4" s="8" t="s">
        <v>187</v>
      </c>
      <c r="T4" s="8" t="s">
        <v>188</v>
      </c>
      <c r="U4" s="8" t="s">
        <v>189</v>
      </c>
      <c r="V4" s="14" t="s">
        <v>15</v>
      </c>
      <c r="W4" s="8" t="s">
        <v>18</v>
      </c>
      <c r="X4" s="8" t="s">
        <v>39</v>
      </c>
      <c r="Y4" s="8" t="s">
        <v>19</v>
      </c>
      <c r="Z4" s="20" t="s">
        <v>46</v>
      </c>
      <c r="AA4" s="8" t="s">
        <v>20</v>
      </c>
      <c r="AB4" s="20" t="s">
        <v>71</v>
      </c>
      <c r="AC4" s="8" t="s">
        <v>40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190</v>
      </c>
      <c r="G6" s="24" t="s">
        <v>190</v>
      </c>
      <c r="H6" s="24" t="s">
        <v>190</v>
      </c>
      <c r="I6" s="24" t="s">
        <v>190</v>
      </c>
      <c r="J6" s="25" t="s">
        <v>22</v>
      </c>
      <c r="K6" s="25" t="s">
        <v>22</v>
      </c>
      <c r="L6" s="25" t="s">
        <v>22</v>
      </c>
      <c r="M6" s="24" t="s">
        <v>190</v>
      </c>
      <c r="N6" s="24" t="s">
        <v>190</v>
      </c>
      <c r="O6" s="24" t="s">
        <v>190</v>
      </c>
      <c r="P6" s="24" t="s">
        <v>190</v>
      </c>
      <c r="Q6" s="24" t="s">
        <v>190</v>
      </c>
      <c r="R6" s="24" t="s">
        <v>190</v>
      </c>
      <c r="S6" s="24" t="s">
        <v>190</v>
      </c>
      <c r="T6" s="24" t="s">
        <v>190</v>
      </c>
      <c r="U6" s="24" t="s">
        <v>190</v>
      </c>
      <c r="V6" s="24" t="s">
        <v>190</v>
      </c>
      <c r="W6" s="24" t="s">
        <v>190</v>
      </c>
      <c r="X6" s="24" t="s">
        <v>190</v>
      </c>
      <c r="Y6" s="24" t="s">
        <v>190</v>
      </c>
      <c r="Z6" s="24" t="s">
        <v>190</v>
      </c>
      <c r="AA6" s="24" t="s">
        <v>190</v>
      </c>
      <c r="AB6" s="24" t="s">
        <v>190</v>
      </c>
      <c r="AC6" s="24" t="s">
        <v>190</v>
      </c>
      <c r="AD6" s="24" t="s">
        <v>190</v>
      </c>
      <c r="AE6" s="24" t="s">
        <v>191</v>
      </c>
      <c r="AF6" s="24" t="s">
        <v>190</v>
      </c>
      <c r="AG6" s="24" t="s">
        <v>190</v>
      </c>
      <c r="AH6" s="24" t="s">
        <v>190</v>
      </c>
      <c r="AI6" s="24" t="s">
        <v>190</v>
      </c>
      <c r="AJ6" s="24" t="s">
        <v>190</v>
      </c>
      <c r="AK6" s="24" t="s">
        <v>190</v>
      </c>
      <c r="AL6" s="24" t="s">
        <v>190</v>
      </c>
      <c r="AM6" s="24" t="s">
        <v>191</v>
      </c>
      <c r="AN6" s="24" t="s">
        <v>190</v>
      </c>
      <c r="AO6" s="24" t="s">
        <v>190</v>
      </c>
      <c r="AP6" s="24" t="s">
        <v>190</v>
      </c>
      <c r="AQ6" s="24" t="s">
        <v>190</v>
      </c>
    </row>
    <row r="7" spans="1:43" ht="13.5">
      <c r="A7" s="26" t="s">
        <v>74</v>
      </c>
      <c r="B7" s="49" t="s">
        <v>75</v>
      </c>
      <c r="C7" s="50" t="s">
        <v>76</v>
      </c>
      <c r="D7" s="51">
        <v>289834</v>
      </c>
      <c r="E7" s="51">
        <v>289834</v>
      </c>
      <c r="F7" s="51">
        <f>'ごみ搬入量内訳'!H7</f>
        <v>110855</v>
      </c>
      <c r="G7" s="51">
        <f>'ごみ搬入量内訳'!AG7</f>
        <v>1826</v>
      </c>
      <c r="H7" s="51">
        <f>'ごみ搬入量内訳'!AH7</f>
        <v>0</v>
      </c>
      <c r="I7" s="51">
        <f aca="true" t="shared" si="0" ref="I7:I19">SUM(F7:H7)</f>
        <v>112681</v>
      </c>
      <c r="J7" s="51">
        <f aca="true" t="shared" si="1" ref="J7:J19">I7/D7/365*1000000</f>
        <v>1065.1444223008712</v>
      </c>
      <c r="K7" s="51">
        <f>('ごみ搬入量内訳'!E7+'ごみ搬入量内訳'!AH7)/'ごみ処理概要'!D7/365*1000000</f>
        <v>701.8471886741783</v>
      </c>
      <c r="L7" s="51">
        <f>'ごみ搬入量内訳'!F7/'ごみ処理概要'!D7/365*1000000</f>
        <v>363.2972336266929</v>
      </c>
      <c r="M7" s="51">
        <f>'資源化量内訳'!BP7</f>
        <v>11245</v>
      </c>
      <c r="N7" s="51">
        <f>'ごみ処理量内訳'!E7</f>
        <v>98570</v>
      </c>
      <c r="O7" s="51">
        <f>'ごみ処理量内訳'!L7</f>
        <v>3104</v>
      </c>
      <c r="P7" s="51">
        <f aca="true" t="shared" si="2" ref="P7:P19">SUM(Q7:U7)</f>
        <v>10978</v>
      </c>
      <c r="Q7" s="51">
        <f>'ごみ処理量内訳'!G7</f>
        <v>5592</v>
      </c>
      <c r="R7" s="51">
        <f>'ごみ処理量内訳'!H7</f>
        <v>5386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19">SUM(W7:AC7)</f>
        <v>29</v>
      </c>
      <c r="W7" s="51">
        <f>'資源化量内訳'!M7</f>
        <v>0</v>
      </c>
      <c r="X7" s="51">
        <f>'資源化量内訳'!N7</f>
        <v>29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19">N7+O7+P7+V7</f>
        <v>112681</v>
      </c>
      <c r="AE7" s="52">
        <f aca="true" t="shared" si="5" ref="AE7:AE19">(N7+P7+V7)/AD7*100</f>
        <v>97.2453208615472</v>
      </c>
      <c r="AF7" s="51">
        <f>'資源化量内訳'!AB7</f>
        <v>0</v>
      </c>
      <c r="AG7" s="51">
        <f>'資源化量内訳'!AJ7</f>
        <v>1521</v>
      </c>
      <c r="AH7" s="51">
        <f>'資源化量内訳'!AR7</f>
        <v>2310</v>
      </c>
      <c r="AI7" s="51">
        <f>'資源化量内訳'!AZ7</f>
        <v>0</v>
      </c>
      <c r="AJ7" s="51">
        <f>'資源化量内訳'!BH7</f>
        <v>0</v>
      </c>
      <c r="AK7" s="51" t="s">
        <v>170</v>
      </c>
      <c r="AL7" s="51">
        <f aca="true" t="shared" si="6" ref="AL7:AL19">SUM(AF7:AJ7)</f>
        <v>3831</v>
      </c>
      <c r="AM7" s="52">
        <f aca="true" t="shared" si="7" ref="AM7:AM19">(V7+AL7+M7)/(M7+AD7)*100</f>
        <v>12.188725529751625</v>
      </c>
      <c r="AN7" s="51">
        <f>'ごみ処理量内訳'!AC7</f>
        <v>3104</v>
      </c>
      <c r="AO7" s="51">
        <f>'ごみ処理量内訳'!AD7</f>
        <v>12793</v>
      </c>
      <c r="AP7" s="51">
        <f>'ごみ処理量内訳'!AE7</f>
        <v>2933</v>
      </c>
      <c r="AQ7" s="51">
        <f aca="true" t="shared" si="8" ref="AQ7:AQ19">SUM(AN7:AP7)</f>
        <v>18830</v>
      </c>
    </row>
    <row r="8" spans="1:43" ht="13.5">
      <c r="A8" s="26" t="s">
        <v>74</v>
      </c>
      <c r="B8" s="49" t="s">
        <v>77</v>
      </c>
      <c r="C8" s="50" t="s">
        <v>78</v>
      </c>
      <c r="D8" s="51">
        <v>107059</v>
      </c>
      <c r="E8" s="51">
        <v>107059</v>
      </c>
      <c r="F8" s="51">
        <f>'ごみ搬入量内訳'!H8</f>
        <v>36126</v>
      </c>
      <c r="G8" s="51">
        <f>'ごみ搬入量内訳'!AG8</f>
        <v>5645</v>
      </c>
      <c r="H8" s="51">
        <f>'ごみ搬入量内訳'!AH8</f>
        <v>0</v>
      </c>
      <c r="I8" s="51">
        <f t="shared" si="0"/>
        <v>41771</v>
      </c>
      <c r="J8" s="51">
        <f t="shared" si="1"/>
        <v>1068.9535292727464</v>
      </c>
      <c r="K8" s="51">
        <f>('ごみ搬入量内訳'!E8+'ごみ搬入量内訳'!AH8)/'ごみ処理概要'!D8/365*1000000</f>
        <v>656.9671543293182</v>
      </c>
      <c r="L8" s="51">
        <f>'ごみ搬入量内訳'!F8/'ごみ処理概要'!D8/365*1000000</f>
        <v>411.98637494342836</v>
      </c>
      <c r="M8" s="51">
        <f>'資源化量内訳'!BP8</f>
        <v>2549</v>
      </c>
      <c r="N8" s="51">
        <f>'ごみ処理量内訳'!E8</f>
        <v>32997</v>
      </c>
      <c r="O8" s="51">
        <f>'ごみ処理量内訳'!L8</f>
        <v>2568</v>
      </c>
      <c r="P8" s="51">
        <f t="shared" si="2"/>
        <v>6072</v>
      </c>
      <c r="Q8" s="51">
        <f>'ごみ処理量内訳'!G8</f>
        <v>1778</v>
      </c>
      <c r="R8" s="51">
        <f>'ごみ処理量内訳'!H8</f>
        <v>1818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2476</v>
      </c>
      <c r="V8" s="51">
        <f t="shared" si="3"/>
        <v>134</v>
      </c>
      <c r="W8" s="51">
        <f>'資源化量内訳'!M8</f>
        <v>0</v>
      </c>
      <c r="X8" s="51">
        <f>'資源化量内訳'!N8</f>
        <v>125</v>
      </c>
      <c r="Y8" s="51">
        <f>'資源化量内訳'!O8</f>
        <v>0</v>
      </c>
      <c r="Z8" s="51">
        <f>'資源化量内訳'!P8</f>
        <v>9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41771</v>
      </c>
      <c r="AE8" s="52">
        <f t="shared" si="5"/>
        <v>93.85219410595867</v>
      </c>
      <c r="AF8" s="51">
        <f>'資源化量内訳'!AB8</f>
        <v>0</v>
      </c>
      <c r="AG8" s="51">
        <f>'資源化量内訳'!AJ8</f>
        <v>553</v>
      </c>
      <c r="AH8" s="51">
        <f>'資源化量内訳'!AR8</f>
        <v>1693</v>
      </c>
      <c r="AI8" s="51">
        <f>'資源化量内訳'!AZ8</f>
        <v>0</v>
      </c>
      <c r="AJ8" s="51">
        <f>'資源化量内訳'!BH8</f>
        <v>0</v>
      </c>
      <c r="AK8" s="51" t="s">
        <v>170</v>
      </c>
      <c r="AL8" s="51">
        <f t="shared" si="6"/>
        <v>2246</v>
      </c>
      <c r="AM8" s="52">
        <f t="shared" si="7"/>
        <v>11.12138989169675</v>
      </c>
      <c r="AN8" s="51">
        <f>'ごみ処理量内訳'!AC8</f>
        <v>2568</v>
      </c>
      <c r="AO8" s="51">
        <f>'ごみ処理量内訳'!AD8</f>
        <v>4790</v>
      </c>
      <c r="AP8" s="51">
        <f>'ごみ処理量内訳'!AE8</f>
        <v>2918</v>
      </c>
      <c r="AQ8" s="51">
        <f t="shared" si="8"/>
        <v>10276</v>
      </c>
    </row>
    <row r="9" spans="1:43" ht="13.5">
      <c r="A9" s="26" t="s">
        <v>74</v>
      </c>
      <c r="B9" s="49" t="s">
        <v>79</v>
      </c>
      <c r="C9" s="50" t="s">
        <v>80</v>
      </c>
      <c r="D9" s="51">
        <v>58307</v>
      </c>
      <c r="E9" s="51">
        <v>58307</v>
      </c>
      <c r="F9" s="51">
        <f>'ごみ搬入量内訳'!H9</f>
        <v>23410</v>
      </c>
      <c r="G9" s="51">
        <f>'ごみ搬入量内訳'!AG9</f>
        <v>2263</v>
      </c>
      <c r="H9" s="51">
        <f>'ごみ搬入量内訳'!AH9</f>
        <v>0</v>
      </c>
      <c r="I9" s="51">
        <f t="shared" si="0"/>
        <v>25673</v>
      </c>
      <c r="J9" s="51">
        <f t="shared" si="1"/>
        <v>1206.3214760040794</v>
      </c>
      <c r="K9" s="51">
        <f>('ごみ搬入量内訳'!E9+'ごみ搬入量内訳'!AH9)/'ごみ処理概要'!D9/365*1000000</f>
        <v>821.0203384964469</v>
      </c>
      <c r="L9" s="51">
        <f>'ごみ搬入量内訳'!F9/'ごみ処理概要'!D9/365*1000000</f>
        <v>385.30113750763263</v>
      </c>
      <c r="M9" s="51">
        <f>'資源化量内訳'!BP9</f>
        <v>0</v>
      </c>
      <c r="N9" s="51">
        <f>'ごみ処理量内訳'!E9</f>
        <v>22263</v>
      </c>
      <c r="O9" s="51">
        <f>'ごみ処理量内訳'!L9</f>
        <v>376</v>
      </c>
      <c r="P9" s="51">
        <f t="shared" si="2"/>
        <v>2797</v>
      </c>
      <c r="Q9" s="51">
        <f>'ごみ処理量内訳'!G9</f>
        <v>1997</v>
      </c>
      <c r="R9" s="51">
        <f>'ごみ処理量内訳'!H9</f>
        <v>800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216</v>
      </c>
      <c r="W9" s="51">
        <f>'資源化量内訳'!M9</f>
        <v>0</v>
      </c>
      <c r="X9" s="51">
        <f>'資源化量内訳'!N9</f>
        <v>185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31</v>
      </c>
      <c r="AD9" s="51">
        <f t="shared" si="4"/>
        <v>25652</v>
      </c>
      <c r="AE9" s="52">
        <f t="shared" si="5"/>
        <v>98.5342273506939</v>
      </c>
      <c r="AF9" s="51">
        <f>'資源化量内訳'!AB9</f>
        <v>0</v>
      </c>
      <c r="AG9" s="51">
        <f>'資源化量内訳'!AJ9</f>
        <v>256</v>
      </c>
      <c r="AH9" s="51">
        <f>'資源化量内訳'!AR9</f>
        <v>800</v>
      </c>
      <c r="AI9" s="51">
        <f>'資源化量内訳'!AZ9</f>
        <v>0</v>
      </c>
      <c r="AJ9" s="51">
        <f>'資源化量内訳'!BH9</f>
        <v>0</v>
      </c>
      <c r="AK9" s="51" t="s">
        <v>170</v>
      </c>
      <c r="AL9" s="51">
        <f t="shared" si="6"/>
        <v>1056</v>
      </c>
      <c r="AM9" s="52">
        <f t="shared" si="7"/>
        <v>4.958677685950414</v>
      </c>
      <c r="AN9" s="51">
        <f>'ごみ処理量内訳'!AC9</f>
        <v>376</v>
      </c>
      <c r="AO9" s="51">
        <f>'ごみ処理量内訳'!AD9</f>
        <v>2574</v>
      </c>
      <c r="AP9" s="51">
        <f>'ごみ処理量内訳'!AE9</f>
        <v>940</v>
      </c>
      <c r="AQ9" s="51">
        <f t="shared" si="8"/>
        <v>3890</v>
      </c>
    </row>
    <row r="10" spans="1:43" ht="13.5">
      <c r="A10" s="26" t="s">
        <v>74</v>
      </c>
      <c r="B10" s="49" t="s">
        <v>81</v>
      </c>
      <c r="C10" s="50" t="s">
        <v>82</v>
      </c>
      <c r="D10" s="51">
        <v>67909</v>
      </c>
      <c r="E10" s="51">
        <v>67909</v>
      </c>
      <c r="F10" s="51">
        <f>'ごみ搬入量内訳'!H10</f>
        <v>23022</v>
      </c>
      <c r="G10" s="51">
        <f>'ごみ搬入量内訳'!AG10</f>
        <v>5702</v>
      </c>
      <c r="H10" s="51">
        <f>'ごみ搬入量内訳'!AH10</f>
        <v>0</v>
      </c>
      <c r="I10" s="51">
        <f t="shared" si="0"/>
        <v>28724</v>
      </c>
      <c r="J10" s="51">
        <f t="shared" si="1"/>
        <v>1158.8433110627295</v>
      </c>
      <c r="K10" s="51">
        <f>('ごみ搬入量内訳'!E10+'ごみ搬入量内訳'!AH10)/'ごみ処理概要'!D10/365*1000000</f>
        <v>945.5038239126212</v>
      </c>
      <c r="L10" s="51">
        <f>'ごみ搬入量内訳'!F10/'ごみ処理概要'!D10/365*1000000</f>
        <v>213.3394871501084</v>
      </c>
      <c r="M10" s="51">
        <f>'資源化量内訳'!BP10</f>
        <v>1416</v>
      </c>
      <c r="N10" s="51">
        <f>'ごみ処理量内訳'!E10</f>
        <v>24514</v>
      </c>
      <c r="O10" s="51">
        <f>'ごみ処理量内訳'!L10</f>
        <v>574</v>
      </c>
      <c r="P10" s="51">
        <f t="shared" si="2"/>
        <v>2922</v>
      </c>
      <c r="Q10" s="51">
        <f>'ごみ処理量内訳'!G10</f>
        <v>2593</v>
      </c>
      <c r="R10" s="51">
        <f>'ごみ処理量内訳'!H10</f>
        <v>329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714</v>
      </c>
      <c r="W10" s="51">
        <f>'資源化量内訳'!M10</f>
        <v>116</v>
      </c>
      <c r="X10" s="51">
        <f>'資源化量内訳'!N10</f>
        <v>88</v>
      </c>
      <c r="Y10" s="51">
        <f>'資源化量内訳'!O10</f>
        <v>510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28724</v>
      </c>
      <c r="AE10" s="52">
        <f t="shared" si="5"/>
        <v>98.00167107645174</v>
      </c>
      <c r="AF10" s="51">
        <f>'資源化量内訳'!AB10</f>
        <v>0</v>
      </c>
      <c r="AG10" s="51">
        <f>'資源化量内訳'!AJ10</f>
        <v>845</v>
      </c>
      <c r="AH10" s="51">
        <f>'資源化量内訳'!AR10</f>
        <v>275</v>
      </c>
      <c r="AI10" s="51">
        <f>'資源化量内訳'!AZ10</f>
        <v>0</v>
      </c>
      <c r="AJ10" s="51">
        <f>'資源化量内訳'!BH10</f>
        <v>0</v>
      </c>
      <c r="AK10" s="51" t="s">
        <v>170</v>
      </c>
      <c r="AL10" s="51">
        <f t="shared" si="6"/>
        <v>1120</v>
      </c>
      <c r="AM10" s="52">
        <f t="shared" si="7"/>
        <v>10.783012607830127</v>
      </c>
      <c r="AN10" s="51">
        <f>'ごみ処理量内訳'!AC10</f>
        <v>574</v>
      </c>
      <c r="AO10" s="51">
        <f>'ごみ処理量内訳'!AD10</f>
        <v>3532</v>
      </c>
      <c r="AP10" s="51">
        <f>'ごみ処理量内訳'!AE10</f>
        <v>0</v>
      </c>
      <c r="AQ10" s="51">
        <f t="shared" si="8"/>
        <v>4106</v>
      </c>
    </row>
    <row r="11" spans="1:43" ht="13.5">
      <c r="A11" s="26" t="s">
        <v>74</v>
      </c>
      <c r="B11" s="49" t="s">
        <v>83</v>
      </c>
      <c r="C11" s="50" t="s">
        <v>84</v>
      </c>
      <c r="D11" s="51">
        <v>43100</v>
      </c>
      <c r="E11" s="51">
        <v>43100</v>
      </c>
      <c r="F11" s="51">
        <f>'ごみ搬入量内訳'!H11</f>
        <v>13740</v>
      </c>
      <c r="G11" s="51">
        <f>'ごみ搬入量内訳'!AG11</f>
        <v>1604</v>
      </c>
      <c r="H11" s="51">
        <f>'ごみ搬入量内訳'!AH11</f>
        <v>0</v>
      </c>
      <c r="I11" s="51">
        <f t="shared" si="0"/>
        <v>15344</v>
      </c>
      <c r="J11" s="51">
        <f t="shared" si="1"/>
        <v>975.3678924450943</v>
      </c>
      <c r="K11" s="51">
        <f>('ごみ搬入量内訳'!E11+'ごみ搬入量内訳'!AH11)/'ごみ処理概要'!D11/365*1000000</f>
        <v>801.9578552585576</v>
      </c>
      <c r="L11" s="51">
        <f>'ごみ搬入量内訳'!F11/'ごみ処理概要'!D11/365*1000000</f>
        <v>173.41003718653656</v>
      </c>
      <c r="M11" s="51">
        <f>'資源化量内訳'!BP11</f>
        <v>1120</v>
      </c>
      <c r="N11" s="51">
        <f>'ごみ処理量内訳'!E11</f>
        <v>13569</v>
      </c>
      <c r="O11" s="51">
        <f>'ごみ処理量内訳'!L11</f>
        <v>0</v>
      </c>
      <c r="P11" s="51">
        <f t="shared" si="2"/>
        <v>1582</v>
      </c>
      <c r="Q11" s="51">
        <f>'ごみ処理量内訳'!G11</f>
        <v>1202</v>
      </c>
      <c r="R11" s="51">
        <f>'ごみ処理量内訳'!H11</f>
        <v>380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10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10</v>
      </c>
      <c r="AD11" s="51">
        <f t="shared" si="4"/>
        <v>15161</v>
      </c>
      <c r="AE11" s="52">
        <f t="shared" si="5"/>
        <v>100</v>
      </c>
      <c r="AF11" s="51">
        <f>'資源化量内訳'!AB11</f>
        <v>20</v>
      </c>
      <c r="AG11" s="51">
        <f>'資源化量内訳'!AJ11</f>
        <v>453</v>
      </c>
      <c r="AH11" s="51">
        <f>'資源化量内訳'!AR11</f>
        <v>130</v>
      </c>
      <c r="AI11" s="51">
        <f>'資源化量内訳'!AZ11</f>
        <v>0</v>
      </c>
      <c r="AJ11" s="51">
        <f>'資源化量内訳'!BH11</f>
        <v>0</v>
      </c>
      <c r="AK11" s="51" t="s">
        <v>170</v>
      </c>
      <c r="AL11" s="51">
        <f t="shared" si="6"/>
        <v>603</v>
      </c>
      <c r="AM11" s="52">
        <f t="shared" si="7"/>
        <v>10.644309317609483</v>
      </c>
      <c r="AN11" s="51">
        <f>'ごみ処理量内訳'!AC11</f>
        <v>0</v>
      </c>
      <c r="AO11" s="51">
        <f>'ごみ処理量内訳'!AD11</f>
        <v>0</v>
      </c>
      <c r="AP11" s="51">
        <f>'ごみ処理量内訳'!AE11</f>
        <v>0</v>
      </c>
      <c r="AQ11" s="51">
        <f t="shared" si="8"/>
        <v>0</v>
      </c>
    </row>
    <row r="12" spans="1:43" ht="13.5">
      <c r="A12" s="26" t="s">
        <v>74</v>
      </c>
      <c r="B12" s="49" t="s">
        <v>85</v>
      </c>
      <c r="C12" s="50" t="s">
        <v>86</v>
      </c>
      <c r="D12" s="51">
        <v>111700</v>
      </c>
      <c r="E12" s="51">
        <v>111700</v>
      </c>
      <c r="F12" s="51">
        <f>'ごみ搬入量内訳'!H12</f>
        <v>38150</v>
      </c>
      <c r="G12" s="51">
        <f>'ごみ搬入量内訳'!AG12</f>
        <v>729</v>
      </c>
      <c r="H12" s="51">
        <f>'ごみ搬入量内訳'!AH12</f>
        <v>0</v>
      </c>
      <c r="I12" s="51">
        <f t="shared" si="0"/>
        <v>38879</v>
      </c>
      <c r="J12" s="51">
        <f t="shared" si="1"/>
        <v>953.6061613176194</v>
      </c>
      <c r="K12" s="51">
        <f>('ごみ搬入量内訳'!E12+'ごみ搬入量内訳'!AH12)/'ごみ処理概要'!D12/365*1000000</f>
        <v>617.1373910057516</v>
      </c>
      <c r="L12" s="51">
        <f>'ごみ搬入量内訳'!F12/'ごみ処理概要'!D12/365*1000000</f>
        <v>336.4687703118677</v>
      </c>
      <c r="M12" s="51">
        <f>'資源化量内訳'!BP12</f>
        <v>2543</v>
      </c>
      <c r="N12" s="51">
        <f>'ごみ処理量内訳'!E12</f>
        <v>33524</v>
      </c>
      <c r="O12" s="51">
        <f>'ごみ処理量内訳'!L12</f>
        <v>599</v>
      </c>
      <c r="P12" s="51">
        <f t="shared" si="2"/>
        <v>4596</v>
      </c>
      <c r="Q12" s="51">
        <f>'ごみ処理量内訳'!G12</f>
        <v>361</v>
      </c>
      <c r="R12" s="51">
        <f>'ごみ処理量内訳'!H12</f>
        <v>2135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2100</v>
      </c>
      <c r="V12" s="51">
        <f t="shared" si="3"/>
        <v>160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160</v>
      </c>
      <c r="AD12" s="51">
        <f t="shared" si="4"/>
        <v>38879</v>
      </c>
      <c r="AE12" s="52">
        <f t="shared" si="5"/>
        <v>98.45932251343913</v>
      </c>
      <c r="AF12" s="51">
        <f>'資源化量内訳'!AB12</f>
        <v>0</v>
      </c>
      <c r="AG12" s="51">
        <f>'資源化量内訳'!AJ12</f>
        <v>115</v>
      </c>
      <c r="AH12" s="51">
        <f>'資源化量内訳'!AR12</f>
        <v>1900</v>
      </c>
      <c r="AI12" s="51">
        <f>'資源化量内訳'!AZ12</f>
        <v>0</v>
      </c>
      <c r="AJ12" s="51">
        <f>'資源化量内訳'!BH12</f>
        <v>0</v>
      </c>
      <c r="AK12" s="51" t="s">
        <v>170</v>
      </c>
      <c r="AL12" s="51">
        <f t="shared" si="6"/>
        <v>2015</v>
      </c>
      <c r="AM12" s="52">
        <f t="shared" si="7"/>
        <v>11.390082564820627</v>
      </c>
      <c r="AN12" s="51">
        <f>'ごみ処理量内訳'!AC12</f>
        <v>599</v>
      </c>
      <c r="AO12" s="51">
        <f>'ごみ処理量内訳'!AD12</f>
        <v>4076</v>
      </c>
      <c r="AP12" s="51">
        <f>'ごみ処理量内訳'!AE12</f>
        <v>2450</v>
      </c>
      <c r="AQ12" s="51">
        <f t="shared" si="8"/>
        <v>7125</v>
      </c>
    </row>
    <row r="13" spans="1:43" ht="13.5">
      <c r="A13" s="26" t="s">
        <v>74</v>
      </c>
      <c r="B13" s="49" t="s">
        <v>87</v>
      </c>
      <c r="C13" s="50" t="s">
        <v>88</v>
      </c>
      <c r="D13" s="51">
        <v>66550</v>
      </c>
      <c r="E13" s="51">
        <v>66550</v>
      </c>
      <c r="F13" s="51">
        <f>'ごみ搬入量内訳'!H13</f>
        <v>23385</v>
      </c>
      <c r="G13" s="51">
        <f>'ごみ搬入量内訳'!AG13</f>
        <v>1226</v>
      </c>
      <c r="H13" s="51">
        <f>'ごみ搬入量内訳'!AH13</f>
        <v>0</v>
      </c>
      <c r="I13" s="51">
        <f t="shared" si="0"/>
        <v>24611</v>
      </c>
      <c r="J13" s="51">
        <f t="shared" si="1"/>
        <v>1013.1840309582866</v>
      </c>
      <c r="K13" s="51">
        <f>('ごみ搬入量内訳'!E13+'ごみ搬入量内訳'!AH13)/'ごみ処理概要'!D13/365*1000000</f>
        <v>669.6787871926556</v>
      </c>
      <c r="L13" s="51">
        <f>'ごみ搬入量内訳'!F13/'ごみ処理概要'!D13/365*1000000</f>
        <v>343.5052437656309</v>
      </c>
      <c r="M13" s="51">
        <f>'資源化量内訳'!BP13</f>
        <v>0</v>
      </c>
      <c r="N13" s="51">
        <f>'ごみ処理量内訳'!E13</f>
        <v>12555</v>
      </c>
      <c r="O13" s="51">
        <f>'ごみ処理量内訳'!L13</f>
        <v>473</v>
      </c>
      <c r="P13" s="51">
        <f t="shared" si="2"/>
        <v>6790</v>
      </c>
      <c r="Q13" s="51">
        <f>'ごみ処理量内訳'!G13</f>
        <v>5867</v>
      </c>
      <c r="R13" s="51">
        <f>'ごみ処理量内訳'!H13</f>
        <v>923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4793</v>
      </c>
      <c r="W13" s="51">
        <f>'資源化量内訳'!M13</f>
        <v>3925</v>
      </c>
      <c r="X13" s="51">
        <f>'資源化量内訳'!N13</f>
        <v>0</v>
      </c>
      <c r="Y13" s="51">
        <f>'資源化量内訳'!O13</f>
        <v>571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297</v>
      </c>
      <c r="AC13" s="51">
        <f>'資源化量内訳'!S13</f>
        <v>0</v>
      </c>
      <c r="AD13" s="51">
        <f t="shared" si="4"/>
        <v>24611</v>
      </c>
      <c r="AE13" s="52">
        <f t="shared" si="5"/>
        <v>98.0780951607005</v>
      </c>
      <c r="AF13" s="51">
        <f>'資源化量内訳'!AB13</f>
        <v>0</v>
      </c>
      <c r="AG13" s="51">
        <f>'資源化量内訳'!AJ13</f>
        <v>508</v>
      </c>
      <c r="AH13" s="51">
        <f>'資源化量内訳'!AR13</f>
        <v>923</v>
      </c>
      <c r="AI13" s="51">
        <f>'資源化量内訳'!AZ13</f>
        <v>0</v>
      </c>
      <c r="AJ13" s="51">
        <f>'資源化量内訳'!BH13</f>
        <v>0</v>
      </c>
      <c r="AK13" s="51" t="s">
        <v>170</v>
      </c>
      <c r="AL13" s="51">
        <f t="shared" si="6"/>
        <v>1431</v>
      </c>
      <c r="AM13" s="52">
        <f t="shared" si="7"/>
        <v>25.289504693023446</v>
      </c>
      <c r="AN13" s="51">
        <f>'ごみ処理量内訳'!AC13</f>
        <v>473</v>
      </c>
      <c r="AO13" s="51">
        <f>'ごみ処理量内訳'!AD13</f>
        <v>2465</v>
      </c>
      <c r="AP13" s="51">
        <f>'ごみ処理量内訳'!AE13</f>
        <v>655</v>
      </c>
      <c r="AQ13" s="51">
        <f t="shared" si="8"/>
        <v>3593</v>
      </c>
    </row>
    <row r="14" spans="1:43" ht="13.5">
      <c r="A14" s="26" t="s">
        <v>74</v>
      </c>
      <c r="B14" s="49" t="s">
        <v>70</v>
      </c>
      <c r="C14" s="50" t="s">
        <v>69</v>
      </c>
      <c r="D14" s="51">
        <v>55678</v>
      </c>
      <c r="E14" s="51">
        <v>55678</v>
      </c>
      <c r="F14" s="51">
        <f>'ごみ搬入量内訳'!H14</f>
        <v>19305</v>
      </c>
      <c r="G14" s="51">
        <f>'ごみ搬入量内訳'!AG14</f>
        <v>802</v>
      </c>
      <c r="H14" s="51">
        <f>'ごみ搬入量内訳'!AH14</f>
        <v>0</v>
      </c>
      <c r="I14" s="51">
        <f t="shared" si="0"/>
        <v>20107</v>
      </c>
      <c r="J14" s="51">
        <f t="shared" si="1"/>
        <v>989.3974502115145</v>
      </c>
      <c r="K14" s="51">
        <f>('ごみ搬入量内訳'!E14+'ごみ搬入量内訳'!AH14)/'ごみ処理概要'!D14/365*1000000</f>
        <v>643.6225517862739</v>
      </c>
      <c r="L14" s="51">
        <f>'ごみ搬入量内訳'!F14/'ごみ処理概要'!D14/365*1000000</f>
        <v>345.7748984252406</v>
      </c>
      <c r="M14" s="51">
        <f>'資源化量内訳'!BP14</f>
        <v>844</v>
      </c>
      <c r="N14" s="51">
        <f>'ごみ処理量内訳'!E14</f>
        <v>13656</v>
      </c>
      <c r="O14" s="51">
        <f>'ごみ処理量内訳'!L14</f>
        <v>54</v>
      </c>
      <c r="P14" s="51">
        <f t="shared" si="2"/>
        <v>1031</v>
      </c>
      <c r="Q14" s="51">
        <f>'ごみ処理量内訳'!G14</f>
        <v>1031</v>
      </c>
      <c r="R14" s="51">
        <f>'ごみ処理量内訳'!H14</f>
        <v>0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5687</v>
      </c>
      <c r="W14" s="51">
        <f>'資源化量内訳'!M14</f>
        <v>3166</v>
      </c>
      <c r="X14" s="51">
        <f>'資源化量内訳'!N14</f>
        <v>820</v>
      </c>
      <c r="Y14" s="51">
        <f>'資源化量内訳'!O14</f>
        <v>451</v>
      </c>
      <c r="Z14" s="51">
        <f>'資源化量内訳'!P14</f>
        <v>118</v>
      </c>
      <c r="AA14" s="51">
        <f>'資源化量内訳'!Q14</f>
        <v>1112</v>
      </c>
      <c r="AB14" s="51">
        <f>'資源化量内訳'!R14</f>
        <v>0</v>
      </c>
      <c r="AC14" s="51">
        <f>'資源化量内訳'!S14</f>
        <v>20</v>
      </c>
      <c r="AD14" s="51">
        <f t="shared" si="4"/>
        <v>20428</v>
      </c>
      <c r="AE14" s="52">
        <f t="shared" si="5"/>
        <v>99.73565694145292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0</v>
      </c>
      <c r="AK14" s="51" t="s">
        <v>170</v>
      </c>
      <c r="AL14" s="51">
        <f t="shared" si="6"/>
        <v>0</v>
      </c>
      <c r="AM14" s="52">
        <f t="shared" si="7"/>
        <v>30.70233170364799</v>
      </c>
      <c r="AN14" s="51">
        <f>'ごみ処理量内訳'!AC14</f>
        <v>54</v>
      </c>
      <c r="AO14" s="51">
        <f>'ごみ処理量内訳'!AD14</f>
        <v>2217</v>
      </c>
      <c r="AP14" s="51">
        <f>'ごみ処理量内訳'!AE14</f>
        <v>0</v>
      </c>
      <c r="AQ14" s="51">
        <f t="shared" si="8"/>
        <v>2271</v>
      </c>
    </row>
    <row r="15" spans="1:43" ht="13.5">
      <c r="A15" s="26" t="s">
        <v>74</v>
      </c>
      <c r="B15" s="49" t="s">
        <v>89</v>
      </c>
      <c r="C15" s="50" t="s">
        <v>193</v>
      </c>
      <c r="D15" s="51">
        <v>22383</v>
      </c>
      <c r="E15" s="51">
        <v>22383</v>
      </c>
      <c r="F15" s="51">
        <f>'ごみ搬入量内訳'!H15</f>
        <v>6292</v>
      </c>
      <c r="G15" s="51">
        <f>'ごみ搬入量内訳'!AG15</f>
        <v>323</v>
      </c>
      <c r="H15" s="51">
        <f>'ごみ搬入量内訳'!AH15</f>
        <v>0</v>
      </c>
      <c r="I15" s="51">
        <f t="shared" si="0"/>
        <v>6615</v>
      </c>
      <c r="J15" s="51">
        <f t="shared" si="1"/>
        <v>809.689839218732</v>
      </c>
      <c r="K15" s="51">
        <f>('ごみ搬入量内訳'!E15+'ごみ搬入量内訳'!AH15)/'ごみ処理概要'!D15/365*1000000</f>
        <v>703.4448232789194</v>
      </c>
      <c r="L15" s="51">
        <f>'ごみ搬入量内訳'!F15/'ごみ処理概要'!D15/365*1000000</f>
        <v>106.24501593981245</v>
      </c>
      <c r="M15" s="51">
        <f>'資源化量内訳'!BP15</f>
        <v>851</v>
      </c>
      <c r="N15" s="51">
        <f>'ごみ処理量内訳'!E15</f>
        <v>5319</v>
      </c>
      <c r="O15" s="51">
        <f>'ごみ処理量内訳'!L15</f>
        <v>336</v>
      </c>
      <c r="P15" s="51">
        <f t="shared" si="2"/>
        <v>960</v>
      </c>
      <c r="Q15" s="51">
        <f>'ごみ処理量内訳'!G15</f>
        <v>530</v>
      </c>
      <c r="R15" s="51">
        <f>'ごみ処理量内訳'!H15</f>
        <v>430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6615</v>
      </c>
      <c r="AE15" s="52">
        <f t="shared" si="5"/>
        <v>94.92063492063491</v>
      </c>
      <c r="AF15" s="51">
        <f>'資源化量内訳'!AB15</f>
        <v>0</v>
      </c>
      <c r="AG15" s="51">
        <f>'資源化量内訳'!AJ15</f>
        <v>126</v>
      </c>
      <c r="AH15" s="51">
        <f>'資源化量内訳'!AR15</f>
        <v>143</v>
      </c>
      <c r="AI15" s="51">
        <f>'資源化量内訳'!AZ15</f>
        <v>0</v>
      </c>
      <c r="AJ15" s="51">
        <f>'資源化量内訳'!BH15</f>
        <v>0</v>
      </c>
      <c r="AK15" s="51" t="s">
        <v>170</v>
      </c>
      <c r="AL15" s="51">
        <f t="shared" si="6"/>
        <v>269</v>
      </c>
      <c r="AM15" s="52">
        <f t="shared" si="7"/>
        <v>15.001339405304046</v>
      </c>
      <c r="AN15" s="51">
        <f>'ごみ処理量内訳'!AC15</f>
        <v>336</v>
      </c>
      <c r="AO15" s="51">
        <f>'ごみ処理量内訳'!AD15</f>
        <v>829</v>
      </c>
      <c r="AP15" s="51">
        <f>'ごみ処理量内訳'!AE15</f>
        <v>279</v>
      </c>
      <c r="AQ15" s="51">
        <f t="shared" si="8"/>
        <v>1444</v>
      </c>
    </row>
    <row r="16" spans="1:43" ht="13.5">
      <c r="A16" s="26" t="s">
        <v>74</v>
      </c>
      <c r="B16" s="49" t="s">
        <v>90</v>
      </c>
      <c r="C16" s="50" t="s">
        <v>91</v>
      </c>
      <c r="D16" s="51">
        <v>12066</v>
      </c>
      <c r="E16" s="51">
        <v>12066</v>
      </c>
      <c r="F16" s="51">
        <f>'ごみ搬入量内訳'!H16</f>
        <v>2383</v>
      </c>
      <c r="G16" s="51">
        <f>'ごみ搬入量内訳'!AG16</f>
        <v>1535</v>
      </c>
      <c r="H16" s="51">
        <f>'ごみ搬入量内訳'!AH16</f>
        <v>0</v>
      </c>
      <c r="I16" s="51">
        <f t="shared" si="0"/>
        <v>3918</v>
      </c>
      <c r="J16" s="51">
        <f t="shared" si="1"/>
        <v>889.6275961662908</v>
      </c>
      <c r="K16" s="51">
        <f>('ごみ搬入量内訳'!E16+'ごみ搬入量内訳'!AH16)/'ごみ処理概要'!D16/365*1000000</f>
        <v>827.4127004670659</v>
      </c>
      <c r="L16" s="51">
        <f>'ごみ搬入量内訳'!F16/'ごみ処理概要'!D16/365*1000000</f>
        <v>62.21489569922503</v>
      </c>
      <c r="M16" s="51">
        <f>'資源化量内訳'!BP16</f>
        <v>10</v>
      </c>
      <c r="N16" s="51">
        <f>'ごみ処理量内訳'!E16</f>
        <v>2018</v>
      </c>
      <c r="O16" s="51">
        <f>'ごみ処理量内訳'!L16</f>
        <v>1289</v>
      </c>
      <c r="P16" s="51">
        <f t="shared" si="2"/>
        <v>418</v>
      </c>
      <c r="Q16" s="51">
        <f>'ごみ処理量内訳'!G16</f>
        <v>382</v>
      </c>
      <c r="R16" s="51">
        <f>'ごみ処理量内訳'!H16</f>
        <v>36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504</v>
      </c>
      <c r="W16" s="51">
        <f>'資源化量内訳'!M16</f>
        <v>269</v>
      </c>
      <c r="X16" s="51">
        <f>'資源化量内訳'!N16</f>
        <v>80</v>
      </c>
      <c r="Y16" s="51">
        <f>'資源化量内訳'!O16</f>
        <v>113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42</v>
      </c>
      <c r="AC16" s="51">
        <f>'資源化量内訳'!S16</f>
        <v>0</v>
      </c>
      <c r="AD16" s="51">
        <f t="shared" si="4"/>
        <v>4229</v>
      </c>
      <c r="AE16" s="52">
        <f t="shared" si="5"/>
        <v>69.51998108299836</v>
      </c>
      <c r="AF16" s="51">
        <f>'資源化量内訳'!AB16</f>
        <v>0</v>
      </c>
      <c r="AG16" s="51">
        <f>'資源化量内訳'!AJ16</f>
        <v>79</v>
      </c>
      <c r="AH16" s="51">
        <f>'資源化量内訳'!AR16</f>
        <v>36</v>
      </c>
      <c r="AI16" s="51">
        <f>'資源化量内訳'!AZ16</f>
        <v>0</v>
      </c>
      <c r="AJ16" s="51">
        <f>'資源化量内訳'!BH16</f>
        <v>0</v>
      </c>
      <c r="AK16" s="51" t="s">
        <v>170</v>
      </c>
      <c r="AL16" s="51">
        <f t="shared" si="6"/>
        <v>115</v>
      </c>
      <c r="AM16" s="52">
        <f t="shared" si="7"/>
        <v>14.838405284265157</v>
      </c>
      <c r="AN16" s="51">
        <f>'ごみ処理量内訳'!AC16</f>
        <v>1289</v>
      </c>
      <c r="AO16" s="51">
        <f>'ごみ処理量内訳'!AD16</f>
        <v>311</v>
      </c>
      <c r="AP16" s="51">
        <f>'ごみ処理量内訳'!AE16</f>
        <v>81</v>
      </c>
      <c r="AQ16" s="51">
        <f t="shared" si="8"/>
        <v>1681</v>
      </c>
    </row>
    <row r="17" spans="1:43" ht="13.5">
      <c r="A17" s="26" t="s">
        <v>74</v>
      </c>
      <c r="B17" s="49" t="s">
        <v>92</v>
      </c>
      <c r="C17" s="50" t="s">
        <v>93</v>
      </c>
      <c r="D17" s="51">
        <v>36317</v>
      </c>
      <c r="E17" s="51">
        <v>36317</v>
      </c>
      <c r="F17" s="51">
        <f>'ごみ搬入量内訳'!H17</f>
        <v>8038</v>
      </c>
      <c r="G17" s="51">
        <f>'ごみ搬入量内訳'!AG17</f>
        <v>3076</v>
      </c>
      <c r="H17" s="51">
        <f>'ごみ搬入量内訳'!AH17</f>
        <v>0</v>
      </c>
      <c r="I17" s="51">
        <f t="shared" si="0"/>
        <v>11114</v>
      </c>
      <c r="J17" s="51">
        <f t="shared" si="1"/>
        <v>838.4314527216773</v>
      </c>
      <c r="K17" s="51">
        <f>('ごみ搬入量内訳'!E17+'ごみ搬入量内訳'!AH17)/'ごみ処理概要'!D17/365*1000000</f>
        <v>606.380422618035</v>
      </c>
      <c r="L17" s="51">
        <f>'ごみ搬入量内訳'!F17/'ごみ処理概要'!D17/365*1000000</f>
        <v>232.05103010364215</v>
      </c>
      <c r="M17" s="51">
        <f>'資源化量内訳'!BP17</f>
        <v>1343</v>
      </c>
      <c r="N17" s="51">
        <f>'ごみ処理量内訳'!E17</f>
        <v>8199</v>
      </c>
      <c r="O17" s="51">
        <f>'ごみ処理量内訳'!L17</f>
        <v>1186</v>
      </c>
      <c r="P17" s="51">
        <f t="shared" si="2"/>
        <v>1218</v>
      </c>
      <c r="Q17" s="51">
        <f>'ごみ処理量内訳'!G17</f>
        <v>1143</v>
      </c>
      <c r="R17" s="51">
        <f>'ごみ処理量内訳'!H17</f>
        <v>75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511</v>
      </c>
      <c r="W17" s="51">
        <f>'資源化量内訳'!M17</f>
        <v>48</v>
      </c>
      <c r="X17" s="51">
        <f>'資源化量内訳'!N17</f>
        <v>165</v>
      </c>
      <c r="Y17" s="51">
        <f>'資源化量内訳'!O17</f>
        <v>298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11114</v>
      </c>
      <c r="AE17" s="52">
        <f t="shared" si="5"/>
        <v>89.32877451862515</v>
      </c>
      <c r="AF17" s="51">
        <f>'資源化量内訳'!AB17</f>
        <v>0</v>
      </c>
      <c r="AG17" s="51">
        <f>'資源化量内訳'!AJ17</f>
        <v>235</v>
      </c>
      <c r="AH17" s="51">
        <f>'資源化量内訳'!AR17</f>
        <v>66</v>
      </c>
      <c r="AI17" s="51">
        <f>'資源化量内訳'!AZ17</f>
        <v>0</v>
      </c>
      <c r="AJ17" s="51">
        <f>'資源化量内訳'!BH17</f>
        <v>0</v>
      </c>
      <c r="AK17" s="51" t="s">
        <v>170</v>
      </c>
      <c r="AL17" s="51">
        <f t="shared" si="6"/>
        <v>301</v>
      </c>
      <c r="AM17" s="52">
        <f t="shared" si="7"/>
        <v>17.29951031548527</v>
      </c>
      <c r="AN17" s="51">
        <f>'ごみ処理量内訳'!AC17</f>
        <v>1186</v>
      </c>
      <c r="AO17" s="51">
        <f>'ごみ処理量内訳'!AD17</f>
        <v>1233</v>
      </c>
      <c r="AP17" s="51">
        <f>'ごみ処理量内訳'!AE17</f>
        <v>243</v>
      </c>
      <c r="AQ17" s="51">
        <f t="shared" si="8"/>
        <v>2662</v>
      </c>
    </row>
    <row r="18" spans="1:43" ht="13.5">
      <c r="A18" s="26" t="s">
        <v>74</v>
      </c>
      <c r="B18" s="49" t="s">
        <v>94</v>
      </c>
      <c r="C18" s="50" t="s">
        <v>95</v>
      </c>
      <c r="D18" s="51">
        <v>11895</v>
      </c>
      <c r="E18" s="51">
        <v>11895</v>
      </c>
      <c r="F18" s="51">
        <f>'ごみ搬入量内訳'!H18</f>
        <v>3581</v>
      </c>
      <c r="G18" s="51">
        <f>'ごみ搬入量内訳'!AG18</f>
        <v>0</v>
      </c>
      <c r="H18" s="51">
        <f>'ごみ搬入量内訳'!AH18</f>
        <v>0</v>
      </c>
      <c r="I18" s="51">
        <f t="shared" si="0"/>
        <v>3581</v>
      </c>
      <c r="J18" s="51">
        <f t="shared" si="1"/>
        <v>824.7968813879436</v>
      </c>
      <c r="K18" s="51">
        <f>('ごみ搬入量内訳'!E18+'ごみ搬入量内訳'!AH18)/'ごみ処理概要'!D18/365*1000000</f>
        <v>580.421150823127</v>
      </c>
      <c r="L18" s="51">
        <f>'ごみ搬入量内訳'!F18/'ごみ処理概要'!D18/365*1000000</f>
        <v>244.37573056481656</v>
      </c>
      <c r="M18" s="51">
        <f>'資源化量内訳'!BP18</f>
        <v>32</v>
      </c>
      <c r="N18" s="51">
        <f>'ごみ処理量内訳'!E18</f>
        <v>3089</v>
      </c>
      <c r="O18" s="51">
        <f>'ごみ処理量内訳'!L18</f>
        <v>190</v>
      </c>
      <c r="P18" s="51">
        <f t="shared" si="2"/>
        <v>302</v>
      </c>
      <c r="Q18" s="51">
        <f>'ごみ処理量内訳'!G18</f>
        <v>150</v>
      </c>
      <c r="R18" s="51">
        <f>'ごみ処理量内訳'!H18</f>
        <v>152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3581</v>
      </c>
      <c r="AE18" s="52">
        <f t="shared" si="5"/>
        <v>94.69421949176208</v>
      </c>
      <c r="AF18" s="51">
        <f>'資源化量内訳'!AB18</f>
        <v>0</v>
      </c>
      <c r="AG18" s="51">
        <f>'資源化量内訳'!AJ18</f>
        <v>150</v>
      </c>
      <c r="AH18" s="51">
        <f>'資源化量内訳'!AR18</f>
        <v>152</v>
      </c>
      <c r="AI18" s="51">
        <f>'資源化量内訳'!AZ18</f>
        <v>0</v>
      </c>
      <c r="AJ18" s="51">
        <f>'資源化量内訳'!BH18</f>
        <v>0</v>
      </c>
      <c r="AK18" s="51" t="s">
        <v>170</v>
      </c>
      <c r="AL18" s="51">
        <f t="shared" si="6"/>
        <v>302</v>
      </c>
      <c r="AM18" s="52">
        <f t="shared" si="7"/>
        <v>9.244395239413231</v>
      </c>
      <c r="AN18" s="51">
        <f>'ごみ処理量内訳'!AC18</f>
        <v>190</v>
      </c>
      <c r="AO18" s="51">
        <f>'ごみ処理量内訳'!AD18</f>
        <v>330</v>
      </c>
      <c r="AP18" s="51">
        <f>'ごみ処理量内訳'!AE18</f>
        <v>0</v>
      </c>
      <c r="AQ18" s="51">
        <f t="shared" si="8"/>
        <v>520</v>
      </c>
    </row>
    <row r="19" spans="1:43" ht="13.5">
      <c r="A19" s="26" t="s">
        <v>74</v>
      </c>
      <c r="B19" s="49" t="s">
        <v>96</v>
      </c>
      <c r="C19" s="50" t="s">
        <v>195</v>
      </c>
      <c r="D19" s="51">
        <v>40965</v>
      </c>
      <c r="E19" s="51">
        <v>40965</v>
      </c>
      <c r="F19" s="51">
        <f>'ごみ搬入量内訳'!H19</f>
        <v>13046</v>
      </c>
      <c r="G19" s="51">
        <f>'ごみ搬入量内訳'!AG19</f>
        <v>350</v>
      </c>
      <c r="H19" s="51">
        <f>'ごみ搬入量内訳'!AH19</f>
        <v>0</v>
      </c>
      <c r="I19" s="51">
        <f t="shared" si="0"/>
        <v>13396</v>
      </c>
      <c r="J19" s="51">
        <f t="shared" si="1"/>
        <v>895.920172415811</v>
      </c>
      <c r="K19" s="51">
        <f>('ごみ搬入量内訳'!E19+'ごみ搬入量内訳'!AH19)/'ごみ処理概要'!D19/365*1000000</f>
        <v>528.5500987311253</v>
      </c>
      <c r="L19" s="51">
        <f>'ごみ搬入量内訳'!F19/'ごみ処理概要'!D19/365*1000000</f>
        <v>367.37007368468574</v>
      </c>
      <c r="M19" s="51">
        <f>'資源化量内訳'!BP19</f>
        <v>870</v>
      </c>
      <c r="N19" s="51">
        <f>'ごみ処理量内訳'!E19</f>
        <v>11866</v>
      </c>
      <c r="O19" s="51">
        <f>'ごみ処理量内訳'!L19</f>
        <v>0</v>
      </c>
      <c r="P19" s="51">
        <f t="shared" si="2"/>
        <v>1286</v>
      </c>
      <c r="Q19" s="51">
        <f>'ごみ処理量内訳'!G19</f>
        <v>257</v>
      </c>
      <c r="R19" s="51">
        <f>'ごみ処理量内訳'!H19</f>
        <v>1029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13152</v>
      </c>
      <c r="AE19" s="52">
        <f t="shared" si="5"/>
        <v>100</v>
      </c>
      <c r="AF19" s="51">
        <f>'資源化量内訳'!AB19</f>
        <v>0</v>
      </c>
      <c r="AG19" s="51">
        <f>'資源化量内訳'!AJ19</f>
        <v>182</v>
      </c>
      <c r="AH19" s="51">
        <f>'資源化量内訳'!AR19</f>
        <v>1029</v>
      </c>
      <c r="AI19" s="51">
        <f>'資源化量内訳'!AZ19</f>
        <v>0</v>
      </c>
      <c r="AJ19" s="51">
        <f>'資源化量内訳'!BH19</f>
        <v>0</v>
      </c>
      <c r="AK19" s="51" t="s">
        <v>170</v>
      </c>
      <c r="AL19" s="51">
        <f t="shared" si="6"/>
        <v>1211</v>
      </c>
      <c r="AM19" s="52">
        <f t="shared" si="7"/>
        <v>14.840964199115675</v>
      </c>
      <c r="AN19" s="51">
        <f>'ごみ処理量内訳'!AC19</f>
        <v>0</v>
      </c>
      <c r="AO19" s="51">
        <f>'ごみ処理量内訳'!AD19</f>
        <v>1411</v>
      </c>
      <c r="AP19" s="51">
        <f>'ごみ処理量内訳'!AE19</f>
        <v>0</v>
      </c>
      <c r="AQ19" s="51">
        <f t="shared" si="8"/>
        <v>1411</v>
      </c>
    </row>
    <row r="20" spans="1:43" ht="13.5">
      <c r="A20" s="26" t="s">
        <v>74</v>
      </c>
      <c r="B20" s="49" t="s">
        <v>97</v>
      </c>
      <c r="C20" s="50" t="s">
        <v>98</v>
      </c>
      <c r="D20" s="51">
        <v>36259</v>
      </c>
      <c r="E20" s="51">
        <v>36259</v>
      </c>
      <c r="F20" s="51">
        <f>'ごみ搬入量内訳'!H20</f>
        <v>10970</v>
      </c>
      <c r="G20" s="51">
        <f>'ごみ搬入量内訳'!AG20</f>
        <v>1449</v>
      </c>
      <c r="H20" s="51">
        <f>'ごみ搬入量内訳'!AH20</f>
        <v>0</v>
      </c>
      <c r="I20" s="51">
        <f aca="true" t="shared" si="9" ref="I20:I56">SUM(F20:H20)</f>
        <v>12419</v>
      </c>
      <c r="J20" s="51">
        <f aca="true" t="shared" si="10" ref="J20:J56">I20/D20/365*1000000</f>
        <v>938.3782656511922</v>
      </c>
      <c r="K20" s="51">
        <f>('ごみ搬入量内訳'!E20+'ごみ搬入量内訳'!AH20)/'ごみ処理概要'!D20/365*1000000</f>
        <v>553.778428936113</v>
      </c>
      <c r="L20" s="51">
        <f>'ごみ搬入量内訳'!F20/'ごみ処理概要'!D20/365*1000000</f>
        <v>384.5998367150791</v>
      </c>
      <c r="M20" s="51">
        <f>'資源化量内訳'!BP20</f>
        <v>53</v>
      </c>
      <c r="N20" s="51">
        <f>'ごみ処理量内訳'!E20</f>
        <v>10944</v>
      </c>
      <c r="O20" s="51">
        <f>'ごみ処理量内訳'!L20</f>
        <v>75</v>
      </c>
      <c r="P20" s="51">
        <f aca="true" t="shared" si="11" ref="P20:P56">SUM(Q20:U20)</f>
        <v>22</v>
      </c>
      <c r="Q20" s="51">
        <f>'ごみ処理量内訳'!G20</f>
        <v>0</v>
      </c>
      <c r="R20" s="51">
        <f>'ごみ処理量内訳'!H20</f>
        <v>22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aca="true" t="shared" si="12" ref="V20:V56">SUM(W20:AC20)</f>
        <v>1378</v>
      </c>
      <c r="W20" s="51">
        <f>'資源化量内訳'!M20</f>
        <v>1013</v>
      </c>
      <c r="X20" s="51">
        <f>'資源化量内訳'!N20</f>
        <v>123</v>
      </c>
      <c r="Y20" s="51">
        <f>'資源化量内訳'!O20</f>
        <v>242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aca="true" t="shared" si="13" ref="AD20:AD56">N20+O20+P20+V20</f>
        <v>12419</v>
      </c>
      <c r="AE20" s="52">
        <f aca="true" t="shared" si="14" ref="AE20:AE57">(N20+P20+V20)/AD20*100</f>
        <v>99.39608664143651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22</v>
      </c>
      <c r="AI20" s="51">
        <f>'資源化量内訳'!AZ20</f>
        <v>0</v>
      </c>
      <c r="AJ20" s="51">
        <f>'資源化量内訳'!BH20</f>
        <v>0</v>
      </c>
      <c r="AK20" s="51" t="s">
        <v>170</v>
      </c>
      <c r="AL20" s="51">
        <f aca="true" t="shared" si="15" ref="AL20:AL56">SUM(AF20:AJ20)</f>
        <v>22</v>
      </c>
      <c r="AM20" s="52">
        <f aca="true" t="shared" si="16" ref="AM20:AM56">(V20+AL20+M20)/(M20+AD20)*100</f>
        <v>11.65009621552277</v>
      </c>
      <c r="AN20" s="51">
        <f>'ごみ処理量内訳'!AC20</f>
        <v>75</v>
      </c>
      <c r="AO20" s="51">
        <f>'ごみ処理量内訳'!AD20</f>
        <v>1274</v>
      </c>
      <c r="AP20" s="51">
        <f>'ごみ処理量内訳'!AE20</f>
        <v>0</v>
      </c>
      <c r="AQ20" s="51">
        <f aca="true" t="shared" si="17" ref="AQ20:AQ56">SUM(AN20:AP20)</f>
        <v>1349</v>
      </c>
    </row>
    <row r="21" spans="1:43" ht="13.5">
      <c r="A21" s="26" t="s">
        <v>74</v>
      </c>
      <c r="B21" s="49" t="s">
        <v>99</v>
      </c>
      <c r="C21" s="50" t="s">
        <v>100</v>
      </c>
      <c r="D21" s="51">
        <v>9363</v>
      </c>
      <c r="E21" s="51">
        <v>9363</v>
      </c>
      <c r="F21" s="51">
        <f>'ごみ搬入量内訳'!H21</f>
        <v>2455</v>
      </c>
      <c r="G21" s="51">
        <f>'ごみ搬入量内訳'!AG21</f>
        <v>365</v>
      </c>
      <c r="H21" s="51">
        <f>'ごみ搬入量内訳'!AH21</f>
        <v>0</v>
      </c>
      <c r="I21" s="51">
        <f t="shared" si="9"/>
        <v>2820</v>
      </c>
      <c r="J21" s="51">
        <f t="shared" si="10"/>
        <v>825.1658012667174</v>
      </c>
      <c r="K21" s="51">
        <f>('ごみ搬入量内訳'!E21+'ごみ搬入量内訳'!AH21)/'ごみ処理概要'!D21/365*1000000</f>
        <v>521.7271715101266</v>
      </c>
      <c r="L21" s="51">
        <f>'ごみ搬入量内訳'!F21/'ごみ処理概要'!D21/365*1000000</f>
        <v>303.43862975659073</v>
      </c>
      <c r="M21" s="51">
        <f>'資源化量内訳'!BP21</f>
        <v>76</v>
      </c>
      <c r="N21" s="51">
        <f>'ごみ処理量内訳'!E21</f>
        <v>2328</v>
      </c>
      <c r="O21" s="51">
        <f>'ごみ処理量内訳'!L21</f>
        <v>0</v>
      </c>
      <c r="P21" s="51">
        <f t="shared" si="11"/>
        <v>0</v>
      </c>
      <c r="Q21" s="51">
        <f>'ごみ処理量内訳'!G21</f>
        <v>0</v>
      </c>
      <c r="R21" s="51">
        <f>'ごみ処理量内訳'!H21</f>
        <v>0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12"/>
        <v>309</v>
      </c>
      <c r="W21" s="51">
        <f>'資源化量内訳'!M21</f>
        <v>150</v>
      </c>
      <c r="X21" s="51">
        <f>'資源化量内訳'!N21</f>
        <v>50</v>
      </c>
      <c r="Y21" s="51">
        <f>'資源化量内訳'!O21</f>
        <v>91</v>
      </c>
      <c r="Z21" s="51">
        <f>'資源化量内訳'!P21</f>
        <v>10</v>
      </c>
      <c r="AA21" s="51">
        <f>'資源化量内訳'!Q21</f>
        <v>0</v>
      </c>
      <c r="AB21" s="51">
        <f>'資源化量内訳'!R21</f>
        <v>5</v>
      </c>
      <c r="AC21" s="51">
        <f>'資源化量内訳'!S21</f>
        <v>3</v>
      </c>
      <c r="AD21" s="51">
        <f t="shared" si="13"/>
        <v>2637</v>
      </c>
      <c r="AE21" s="52">
        <f t="shared" si="14"/>
        <v>100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0</v>
      </c>
      <c r="AI21" s="51">
        <f>'資源化量内訳'!AZ21</f>
        <v>0</v>
      </c>
      <c r="AJ21" s="51">
        <f>'資源化量内訳'!BH21</f>
        <v>0</v>
      </c>
      <c r="AK21" s="51" t="s">
        <v>170</v>
      </c>
      <c r="AL21" s="51">
        <f t="shared" si="15"/>
        <v>0</v>
      </c>
      <c r="AM21" s="52">
        <f t="shared" si="16"/>
        <v>14.190932546995946</v>
      </c>
      <c r="AN21" s="51">
        <f>'ごみ処理量内訳'!AC21</f>
        <v>0</v>
      </c>
      <c r="AO21" s="51">
        <f>'ごみ処理量内訳'!AD21</f>
        <v>130</v>
      </c>
      <c r="AP21" s="51">
        <f>'ごみ処理量内訳'!AE21</f>
        <v>0</v>
      </c>
      <c r="AQ21" s="51">
        <f t="shared" si="17"/>
        <v>130</v>
      </c>
    </row>
    <row r="22" spans="1:43" ht="13.5">
      <c r="A22" s="26" t="s">
        <v>74</v>
      </c>
      <c r="B22" s="49" t="s">
        <v>101</v>
      </c>
      <c r="C22" s="50" t="s">
        <v>102</v>
      </c>
      <c r="D22" s="51">
        <v>11971</v>
      </c>
      <c r="E22" s="51">
        <v>11971</v>
      </c>
      <c r="F22" s="51">
        <f>'ごみ搬入量内訳'!H22</f>
        <v>2664</v>
      </c>
      <c r="G22" s="51">
        <f>'ごみ搬入量内訳'!AG22</f>
        <v>282</v>
      </c>
      <c r="H22" s="51">
        <f>'ごみ搬入量内訳'!AH22</f>
        <v>1890</v>
      </c>
      <c r="I22" s="51">
        <f t="shared" si="9"/>
        <v>4836</v>
      </c>
      <c r="J22" s="51">
        <f t="shared" si="10"/>
        <v>1106.7843178091346</v>
      </c>
      <c r="K22" s="51">
        <f>('ごみ搬入量内訳'!E22+'ごみ搬入量内訳'!AH22)/'ごみ処理概要'!D22/365*1000000</f>
        <v>922.5491284302361</v>
      </c>
      <c r="L22" s="51">
        <f>'ごみ搬入量内訳'!F22/'ごみ処理概要'!D22/365*1000000</f>
        <v>184.23518937889853</v>
      </c>
      <c r="M22" s="51">
        <f>'資源化量内訳'!BP22</f>
        <v>0</v>
      </c>
      <c r="N22" s="51">
        <f>'ごみ処理量内訳'!E22</f>
        <v>2093</v>
      </c>
      <c r="O22" s="51">
        <f>'ごみ処理量内訳'!L22</f>
        <v>557</v>
      </c>
      <c r="P22" s="51">
        <f t="shared" si="11"/>
        <v>198</v>
      </c>
      <c r="Q22" s="51">
        <f>'ごみ処理量内訳'!G22</f>
        <v>198</v>
      </c>
      <c r="R22" s="51">
        <f>'ごみ処理量内訳'!H22</f>
        <v>0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12"/>
        <v>98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98</v>
      </c>
      <c r="AD22" s="51">
        <f t="shared" si="13"/>
        <v>2946</v>
      </c>
      <c r="AE22" s="52">
        <f t="shared" si="14"/>
        <v>81.09300746775288</v>
      </c>
      <c r="AF22" s="51">
        <f>'資源化量内訳'!AB22</f>
        <v>0</v>
      </c>
      <c r="AG22" s="51">
        <f>'資源化量内訳'!AJ22</f>
        <v>198</v>
      </c>
      <c r="AH22" s="51">
        <f>'資源化量内訳'!AR22</f>
        <v>0</v>
      </c>
      <c r="AI22" s="51">
        <f>'資源化量内訳'!AZ22</f>
        <v>0</v>
      </c>
      <c r="AJ22" s="51">
        <f>'資源化量内訳'!BH22</f>
        <v>0</v>
      </c>
      <c r="AK22" s="51" t="s">
        <v>170</v>
      </c>
      <c r="AL22" s="51">
        <f t="shared" si="15"/>
        <v>198</v>
      </c>
      <c r="AM22" s="52">
        <f t="shared" si="16"/>
        <v>10.047522063815343</v>
      </c>
      <c r="AN22" s="51">
        <f>'ごみ処理量内訳'!AC22</f>
        <v>557</v>
      </c>
      <c r="AO22" s="51">
        <f>'ごみ処理量内訳'!AD22</f>
        <v>182</v>
      </c>
      <c r="AP22" s="51">
        <f>'ごみ処理量内訳'!AE22</f>
        <v>0</v>
      </c>
      <c r="AQ22" s="51">
        <f t="shared" si="17"/>
        <v>739</v>
      </c>
    </row>
    <row r="23" spans="1:43" ht="13.5">
      <c r="A23" s="26" t="s">
        <v>74</v>
      </c>
      <c r="B23" s="49" t="s">
        <v>103</v>
      </c>
      <c r="C23" s="50" t="s">
        <v>104</v>
      </c>
      <c r="D23" s="51">
        <v>20204</v>
      </c>
      <c r="E23" s="51">
        <v>20204</v>
      </c>
      <c r="F23" s="51">
        <f>'ごみ搬入量内訳'!H23</f>
        <v>4127</v>
      </c>
      <c r="G23" s="51">
        <f>'ごみ搬入量内訳'!AG23</f>
        <v>326</v>
      </c>
      <c r="H23" s="51">
        <f>'ごみ搬入量内訳'!AH23</f>
        <v>0</v>
      </c>
      <c r="I23" s="51">
        <f t="shared" si="9"/>
        <v>4453</v>
      </c>
      <c r="J23" s="51">
        <f t="shared" si="10"/>
        <v>603.8408235992872</v>
      </c>
      <c r="K23" s="51">
        <f>('ごみ搬入量内訳'!E23+'ごみ搬入量内訳'!AH23)/'ごみ処理概要'!D23/365*1000000</f>
        <v>464.16957987432306</v>
      </c>
      <c r="L23" s="51">
        <f>'ごみ搬入量内訳'!F23/'ごみ処理概要'!D23/365*1000000</f>
        <v>139.67124372496426</v>
      </c>
      <c r="M23" s="51">
        <f>'資源化量内訳'!BP23</f>
        <v>76</v>
      </c>
      <c r="N23" s="51">
        <f>'ごみ処理量内訳'!E23</f>
        <v>4033</v>
      </c>
      <c r="O23" s="51">
        <f>'ごみ処理量内訳'!L23</f>
        <v>28</v>
      </c>
      <c r="P23" s="51">
        <f t="shared" si="11"/>
        <v>0</v>
      </c>
      <c r="Q23" s="51">
        <f>'ごみ処理量内訳'!G23</f>
        <v>0</v>
      </c>
      <c r="R23" s="51">
        <f>'ごみ処理量内訳'!H23</f>
        <v>0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12"/>
        <v>392</v>
      </c>
      <c r="W23" s="51">
        <f>'資源化量内訳'!M23</f>
        <v>0</v>
      </c>
      <c r="X23" s="51">
        <f>'資源化量内訳'!N23</f>
        <v>186</v>
      </c>
      <c r="Y23" s="51">
        <f>'資源化量内訳'!O23</f>
        <v>171</v>
      </c>
      <c r="Z23" s="51">
        <f>'資源化量内訳'!P23</f>
        <v>29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6</v>
      </c>
      <c r="AD23" s="51">
        <f t="shared" si="13"/>
        <v>4453</v>
      </c>
      <c r="AE23" s="52">
        <f t="shared" si="14"/>
        <v>99.37121041994162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0</v>
      </c>
      <c r="AI23" s="51">
        <f>'資源化量内訳'!AZ23</f>
        <v>0</v>
      </c>
      <c r="AJ23" s="51">
        <f>'資源化量内訳'!BH23</f>
        <v>0</v>
      </c>
      <c r="AK23" s="51" t="s">
        <v>170</v>
      </c>
      <c r="AL23" s="51">
        <f t="shared" si="15"/>
        <v>0</v>
      </c>
      <c r="AM23" s="52">
        <f t="shared" si="16"/>
        <v>10.333406933097814</v>
      </c>
      <c r="AN23" s="51">
        <f>'ごみ処理量内訳'!AC23</f>
        <v>28</v>
      </c>
      <c r="AO23" s="51">
        <f>'ごみ処理量内訳'!AD23</f>
        <v>350</v>
      </c>
      <c r="AP23" s="51">
        <f>'ごみ処理量内訳'!AE23</f>
        <v>0</v>
      </c>
      <c r="AQ23" s="51">
        <f t="shared" si="17"/>
        <v>378</v>
      </c>
    </row>
    <row r="24" spans="1:43" ht="13.5">
      <c r="A24" s="26" t="s">
        <v>74</v>
      </c>
      <c r="B24" s="49" t="s">
        <v>105</v>
      </c>
      <c r="C24" s="50" t="s">
        <v>106</v>
      </c>
      <c r="D24" s="51">
        <v>14499</v>
      </c>
      <c r="E24" s="51">
        <v>14499</v>
      </c>
      <c r="F24" s="51">
        <f>'ごみ搬入量内訳'!H24</f>
        <v>3964</v>
      </c>
      <c r="G24" s="51">
        <f>'ごみ搬入量内訳'!AG24</f>
        <v>891</v>
      </c>
      <c r="H24" s="51">
        <f>'ごみ搬入量内訳'!AH24</f>
        <v>0</v>
      </c>
      <c r="I24" s="51">
        <f t="shared" si="9"/>
        <v>4855</v>
      </c>
      <c r="J24" s="51">
        <f t="shared" si="10"/>
        <v>917.3991215265672</v>
      </c>
      <c r="K24" s="51">
        <f>('ごみ搬入量内訳'!E24+'ごみ搬入量内訳'!AH24)/'ごみ処理概要'!D24/365*1000000</f>
        <v>622.4331011963981</v>
      </c>
      <c r="L24" s="51">
        <f>'ごみ搬入量内訳'!F24/'ごみ処理概要'!D24/365*1000000</f>
        <v>294.9660203301692</v>
      </c>
      <c r="M24" s="51">
        <f>'資源化量内訳'!BP24</f>
        <v>0</v>
      </c>
      <c r="N24" s="51">
        <f>'ごみ処理量内訳'!E24</f>
        <v>3851</v>
      </c>
      <c r="O24" s="51">
        <f>'ごみ処理量内訳'!L24</f>
        <v>559</v>
      </c>
      <c r="P24" s="51">
        <f t="shared" si="11"/>
        <v>445</v>
      </c>
      <c r="Q24" s="51">
        <f>'ごみ処理量内訳'!G24</f>
        <v>0</v>
      </c>
      <c r="R24" s="51">
        <f>'ごみ処理量内訳'!H24</f>
        <v>445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12"/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13"/>
        <v>4855</v>
      </c>
      <c r="AE24" s="52">
        <f t="shared" si="14"/>
        <v>88.48609680741504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445</v>
      </c>
      <c r="AI24" s="51">
        <f>'資源化量内訳'!AZ24</f>
        <v>0</v>
      </c>
      <c r="AJ24" s="51">
        <f>'資源化量内訳'!BH24</f>
        <v>0</v>
      </c>
      <c r="AK24" s="51" t="s">
        <v>170</v>
      </c>
      <c r="AL24" s="51">
        <f t="shared" si="15"/>
        <v>445</v>
      </c>
      <c r="AM24" s="52">
        <f t="shared" si="16"/>
        <v>9.165808444902163</v>
      </c>
      <c r="AN24" s="51">
        <f>'ごみ処理量内訳'!AC24</f>
        <v>559</v>
      </c>
      <c r="AO24" s="51">
        <f>'ごみ処理量内訳'!AD24</f>
        <v>335</v>
      </c>
      <c r="AP24" s="51">
        <f>'ごみ処理量内訳'!AE24</f>
        <v>0</v>
      </c>
      <c r="AQ24" s="51">
        <f t="shared" si="17"/>
        <v>894</v>
      </c>
    </row>
    <row r="25" spans="1:43" ht="13.5">
      <c r="A25" s="26" t="s">
        <v>74</v>
      </c>
      <c r="B25" s="49" t="s">
        <v>107</v>
      </c>
      <c r="C25" s="50" t="s">
        <v>108</v>
      </c>
      <c r="D25" s="51">
        <v>12329</v>
      </c>
      <c r="E25" s="51">
        <v>12329</v>
      </c>
      <c r="F25" s="51">
        <f>'ごみ搬入量内訳'!H25</f>
        <v>2444</v>
      </c>
      <c r="G25" s="51">
        <f>'ごみ搬入量内訳'!AG25</f>
        <v>447</v>
      </c>
      <c r="H25" s="51">
        <f>'ごみ搬入量内訳'!AH25</f>
        <v>0</v>
      </c>
      <c r="I25" s="51">
        <f t="shared" si="9"/>
        <v>2891</v>
      </c>
      <c r="J25" s="51">
        <f t="shared" si="10"/>
        <v>642.4323096119296</v>
      </c>
      <c r="K25" s="51">
        <f>('ごみ搬入量内訳'!E25+'ごみ搬入量内訳'!AH25)/'ごみ処理概要'!D25/365*1000000</f>
        <v>543.100852539452</v>
      </c>
      <c r="L25" s="51">
        <f>'ごみ搬入量内訳'!F25/'ごみ処理概要'!D25/365*1000000</f>
        <v>99.33145707247752</v>
      </c>
      <c r="M25" s="51">
        <f>'資源化量内訳'!BP25</f>
        <v>461</v>
      </c>
      <c r="N25" s="51">
        <f>'ごみ処理量内訳'!E25</f>
        <v>2457</v>
      </c>
      <c r="O25" s="51">
        <f>'ごみ処理量内訳'!L25</f>
        <v>55</v>
      </c>
      <c r="P25" s="51">
        <f t="shared" si="11"/>
        <v>375</v>
      </c>
      <c r="Q25" s="51">
        <f>'ごみ処理量内訳'!G25</f>
        <v>298</v>
      </c>
      <c r="R25" s="51">
        <f>'ごみ処理量内訳'!H25</f>
        <v>77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12"/>
        <v>4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4</v>
      </c>
      <c r="AD25" s="51">
        <f t="shared" si="13"/>
        <v>2891</v>
      </c>
      <c r="AE25" s="52">
        <f t="shared" si="14"/>
        <v>98.0975441023867</v>
      </c>
      <c r="AF25" s="51">
        <f>'資源化量内訳'!AB25</f>
        <v>4</v>
      </c>
      <c r="AG25" s="51">
        <f>'資源化量内訳'!AJ25</f>
        <v>99</v>
      </c>
      <c r="AH25" s="51">
        <f>'資源化量内訳'!AR25</f>
        <v>29</v>
      </c>
      <c r="AI25" s="51">
        <f>'資源化量内訳'!AZ25</f>
        <v>0</v>
      </c>
      <c r="AJ25" s="51">
        <f>'資源化量内訳'!BH25</f>
        <v>0</v>
      </c>
      <c r="AK25" s="51" t="s">
        <v>170</v>
      </c>
      <c r="AL25" s="51">
        <f t="shared" si="15"/>
        <v>132</v>
      </c>
      <c r="AM25" s="52">
        <f t="shared" si="16"/>
        <v>17.810262529832936</v>
      </c>
      <c r="AN25" s="51">
        <f>'ごみ処理量内訳'!AC25</f>
        <v>55</v>
      </c>
      <c r="AO25" s="51">
        <f>'ごみ処理量内訳'!AD25</f>
        <v>382</v>
      </c>
      <c r="AP25" s="51">
        <f>'ごみ処理量内訳'!AE25</f>
        <v>0</v>
      </c>
      <c r="AQ25" s="51">
        <f t="shared" si="17"/>
        <v>437</v>
      </c>
    </row>
    <row r="26" spans="1:43" ht="13.5">
      <c r="A26" s="26" t="s">
        <v>74</v>
      </c>
      <c r="B26" s="49" t="s">
        <v>109</v>
      </c>
      <c r="C26" s="50" t="s">
        <v>110</v>
      </c>
      <c r="D26" s="51">
        <v>14751</v>
      </c>
      <c r="E26" s="51">
        <v>14721</v>
      </c>
      <c r="F26" s="51">
        <f>'ごみ搬入量内訳'!H26</f>
        <v>3365</v>
      </c>
      <c r="G26" s="51">
        <f>'ごみ搬入量内訳'!AG26</f>
        <v>184</v>
      </c>
      <c r="H26" s="51">
        <f>'ごみ搬入量内訳'!AH26</f>
        <v>6</v>
      </c>
      <c r="I26" s="51">
        <f t="shared" si="9"/>
        <v>3555</v>
      </c>
      <c r="J26" s="51">
        <f t="shared" si="10"/>
        <v>660.275644186649</v>
      </c>
      <c r="K26" s="51">
        <f>('ごみ搬入量内訳'!E26+'ごみ搬入量内訳'!AH26)/'ごみ処理概要'!D26/365*1000000</f>
        <v>609.3852007247244</v>
      </c>
      <c r="L26" s="51">
        <f>'ごみ搬入量内訳'!F26/'ごみ処理概要'!D26/365*1000000</f>
        <v>50.89044346192457</v>
      </c>
      <c r="M26" s="51">
        <f>'資源化量内訳'!BP26</f>
        <v>0</v>
      </c>
      <c r="N26" s="51">
        <f>'ごみ処理量内訳'!E26</f>
        <v>2906</v>
      </c>
      <c r="O26" s="51">
        <f>'ごみ処理量内訳'!L26</f>
        <v>15</v>
      </c>
      <c r="P26" s="51">
        <f t="shared" si="11"/>
        <v>352</v>
      </c>
      <c r="Q26" s="51">
        <f>'ごみ処理量内訳'!G26</f>
        <v>330</v>
      </c>
      <c r="R26" s="51">
        <f>'ごみ処理量内訳'!H26</f>
        <v>22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12"/>
        <v>276</v>
      </c>
      <c r="W26" s="51">
        <f>'資源化量内訳'!M26</f>
        <v>180</v>
      </c>
      <c r="X26" s="51">
        <f>'資源化量内訳'!N26</f>
        <v>17</v>
      </c>
      <c r="Y26" s="51">
        <f>'資源化量内訳'!O26</f>
        <v>75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4</v>
      </c>
      <c r="AD26" s="51">
        <f t="shared" si="13"/>
        <v>3549</v>
      </c>
      <c r="AE26" s="52">
        <f t="shared" si="14"/>
        <v>99.57734573119188</v>
      </c>
      <c r="AF26" s="51">
        <f>'資源化量内訳'!AB26</f>
        <v>5</v>
      </c>
      <c r="AG26" s="51">
        <f>'資源化量内訳'!AJ26</f>
        <v>114</v>
      </c>
      <c r="AH26" s="51">
        <f>'資源化量内訳'!AR26</f>
        <v>20</v>
      </c>
      <c r="AI26" s="51">
        <f>'資源化量内訳'!AZ26</f>
        <v>0</v>
      </c>
      <c r="AJ26" s="51">
        <f>'資源化量内訳'!BH26</f>
        <v>0</v>
      </c>
      <c r="AK26" s="51" t="s">
        <v>170</v>
      </c>
      <c r="AL26" s="51">
        <f t="shared" si="15"/>
        <v>139</v>
      </c>
      <c r="AM26" s="52">
        <f t="shared" si="16"/>
        <v>11.693434770357847</v>
      </c>
      <c r="AN26" s="51">
        <f>'ごみ処理量内訳'!AC26</f>
        <v>15</v>
      </c>
      <c r="AO26" s="51">
        <f>'ごみ処理量内訳'!AD26</f>
        <v>442</v>
      </c>
      <c r="AP26" s="51">
        <f>'ごみ処理量内訳'!AE26</f>
        <v>0</v>
      </c>
      <c r="AQ26" s="51">
        <f t="shared" si="17"/>
        <v>457</v>
      </c>
    </row>
    <row r="27" spans="1:43" ht="13.5">
      <c r="A27" s="26" t="s">
        <v>74</v>
      </c>
      <c r="B27" s="49" t="s">
        <v>111</v>
      </c>
      <c r="C27" s="50" t="s">
        <v>112</v>
      </c>
      <c r="D27" s="51">
        <v>23086</v>
      </c>
      <c r="E27" s="51">
        <v>23086</v>
      </c>
      <c r="F27" s="51">
        <f>'ごみ搬入量内訳'!H27</f>
        <v>5305</v>
      </c>
      <c r="G27" s="51">
        <f>'ごみ搬入量内訳'!AG27</f>
        <v>697</v>
      </c>
      <c r="H27" s="51">
        <f>'ごみ搬入量内訳'!AH27</f>
        <v>0</v>
      </c>
      <c r="I27" s="51">
        <f t="shared" si="9"/>
        <v>6002</v>
      </c>
      <c r="J27" s="51">
        <f t="shared" si="10"/>
        <v>712.2860442016095</v>
      </c>
      <c r="K27" s="51">
        <f>('ごみ搬入量内訳'!E27+'ごみ搬入量内訳'!AH27)/'ごみ処理概要'!D27/365*1000000</f>
        <v>558.7208757249546</v>
      </c>
      <c r="L27" s="51">
        <f>'ごみ搬入量内訳'!F27/'ごみ処理概要'!D27/365*1000000</f>
        <v>153.5651684766549</v>
      </c>
      <c r="M27" s="51">
        <f>'資源化量内訳'!BP27</f>
        <v>581</v>
      </c>
      <c r="N27" s="51">
        <f>'ごみ処理量内訳'!E27</f>
        <v>5246</v>
      </c>
      <c r="O27" s="51">
        <f>'ごみ処理量内訳'!L27</f>
        <v>39</v>
      </c>
      <c r="P27" s="51">
        <f t="shared" si="11"/>
        <v>544</v>
      </c>
      <c r="Q27" s="51">
        <f>'ごみ処理量内訳'!G27</f>
        <v>312</v>
      </c>
      <c r="R27" s="51">
        <f>'ごみ処理量内訳'!H27</f>
        <v>232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12"/>
        <v>173</v>
      </c>
      <c r="W27" s="51">
        <f>'資源化量内訳'!M27</f>
        <v>0</v>
      </c>
      <c r="X27" s="51">
        <f>'資源化量内訳'!N27</f>
        <v>166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7</v>
      </c>
      <c r="AD27" s="51">
        <f t="shared" si="13"/>
        <v>6002</v>
      </c>
      <c r="AE27" s="52">
        <f t="shared" si="14"/>
        <v>99.3502165944685</v>
      </c>
      <c r="AF27" s="51">
        <f>'資源化量内訳'!AB27</f>
        <v>8</v>
      </c>
      <c r="AG27" s="51">
        <f>'資源化量内訳'!AJ27</f>
        <v>120</v>
      </c>
      <c r="AH27" s="51">
        <f>'資源化量内訳'!AR27</f>
        <v>80</v>
      </c>
      <c r="AI27" s="51">
        <f>'資源化量内訳'!AZ27</f>
        <v>0</v>
      </c>
      <c r="AJ27" s="51">
        <f>'資源化量内訳'!BH27</f>
        <v>0</v>
      </c>
      <c r="AK27" s="51" t="s">
        <v>170</v>
      </c>
      <c r="AL27" s="51">
        <f t="shared" si="15"/>
        <v>208</v>
      </c>
      <c r="AM27" s="52">
        <f t="shared" si="16"/>
        <v>14.613398146741607</v>
      </c>
      <c r="AN27" s="51">
        <f>'ごみ処理量内訳'!AC27</f>
        <v>39</v>
      </c>
      <c r="AO27" s="51">
        <f>'ごみ処理量内訳'!AD27</f>
        <v>786</v>
      </c>
      <c r="AP27" s="51">
        <f>'ごみ処理量内訳'!AE27</f>
        <v>0</v>
      </c>
      <c r="AQ27" s="51">
        <f t="shared" si="17"/>
        <v>825</v>
      </c>
    </row>
    <row r="28" spans="1:43" ht="13.5">
      <c r="A28" s="26" t="s">
        <v>74</v>
      </c>
      <c r="B28" s="49" t="s">
        <v>113</v>
      </c>
      <c r="C28" s="50" t="s">
        <v>194</v>
      </c>
      <c r="D28" s="51">
        <v>13283</v>
      </c>
      <c r="E28" s="51">
        <v>13283</v>
      </c>
      <c r="F28" s="51">
        <f>'ごみ搬入量内訳'!H28</f>
        <v>3427</v>
      </c>
      <c r="G28" s="51">
        <f>'ごみ搬入量内訳'!AG28</f>
        <v>126</v>
      </c>
      <c r="H28" s="51">
        <f>'ごみ搬入量内訳'!AH28</f>
        <v>0</v>
      </c>
      <c r="I28" s="51">
        <f t="shared" si="9"/>
        <v>3553</v>
      </c>
      <c r="J28" s="51">
        <f t="shared" si="10"/>
        <v>732.8349450683178</v>
      </c>
      <c r="K28" s="51">
        <f>('ごみ搬入量内訳'!E28+'ごみ搬入量内訳'!AH28)/'ごみ処理概要'!D28/365*1000000</f>
        <v>658.7882956792026</v>
      </c>
      <c r="L28" s="51">
        <f>'ごみ搬入量内訳'!F28/'ごみ処理概要'!D28/365*1000000</f>
        <v>74.04664938911515</v>
      </c>
      <c r="M28" s="51">
        <f>'資源化量内訳'!BP28</f>
        <v>0</v>
      </c>
      <c r="N28" s="51">
        <f>'ごみ処理量内訳'!E28</f>
        <v>2716</v>
      </c>
      <c r="O28" s="51">
        <f>'ごみ処理量内訳'!L28</f>
        <v>10</v>
      </c>
      <c r="P28" s="51">
        <f t="shared" si="11"/>
        <v>230</v>
      </c>
      <c r="Q28" s="51">
        <f>'ごみ処理量内訳'!G28</f>
        <v>205</v>
      </c>
      <c r="R28" s="51">
        <f>'ごみ処理量内訳'!H28</f>
        <v>25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12"/>
        <v>458</v>
      </c>
      <c r="W28" s="51">
        <f>'資源化量内訳'!M28</f>
        <v>309</v>
      </c>
      <c r="X28" s="51">
        <f>'資源化量内訳'!N28</f>
        <v>40</v>
      </c>
      <c r="Y28" s="51">
        <f>'資源化量内訳'!O28</f>
        <v>83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26</v>
      </c>
      <c r="AC28" s="51">
        <f>'資源化量内訳'!S28</f>
        <v>0</v>
      </c>
      <c r="AD28" s="51">
        <f t="shared" si="13"/>
        <v>3414</v>
      </c>
      <c r="AE28" s="52">
        <f t="shared" si="14"/>
        <v>99.7070884592853</v>
      </c>
      <c r="AF28" s="51">
        <f>'資源化量内訳'!AB28</f>
        <v>4</v>
      </c>
      <c r="AG28" s="51">
        <f>'資源化量内訳'!AJ28</f>
        <v>70</v>
      </c>
      <c r="AH28" s="51">
        <f>'資源化量内訳'!AR28</f>
        <v>23</v>
      </c>
      <c r="AI28" s="51">
        <f>'資源化量内訳'!AZ28</f>
        <v>0</v>
      </c>
      <c r="AJ28" s="51">
        <f>'資源化量内訳'!BH28</f>
        <v>0</v>
      </c>
      <c r="AK28" s="51" t="s">
        <v>170</v>
      </c>
      <c r="AL28" s="51">
        <f t="shared" si="15"/>
        <v>97</v>
      </c>
      <c r="AM28" s="52">
        <f t="shared" si="16"/>
        <v>16.25659050966608</v>
      </c>
      <c r="AN28" s="51">
        <f>'ごみ処理量内訳'!AC28</f>
        <v>10</v>
      </c>
      <c r="AO28" s="51">
        <f>'ごみ処理量内訳'!AD28</f>
        <v>399</v>
      </c>
      <c r="AP28" s="51">
        <f>'ごみ処理量内訳'!AE28</f>
        <v>0</v>
      </c>
      <c r="AQ28" s="51">
        <f t="shared" si="17"/>
        <v>409</v>
      </c>
    </row>
    <row r="29" spans="1:43" ht="13.5">
      <c r="A29" s="26" t="s">
        <v>74</v>
      </c>
      <c r="B29" s="49" t="s">
        <v>114</v>
      </c>
      <c r="C29" s="50" t="s">
        <v>115</v>
      </c>
      <c r="D29" s="51">
        <v>6540</v>
      </c>
      <c r="E29" s="51">
        <v>6540</v>
      </c>
      <c r="F29" s="51">
        <f>'ごみ搬入量内訳'!H29</f>
        <v>1446</v>
      </c>
      <c r="G29" s="51">
        <f>'ごみ搬入量内訳'!AG29</f>
        <v>130</v>
      </c>
      <c r="H29" s="51">
        <f>'ごみ搬入量内訳'!AH29</f>
        <v>0</v>
      </c>
      <c r="I29" s="51">
        <f t="shared" si="9"/>
        <v>1576</v>
      </c>
      <c r="J29" s="51">
        <f t="shared" si="10"/>
        <v>660.2153240333458</v>
      </c>
      <c r="K29" s="51">
        <f>('ごみ搬入量内訳'!E29+'ごみ搬入量内訳'!AH29)/'ごみ処理概要'!D29/365*1000000</f>
        <v>584.8100205269993</v>
      </c>
      <c r="L29" s="51">
        <f>'ごみ搬入量内訳'!F29/'ごみ処理概要'!D29/365*1000000</f>
        <v>75.40530350634661</v>
      </c>
      <c r="M29" s="51">
        <f>'資源化量内訳'!BP29</f>
        <v>0</v>
      </c>
      <c r="N29" s="51">
        <f>'ごみ処理量内訳'!E29</f>
        <v>1195</v>
      </c>
      <c r="O29" s="51">
        <f>'ごみ処理量内訳'!L29</f>
        <v>4</v>
      </c>
      <c r="P29" s="51">
        <f t="shared" si="11"/>
        <v>155</v>
      </c>
      <c r="Q29" s="51">
        <f>'ごみ処理量内訳'!G29</f>
        <v>148</v>
      </c>
      <c r="R29" s="51">
        <f>'ごみ処理量内訳'!H29</f>
        <v>7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12"/>
        <v>222</v>
      </c>
      <c r="W29" s="51">
        <f>'資源化量内訳'!M29</f>
        <v>160</v>
      </c>
      <c r="X29" s="51">
        <f>'資源化量内訳'!N29</f>
        <v>5</v>
      </c>
      <c r="Y29" s="51">
        <f>'資源化量内訳'!O29</f>
        <v>38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17</v>
      </c>
      <c r="AC29" s="51">
        <f>'資源化量内訳'!S29</f>
        <v>2</v>
      </c>
      <c r="AD29" s="51">
        <f t="shared" si="13"/>
        <v>1576</v>
      </c>
      <c r="AE29" s="52">
        <f t="shared" si="14"/>
        <v>99.74619289340102</v>
      </c>
      <c r="AF29" s="51">
        <f>'資源化量内訳'!AB29</f>
        <v>2</v>
      </c>
      <c r="AG29" s="51">
        <f>'資源化量内訳'!AJ29</f>
        <v>57</v>
      </c>
      <c r="AH29" s="51">
        <f>'資源化量内訳'!AR29</f>
        <v>7</v>
      </c>
      <c r="AI29" s="51">
        <f>'資源化量内訳'!AZ29</f>
        <v>0</v>
      </c>
      <c r="AJ29" s="51">
        <f>'資源化量内訳'!BH29</f>
        <v>0</v>
      </c>
      <c r="AK29" s="51" t="s">
        <v>170</v>
      </c>
      <c r="AL29" s="51">
        <f t="shared" si="15"/>
        <v>66</v>
      </c>
      <c r="AM29" s="52">
        <f t="shared" si="16"/>
        <v>18.274111675126903</v>
      </c>
      <c r="AN29" s="51">
        <f>'ごみ処理量内訳'!AC29</f>
        <v>4</v>
      </c>
      <c r="AO29" s="51">
        <f>'ごみ処理量内訳'!AD29</f>
        <v>183</v>
      </c>
      <c r="AP29" s="51">
        <f>'ごみ処理量内訳'!AE29</f>
        <v>0</v>
      </c>
      <c r="AQ29" s="51">
        <f t="shared" si="17"/>
        <v>187</v>
      </c>
    </row>
    <row r="30" spans="1:43" ht="13.5">
      <c r="A30" s="26" t="s">
        <v>74</v>
      </c>
      <c r="B30" s="49" t="s">
        <v>116</v>
      </c>
      <c r="C30" s="50" t="s">
        <v>117</v>
      </c>
      <c r="D30" s="51">
        <v>11612</v>
      </c>
      <c r="E30" s="51">
        <v>11612</v>
      </c>
      <c r="F30" s="51">
        <f>'ごみ搬入量内訳'!H30</f>
        <v>2917</v>
      </c>
      <c r="G30" s="51">
        <f>'ごみ搬入量内訳'!AG30</f>
        <v>640</v>
      </c>
      <c r="H30" s="51">
        <f>'ごみ搬入量内訳'!AH30</f>
        <v>0</v>
      </c>
      <c r="I30" s="51">
        <f t="shared" si="9"/>
        <v>3557</v>
      </c>
      <c r="J30" s="51">
        <f t="shared" si="10"/>
        <v>839.2357457330395</v>
      </c>
      <c r="K30" s="51">
        <f>('ごみ搬入量内訳'!E30+'ごみ搬入量内訳'!AH30)/'ごみ処理概要'!D30/365*1000000</f>
        <v>618.6325907540146</v>
      </c>
      <c r="L30" s="51">
        <f>'ごみ搬入量内訳'!F30/'ごみ処理概要'!D30/365*1000000</f>
        <v>220.60315497902502</v>
      </c>
      <c r="M30" s="51">
        <f>'資源化量内訳'!BP30</f>
        <v>515</v>
      </c>
      <c r="N30" s="51">
        <f>'ごみ処理量内訳'!E30</f>
        <v>2714</v>
      </c>
      <c r="O30" s="51">
        <f>'ごみ処理量内訳'!L30</f>
        <v>368</v>
      </c>
      <c r="P30" s="51">
        <f t="shared" si="11"/>
        <v>472</v>
      </c>
      <c r="Q30" s="51">
        <f>'ごみ処理量内訳'!G30</f>
        <v>195</v>
      </c>
      <c r="R30" s="51">
        <f>'ごみ処理量内訳'!H30</f>
        <v>277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12"/>
        <v>265</v>
      </c>
      <c r="W30" s="51">
        <f>'資源化量内訳'!M30</f>
        <v>0</v>
      </c>
      <c r="X30" s="51">
        <f>'資源化量内訳'!N30</f>
        <v>136</v>
      </c>
      <c r="Y30" s="51">
        <f>'資源化量内訳'!O30</f>
        <v>126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3</v>
      </c>
      <c r="AD30" s="51">
        <f t="shared" si="13"/>
        <v>3819</v>
      </c>
      <c r="AE30" s="52">
        <f t="shared" si="14"/>
        <v>90.36396962555642</v>
      </c>
      <c r="AF30" s="51">
        <f>'資源化量内訳'!AB30</f>
        <v>4</v>
      </c>
      <c r="AG30" s="51">
        <f>'資源化量内訳'!AJ30</f>
        <v>74</v>
      </c>
      <c r="AH30" s="51">
        <f>'資源化量内訳'!AR30</f>
        <v>14</v>
      </c>
      <c r="AI30" s="51">
        <f>'資源化量内訳'!AZ30</f>
        <v>0</v>
      </c>
      <c r="AJ30" s="51">
        <f>'資源化量内訳'!BH30</f>
        <v>0</v>
      </c>
      <c r="AK30" s="51" t="s">
        <v>170</v>
      </c>
      <c r="AL30" s="51">
        <f t="shared" si="15"/>
        <v>92</v>
      </c>
      <c r="AM30" s="52">
        <f t="shared" si="16"/>
        <v>20.11998154130134</v>
      </c>
      <c r="AN30" s="51">
        <f>'ごみ処理量内訳'!AC30</f>
        <v>368</v>
      </c>
      <c r="AO30" s="51">
        <f>'ごみ処理量内訳'!AD30</f>
        <v>399</v>
      </c>
      <c r="AP30" s="51">
        <f>'ごみ処理量内訳'!AE30</f>
        <v>0</v>
      </c>
      <c r="AQ30" s="51">
        <f t="shared" si="17"/>
        <v>767</v>
      </c>
    </row>
    <row r="31" spans="1:43" ht="13.5">
      <c r="A31" s="26" t="s">
        <v>74</v>
      </c>
      <c r="B31" s="49" t="s">
        <v>118</v>
      </c>
      <c r="C31" s="50" t="s">
        <v>119</v>
      </c>
      <c r="D31" s="51">
        <v>22622</v>
      </c>
      <c r="E31" s="51">
        <v>22622</v>
      </c>
      <c r="F31" s="51">
        <f>'ごみ搬入量内訳'!H31</f>
        <v>5553</v>
      </c>
      <c r="G31" s="51">
        <f>'ごみ搬入量内訳'!AG31</f>
        <v>643</v>
      </c>
      <c r="H31" s="51">
        <f>'ごみ搬入量内訳'!AH31</f>
        <v>0</v>
      </c>
      <c r="I31" s="51">
        <f t="shared" si="9"/>
        <v>6196</v>
      </c>
      <c r="J31" s="51">
        <f t="shared" si="10"/>
        <v>750.3908790448867</v>
      </c>
      <c r="K31" s="51">
        <f>('ごみ搬入量内訳'!E31+'ごみ搬入量内訳'!AH31)/'ごみ処理概要'!D31/365*1000000</f>
        <v>611.9633815064255</v>
      </c>
      <c r="L31" s="51">
        <f>'ごみ搬入量内訳'!F31/'ごみ処理概要'!D31/365*1000000</f>
        <v>138.42749753846115</v>
      </c>
      <c r="M31" s="51">
        <f>'資源化量内訳'!BP31</f>
        <v>425</v>
      </c>
      <c r="N31" s="51">
        <f>'ごみ処理量内訳'!E31</f>
        <v>5110</v>
      </c>
      <c r="O31" s="51">
        <f>'ごみ処理量内訳'!L31</f>
        <v>150</v>
      </c>
      <c r="P31" s="51">
        <f t="shared" si="11"/>
        <v>927</v>
      </c>
      <c r="Q31" s="51">
        <f>'ごみ処理量内訳'!G31</f>
        <v>394</v>
      </c>
      <c r="R31" s="51">
        <f>'ごみ処理量内訳'!H31</f>
        <v>533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12"/>
        <v>9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9</v>
      </c>
      <c r="AD31" s="51">
        <f t="shared" si="13"/>
        <v>6196</v>
      </c>
      <c r="AE31" s="52">
        <f t="shared" si="14"/>
        <v>97.57908327953518</v>
      </c>
      <c r="AF31" s="51">
        <f>'資源化量内訳'!AB31</f>
        <v>8</v>
      </c>
      <c r="AG31" s="51">
        <f>'資源化量内訳'!AJ31</f>
        <v>150</v>
      </c>
      <c r="AH31" s="51">
        <f>'資源化量内訳'!AR31</f>
        <v>458</v>
      </c>
      <c r="AI31" s="51">
        <f>'資源化量内訳'!AZ31</f>
        <v>0</v>
      </c>
      <c r="AJ31" s="51">
        <f>'資源化量内訳'!BH31</f>
        <v>0</v>
      </c>
      <c r="AK31" s="51" t="s">
        <v>170</v>
      </c>
      <c r="AL31" s="51">
        <f t="shared" si="15"/>
        <v>616</v>
      </c>
      <c r="AM31" s="52">
        <f t="shared" si="16"/>
        <v>15.8586316266425</v>
      </c>
      <c r="AN31" s="51">
        <f>'ごみ処理量内訳'!AC31</f>
        <v>150</v>
      </c>
      <c r="AO31" s="51">
        <f>'ごみ処理量内訳'!AD31</f>
        <v>753</v>
      </c>
      <c r="AP31" s="51">
        <f>'ごみ処理量内訳'!AE31</f>
        <v>0</v>
      </c>
      <c r="AQ31" s="51">
        <f t="shared" si="17"/>
        <v>903</v>
      </c>
    </row>
    <row r="32" spans="1:43" ht="13.5">
      <c r="A32" s="26" t="s">
        <v>74</v>
      </c>
      <c r="B32" s="49" t="s">
        <v>120</v>
      </c>
      <c r="C32" s="50" t="s">
        <v>121</v>
      </c>
      <c r="D32" s="51">
        <v>5654</v>
      </c>
      <c r="E32" s="51">
        <v>5654</v>
      </c>
      <c r="F32" s="51">
        <f>'ごみ搬入量内訳'!H32</f>
        <v>858</v>
      </c>
      <c r="G32" s="51">
        <f>'ごみ搬入量内訳'!AG32</f>
        <v>63</v>
      </c>
      <c r="H32" s="51">
        <f>'ごみ搬入量内訳'!AH32</f>
        <v>80</v>
      </c>
      <c r="I32" s="51">
        <f t="shared" si="9"/>
        <v>1001</v>
      </c>
      <c r="J32" s="51">
        <f t="shared" si="10"/>
        <v>485.04877138745275</v>
      </c>
      <c r="K32" s="51">
        <f>('ごみ搬入量内訳'!E32+'ごみ搬入量内訳'!AH32)/'ごみ処理概要'!D32/365*1000000</f>
        <v>397.34264988782337</v>
      </c>
      <c r="L32" s="51">
        <f>'ごみ搬入量内訳'!F32/'ごみ処理概要'!D32/365*1000000</f>
        <v>87.70612149962932</v>
      </c>
      <c r="M32" s="51">
        <f>'資源化量内訳'!BP32</f>
        <v>129</v>
      </c>
      <c r="N32" s="51">
        <f>'ごみ処理量内訳'!E32</f>
        <v>0</v>
      </c>
      <c r="O32" s="51">
        <f>'ごみ処理量内訳'!L32</f>
        <v>113</v>
      </c>
      <c r="P32" s="51">
        <f t="shared" si="11"/>
        <v>605</v>
      </c>
      <c r="Q32" s="51">
        <f>'ごみ処理量内訳'!G32</f>
        <v>0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605</v>
      </c>
      <c r="U32" s="51">
        <f>'ごみ処理量内訳'!K32</f>
        <v>0</v>
      </c>
      <c r="V32" s="51">
        <f t="shared" si="12"/>
        <v>203</v>
      </c>
      <c r="W32" s="51">
        <f>'資源化量内訳'!M32</f>
        <v>2</v>
      </c>
      <c r="X32" s="51">
        <f>'資源化量内訳'!N32</f>
        <v>24</v>
      </c>
      <c r="Y32" s="51">
        <f>'資源化量内訳'!O32</f>
        <v>35</v>
      </c>
      <c r="Z32" s="51">
        <f>'資源化量内訳'!P32</f>
        <v>3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139</v>
      </c>
      <c r="AD32" s="51">
        <f t="shared" si="13"/>
        <v>921</v>
      </c>
      <c r="AE32" s="52">
        <f t="shared" si="14"/>
        <v>87.73072747014115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605</v>
      </c>
      <c r="AK32" s="51" t="s">
        <v>170</v>
      </c>
      <c r="AL32" s="51">
        <f t="shared" si="15"/>
        <v>605</v>
      </c>
      <c r="AM32" s="52">
        <f t="shared" si="16"/>
        <v>89.23809523809524</v>
      </c>
      <c r="AN32" s="51">
        <f>'ごみ処理量内訳'!AC32</f>
        <v>113</v>
      </c>
      <c r="AO32" s="51">
        <f>'ごみ処理量内訳'!AD32</f>
        <v>0</v>
      </c>
      <c r="AP32" s="51">
        <f>'ごみ処理量内訳'!AE32</f>
        <v>0</v>
      </c>
      <c r="AQ32" s="51">
        <f t="shared" si="17"/>
        <v>113</v>
      </c>
    </row>
    <row r="33" spans="1:43" ht="13.5">
      <c r="A33" s="26" t="s">
        <v>74</v>
      </c>
      <c r="B33" s="49" t="s">
        <v>122</v>
      </c>
      <c r="C33" s="50" t="s">
        <v>123</v>
      </c>
      <c r="D33" s="51">
        <v>9108</v>
      </c>
      <c r="E33" s="51">
        <v>9108</v>
      </c>
      <c r="F33" s="51">
        <f>'ごみ搬入量内訳'!H33</f>
        <v>1653</v>
      </c>
      <c r="G33" s="51">
        <f>'ごみ搬入量内訳'!AG33</f>
        <v>80</v>
      </c>
      <c r="H33" s="51">
        <f>'ごみ搬入量内訳'!AH33</f>
        <v>80</v>
      </c>
      <c r="I33" s="51">
        <f t="shared" si="9"/>
        <v>1813</v>
      </c>
      <c r="J33" s="51">
        <f t="shared" si="10"/>
        <v>545.3582880622786</v>
      </c>
      <c r="K33" s="51">
        <f>('ごみ搬入量内訳'!E33+'ごみ搬入量内訳'!AH33)/'ごみ処理概要'!D33/365*1000000</f>
        <v>485.19741789545236</v>
      </c>
      <c r="L33" s="51">
        <f>'ごみ搬入量内訳'!F33/'ごみ処理概要'!D33/365*1000000</f>
        <v>60.16087016682609</v>
      </c>
      <c r="M33" s="51">
        <f>'資源化量内訳'!BP33</f>
        <v>91</v>
      </c>
      <c r="N33" s="51">
        <f>'ごみ処理量内訳'!E33</f>
        <v>0</v>
      </c>
      <c r="O33" s="51">
        <f>'ごみ処理量内訳'!L33</f>
        <v>158</v>
      </c>
      <c r="P33" s="51">
        <f t="shared" si="11"/>
        <v>1299</v>
      </c>
      <c r="Q33" s="51">
        <f>'ごみ処理量内訳'!G33</f>
        <v>0</v>
      </c>
      <c r="R33" s="51">
        <f>'ごみ処理量内訳'!H33</f>
        <v>0</v>
      </c>
      <c r="S33" s="51">
        <f>'ごみ処理量内訳'!I33</f>
        <v>0</v>
      </c>
      <c r="T33" s="51">
        <f>'ごみ処理量内訳'!J33</f>
        <v>1299</v>
      </c>
      <c r="U33" s="51">
        <f>'ごみ処理量内訳'!K33</f>
        <v>0</v>
      </c>
      <c r="V33" s="51">
        <f t="shared" si="12"/>
        <v>276</v>
      </c>
      <c r="W33" s="51">
        <f>'資源化量内訳'!M33</f>
        <v>0</v>
      </c>
      <c r="X33" s="51">
        <f>'資源化量内訳'!N33</f>
        <v>242</v>
      </c>
      <c r="Y33" s="51">
        <f>'資源化量内訳'!O33</f>
        <v>34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13"/>
        <v>1733</v>
      </c>
      <c r="AE33" s="52">
        <f t="shared" si="14"/>
        <v>90.88286208886325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0</v>
      </c>
      <c r="AI33" s="51">
        <f>'資源化量内訳'!AZ33</f>
        <v>0</v>
      </c>
      <c r="AJ33" s="51">
        <f>'資源化量内訳'!BH33</f>
        <v>1299</v>
      </c>
      <c r="AK33" s="51" t="s">
        <v>170</v>
      </c>
      <c r="AL33" s="51">
        <f t="shared" si="15"/>
        <v>1299</v>
      </c>
      <c r="AM33" s="52">
        <f t="shared" si="16"/>
        <v>91.33771929824562</v>
      </c>
      <c r="AN33" s="51">
        <f>'ごみ処理量内訳'!AC33</f>
        <v>158</v>
      </c>
      <c r="AO33" s="51">
        <f>'ごみ処理量内訳'!AD33</f>
        <v>0</v>
      </c>
      <c r="AP33" s="51">
        <f>'ごみ処理量内訳'!AE33</f>
        <v>0</v>
      </c>
      <c r="AQ33" s="51">
        <f t="shared" si="17"/>
        <v>158</v>
      </c>
    </row>
    <row r="34" spans="1:43" ht="13.5">
      <c r="A34" s="26" t="s">
        <v>74</v>
      </c>
      <c r="B34" s="49" t="s">
        <v>124</v>
      </c>
      <c r="C34" s="50" t="s">
        <v>125</v>
      </c>
      <c r="D34" s="51">
        <v>7877</v>
      </c>
      <c r="E34" s="51">
        <v>7877</v>
      </c>
      <c r="F34" s="51">
        <f>'ごみ搬入量内訳'!H34</f>
        <v>1661</v>
      </c>
      <c r="G34" s="51">
        <f>'ごみ搬入量内訳'!AG34</f>
        <v>167</v>
      </c>
      <c r="H34" s="51">
        <f>'ごみ搬入量内訳'!AH34</f>
        <v>225</v>
      </c>
      <c r="I34" s="51">
        <f t="shared" si="9"/>
        <v>2053</v>
      </c>
      <c r="J34" s="51">
        <f t="shared" si="10"/>
        <v>714.0608777766377</v>
      </c>
      <c r="K34" s="51">
        <f>('ごみ搬入量内訳'!E34+'ごみ搬入量内訳'!AH34)/'ごみ処理概要'!D34/365*1000000</f>
        <v>614.5862498934822</v>
      </c>
      <c r="L34" s="51">
        <f>'ごみ搬入量内訳'!F34/'ごみ処理概要'!D34/365*1000000</f>
        <v>99.47462788315558</v>
      </c>
      <c r="M34" s="51">
        <f>'資源化量内訳'!BP34</f>
        <v>0</v>
      </c>
      <c r="N34" s="51">
        <f>'ごみ処理量内訳'!E34</f>
        <v>0</v>
      </c>
      <c r="O34" s="51">
        <f>'ごみ処理量内訳'!L34</f>
        <v>0</v>
      </c>
      <c r="P34" s="51">
        <f t="shared" si="11"/>
        <v>975</v>
      </c>
      <c r="Q34" s="51">
        <f>'ごみ処理量内訳'!G34</f>
        <v>0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975</v>
      </c>
      <c r="U34" s="51">
        <f>'ごみ処理量内訳'!K34</f>
        <v>0</v>
      </c>
      <c r="V34" s="51">
        <f t="shared" si="12"/>
        <v>582</v>
      </c>
      <c r="W34" s="51">
        <f>'資源化量内訳'!M34</f>
        <v>140</v>
      </c>
      <c r="X34" s="51">
        <f>'資源化量内訳'!N34</f>
        <v>252</v>
      </c>
      <c r="Y34" s="51">
        <f>'資源化量内訳'!O34</f>
        <v>31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159</v>
      </c>
      <c r="AD34" s="51">
        <f t="shared" si="13"/>
        <v>1557</v>
      </c>
      <c r="AE34" s="52">
        <f t="shared" si="14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975</v>
      </c>
      <c r="AK34" s="51" t="s">
        <v>170</v>
      </c>
      <c r="AL34" s="51">
        <f t="shared" si="15"/>
        <v>975</v>
      </c>
      <c r="AM34" s="52">
        <f t="shared" si="16"/>
        <v>100</v>
      </c>
      <c r="AN34" s="51">
        <f>'ごみ処理量内訳'!AC34</f>
        <v>0</v>
      </c>
      <c r="AO34" s="51">
        <f>'ごみ処理量内訳'!AD34</f>
        <v>0</v>
      </c>
      <c r="AP34" s="51">
        <f>'ごみ処理量内訳'!AE34</f>
        <v>0</v>
      </c>
      <c r="AQ34" s="51">
        <f t="shared" si="17"/>
        <v>0</v>
      </c>
    </row>
    <row r="35" spans="1:43" ht="13.5">
      <c r="A35" s="26" t="s">
        <v>74</v>
      </c>
      <c r="B35" s="49" t="s">
        <v>126</v>
      </c>
      <c r="C35" s="50" t="s">
        <v>127</v>
      </c>
      <c r="D35" s="51">
        <v>10342</v>
      </c>
      <c r="E35" s="51">
        <v>8066</v>
      </c>
      <c r="F35" s="51">
        <f>'ごみ搬入量内訳'!H35</f>
        <v>2835</v>
      </c>
      <c r="G35" s="51">
        <f>'ごみ搬入量内訳'!AG35</f>
        <v>119</v>
      </c>
      <c r="H35" s="51">
        <f>'ごみ搬入量内訳'!AH35</f>
        <v>833</v>
      </c>
      <c r="I35" s="51">
        <f t="shared" si="9"/>
        <v>3787</v>
      </c>
      <c r="J35" s="51">
        <f t="shared" si="10"/>
        <v>1003.2239862457382</v>
      </c>
      <c r="K35" s="51">
        <f>('ごみ搬入量内訳'!E35+'ごみ搬入量内訳'!AH35)/'ごみ処理概要'!D35/365*1000000</f>
        <v>780.4324962978466</v>
      </c>
      <c r="L35" s="51">
        <f>'ごみ搬入量内訳'!F35/'ごみ処理概要'!D35/365*1000000</f>
        <v>222.79148994789168</v>
      </c>
      <c r="M35" s="51">
        <f>'資源化量内訳'!BP35</f>
        <v>212</v>
      </c>
      <c r="N35" s="51">
        <f>'ごみ処理量内訳'!E35</f>
        <v>0</v>
      </c>
      <c r="O35" s="51">
        <f>'ごみ処理量内訳'!L35</f>
        <v>426</v>
      </c>
      <c r="P35" s="51">
        <f t="shared" si="11"/>
        <v>2388</v>
      </c>
      <c r="Q35" s="51">
        <f>'ごみ処理量内訳'!G35</f>
        <v>0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2388</v>
      </c>
      <c r="U35" s="51">
        <f>'ごみ処理量内訳'!K35</f>
        <v>0</v>
      </c>
      <c r="V35" s="51">
        <f t="shared" si="12"/>
        <v>140</v>
      </c>
      <c r="W35" s="51">
        <f>'資源化量内訳'!M35</f>
        <v>0</v>
      </c>
      <c r="X35" s="51">
        <f>'資源化量内訳'!N35</f>
        <v>64</v>
      </c>
      <c r="Y35" s="51">
        <f>'資源化量内訳'!O35</f>
        <v>76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2954</v>
      </c>
      <c r="AE35" s="52">
        <f t="shared" si="14"/>
        <v>85.57887610020312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2388</v>
      </c>
      <c r="AK35" s="51" t="s">
        <v>170</v>
      </c>
      <c r="AL35" s="51">
        <f t="shared" si="15"/>
        <v>2388</v>
      </c>
      <c r="AM35" s="52">
        <f t="shared" si="16"/>
        <v>86.54453569172458</v>
      </c>
      <c r="AN35" s="51">
        <f>'ごみ処理量内訳'!AC35</f>
        <v>426</v>
      </c>
      <c r="AO35" s="51">
        <f>'ごみ処理量内訳'!AD35</f>
        <v>0</v>
      </c>
      <c r="AP35" s="51">
        <f>'ごみ処理量内訳'!AE35</f>
        <v>0</v>
      </c>
      <c r="AQ35" s="51">
        <f t="shared" si="17"/>
        <v>426</v>
      </c>
    </row>
    <row r="36" spans="1:43" ht="13.5">
      <c r="A36" s="26" t="s">
        <v>74</v>
      </c>
      <c r="B36" s="49" t="s">
        <v>128</v>
      </c>
      <c r="C36" s="50" t="s">
        <v>129</v>
      </c>
      <c r="D36" s="51">
        <v>7074</v>
      </c>
      <c r="E36" s="51">
        <v>7074</v>
      </c>
      <c r="F36" s="51">
        <f>'ごみ搬入量内訳'!H36</f>
        <v>1882</v>
      </c>
      <c r="G36" s="51">
        <f>'ごみ搬入量内訳'!AG36</f>
        <v>396</v>
      </c>
      <c r="H36" s="51">
        <f>'ごみ搬入量内訳'!AH36</f>
        <v>0</v>
      </c>
      <c r="I36" s="51">
        <f t="shared" si="9"/>
        <v>2278</v>
      </c>
      <c r="J36" s="51">
        <f t="shared" si="10"/>
        <v>882.2583955910318</v>
      </c>
      <c r="K36" s="51">
        <f>('ごみ搬入量内訳'!E36+'ごみ搬入量内訳'!AH36)/'ごみ処理概要'!D36/365*1000000</f>
        <v>728.8895085611597</v>
      </c>
      <c r="L36" s="51">
        <f>'ごみ搬入量内訳'!F36/'ごみ処理概要'!D36/365*1000000</f>
        <v>153.36888702987207</v>
      </c>
      <c r="M36" s="51">
        <f>'資源化量内訳'!BP36</f>
        <v>0</v>
      </c>
      <c r="N36" s="51">
        <f>'ごみ処理量内訳'!E36</f>
        <v>0</v>
      </c>
      <c r="O36" s="51">
        <f>'ごみ処理量内訳'!L36</f>
        <v>285</v>
      </c>
      <c r="P36" s="51">
        <f t="shared" si="11"/>
        <v>1930</v>
      </c>
      <c r="Q36" s="51">
        <f>'ごみ処理量内訳'!G36</f>
        <v>400</v>
      </c>
      <c r="R36" s="51">
        <f>'ごみ処理量内訳'!H36</f>
        <v>197</v>
      </c>
      <c r="S36" s="51">
        <f>'ごみ処理量内訳'!I36</f>
        <v>0</v>
      </c>
      <c r="T36" s="51">
        <f>'ごみ処理量内訳'!J36</f>
        <v>1333</v>
      </c>
      <c r="U36" s="51">
        <f>'ごみ処理量内訳'!K36</f>
        <v>0</v>
      </c>
      <c r="V36" s="51">
        <f t="shared" si="12"/>
        <v>63</v>
      </c>
      <c r="W36" s="51">
        <f>'資源化量内訳'!M36</f>
        <v>0</v>
      </c>
      <c r="X36" s="51">
        <f>'資源化量内訳'!N36</f>
        <v>0</v>
      </c>
      <c r="Y36" s="51">
        <f>'資源化量内訳'!O36</f>
        <v>62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1</v>
      </c>
      <c r="AD36" s="51">
        <f t="shared" si="13"/>
        <v>2278</v>
      </c>
      <c r="AE36" s="52">
        <f t="shared" si="14"/>
        <v>87.48902546093063</v>
      </c>
      <c r="AF36" s="51">
        <f>'資源化量内訳'!AB36</f>
        <v>0</v>
      </c>
      <c r="AG36" s="51">
        <f>'資源化量内訳'!AJ36</f>
        <v>400</v>
      </c>
      <c r="AH36" s="51">
        <f>'資源化量内訳'!AR36</f>
        <v>197</v>
      </c>
      <c r="AI36" s="51">
        <f>'資源化量内訳'!AZ36</f>
        <v>0</v>
      </c>
      <c r="AJ36" s="51">
        <f>'資源化量内訳'!BH36</f>
        <v>1333</v>
      </c>
      <c r="AK36" s="51" t="s">
        <v>170</v>
      </c>
      <c r="AL36" s="51">
        <f t="shared" si="15"/>
        <v>1930</v>
      </c>
      <c r="AM36" s="52">
        <f t="shared" si="16"/>
        <v>87.48902546093063</v>
      </c>
      <c r="AN36" s="51">
        <f>'ごみ処理量内訳'!AC36</f>
        <v>285</v>
      </c>
      <c r="AO36" s="51">
        <f>'ごみ処理量内訳'!AD36</f>
        <v>0</v>
      </c>
      <c r="AP36" s="51">
        <f>'ごみ処理量内訳'!AE36</f>
        <v>0</v>
      </c>
      <c r="AQ36" s="51">
        <f t="shared" si="17"/>
        <v>285</v>
      </c>
    </row>
    <row r="37" spans="1:43" ht="13.5">
      <c r="A37" s="26" t="s">
        <v>74</v>
      </c>
      <c r="B37" s="49" t="s">
        <v>130</v>
      </c>
      <c r="C37" s="50" t="s">
        <v>131</v>
      </c>
      <c r="D37" s="51">
        <v>8471</v>
      </c>
      <c r="E37" s="51">
        <v>8471</v>
      </c>
      <c r="F37" s="51">
        <f>'ごみ搬入量内訳'!H37</f>
        <v>1548</v>
      </c>
      <c r="G37" s="51">
        <f>'ごみ搬入量内訳'!AG37</f>
        <v>406</v>
      </c>
      <c r="H37" s="51">
        <f>'ごみ搬入量内訳'!AH37</f>
        <v>0</v>
      </c>
      <c r="I37" s="51">
        <f t="shared" si="9"/>
        <v>1954</v>
      </c>
      <c r="J37" s="51">
        <f t="shared" si="10"/>
        <v>631.970801267176</v>
      </c>
      <c r="K37" s="51">
        <f>('ごみ搬入量内訳'!E37+'ごみ搬入量内訳'!AH37)/'ごみ処理概要'!D37/365*1000000</f>
        <v>555.3192762414232</v>
      </c>
      <c r="L37" s="51">
        <f>'ごみ搬入量内訳'!F37/'ごみ処理概要'!D37/365*1000000</f>
        <v>76.65152502575265</v>
      </c>
      <c r="M37" s="51">
        <f>'資源化量内訳'!BP37</f>
        <v>229</v>
      </c>
      <c r="N37" s="51">
        <f>'ごみ処理量内訳'!E37</f>
        <v>0</v>
      </c>
      <c r="O37" s="51">
        <f>'ごみ処理量内訳'!L37</f>
        <v>352</v>
      </c>
      <c r="P37" s="51">
        <f t="shared" si="11"/>
        <v>1504</v>
      </c>
      <c r="Q37" s="51">
        <f>'ごみ処理量内訳'!G37</f>
        <v>190</v>
      </c>
      <c r="R37" s="51">
        <f>'ごみ処理量内訳'!H37</f>
        <v>125</v>
      </c>
      <c r="S37" s="51">
        <f>'ごみ処理量内訳'!I37</f>
        <v>0</v>
      </c>
      <c r="T37" s="51">
        <f>'ごみ処理量内訳'!J37</f>
        <v>1189</v>
      </c>
      <c r="U37" s="51">
        <f>'ごみ処理量内訳'!K37</f>
        <v>0</v>
      </c>
      <c r="V37" s="51">
        <f t="shared" si="12"/>
        <v>98</v>
      </c>
      <c r="W37" s="51">
        <f>'資源化量内訳'!M37</f>
        <v>0</v>
      </c>
      <c r="X37" s="51">
        <f>'資源化量内訳'!N37</f>
        <v>23</v>
      </c>
      <c r="Y37" s="51">
        <f>'資源化量内訳'!O37</f>
        <v>74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1</v>
      </c>
      <c r="AD37" s="51">
        <f t="shared" si="13"/>
        <v>1954</v>
      </c>
      <c r="AE37" s="52">
        <f t="shared" si="14"/>
        <v>81.985670419652</v>
      </c>
      <c r="AF37" s="51">
        <f>'資源化量内訳'!AB37</f>
        <v>0</v>
      </c>
      <c r="AG37" s="51">
        <f>'資源化量内訳'!AJ37</f>
        <v>190</v>
      </c>
      <c r="AH37" s="51">
        <f>'資源化量内訳'!AR37</f>
        <v>125</v>
      </c>
      <c r="AI37" s="51">
        <f>'資源化量内訳'!AZ37</f>
        <v>0</v>
      </c>
      <c r="AJ37" s="51">
        <f>'資源化量内訳'!BH37</f>
        <v>1189</v>
      </c>
      <c r="AK37" s="51" t="s">
        <v>170</v>
      </c>
      <c r="AL37" s="51">
        <f t="shared" si="15"/>
        <v>1504</v>
      </c>
      <c r="AM37" s="52">
        <f t="shared" si="16"/>
        <v>83.87540082455337</v>
      </c>
      <c r="AN37" s="51">
        <f>'ごみ処理量内訳'!AC37</f>
        <v>352</v>
      </c>
      <c r="AO37" s="51">
        <f>'ごみ処理量内訳'!AD37</f>
        <v>0</v>
      </c>
      <c r="AP37" s="51">
        <f>'ごみ処理量内訳'!AE37</f>
        <v>0</v>
      </c>
      <c r="AQ37" s="51">
        <f t="shared" si="17"/>
        <v>352</v>
      </c>
    </row>
    <row r="38" spans="1:43" ht="13.5">
      <c r="A38" s="26" t="s">
        <v>74</v>
      </c>
      <c r="B38" s="49" t="s">
        <v>132</v>
      </c>
      <c r="C38" s="50" t="s">
        <v>133</v>
      </c>
      <c r="D38" s="51">
        <v>8603</v>
      </c>
      <c r="E38" s="51">
        <v>8524</v>
      </c>
      <c r="F38" s="51">
        <f>'ごみ搬入量内訳'!H38</f>
        <v>2275</v>
      </c>
      <c r="G38" s="51">
        <f>'ごみ搬入量内訳'!AG38</f>
        <v>74</v>
      </c>
      <c r="H38" s="51">
        <f>'ごみ搬入量内訳'!AH38</f>
        <v>50</v>
      </c>
      <c r="I38" s="51">
        <f t="shared" si="9"/>
        <v>2399</v>
      </c>
      <c r="J38" s="51">
        <f t="shared" si="10"/>
        <v>763.9896245177295</v>
      </c>
      <c r="K38" s="51">
        <f>('ごみ搬入量内訳'!E38+'ごみ搬入量内訳'!AH38)/'ごみ処理概要'!D38/365*1000000</f>
        <v>576.7341433937509</v>
      </c>
      <c r="L38" s="51">
        <f>'ごみ搬入量内訳'!F38/'ごみ処理概要'!D38/365*1000000</f>
        <v>187.25548112397874</v>
      </c>
      <c r="M38" s="51">
        <f>'資源化量内訳'!BP38</f>
        <v>464</v>
      </c>
      <c r="N38" s="51">
        <f>'ごみ処理量内訳'!E38</f>
        <v>0</v>
      </c>
      <c r="O38" s="51">
        <f>'ごみ処理量内訳'!L38</f>
        <v>614</v>
      </c>
      <c r="P38" s="51">
        <f t="shared" si="11"/>
        <v>1479</v>
      </c>
      <c r="Q38" s="51">
        <f>'ごみ処理量内訳'!G38</f>
        <v>0</v>
      </c>
      <c r="R38" s="51">
        <f>'ごみ処理量内訳'!H38</f>
        <v>0</v>
      </c>
      <c r="S38" s="51">
        <f>'ごみ処理量内訳'!I38</f>
        <v>0</v>
      </c>
      <c r="T38" s="51">
        <f>'ごみ処理量内訳'!J38</f>
        <v>1479</v>
      </c>
      <c r="U38" s="51">
        <f>'ごみ処理量内訳'!K38</f>
        <v>0</v>
      </c>
      <c r="V38" s="51">
        <f t="shared" si="12"/>
        <v>256</v>
      </c>
      <c r="W38" s="51">
        <f>'資源化量内訳'!M38</f>
        <v>0</v>
      </c>
      <c r="X38" s="51">
        <f>'資源化量内訳'!N38</f>
        <v>201</v>
      </c>
      <c r="Y38" s="51">
        <f>'資源化量内訳'!O38</f>
        <v>53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2</v>
      </c>
      <c r="AD38" s="51">
        <f t="shared" si="13"/>
        <v>2349</v>
      </c>
      <c r="AE38" s="52">
        <f t="shared" si="14"/>
        <v>73.86121753937846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0</v>
      </c>
      <c r="AI38" s="51">
        <f>'資源化量内訳'!AZ38</f>
        <v>0</v>
      </c>
      <c r="AJ38" s="51">
        <f>'資源化量内訳'!BH38</f>
        <v>1479</v>
      </c>
      <c r="AK38" s="51" t="s">
        <v>170</v>
      </c>
      <c r="AL38" s="51">
        <f t="shared" si="15"/>
        <v>1479</v>
      </c>
      <c r="AM38" s="52">
        <f t="shared" si="16"/>
        <v>78.17276928546036</v>
      </c>
      <c r="AN38" s="51">
        <f>'ごみ処理量内訳'!AC38</f>
        <v>614</v>
      </c>
      <c r="AO38" s="51">
        <f>'ごみ処理量内訳'!AD38</f>
        <v>0</v>
      </c>
      <c r="AP38" s="51">
        <f>'ごみ処理量内訳'!AE38</f>
        <v>0</v>
      </c>
      <c r="AQ38" s="51">
        <f t="shared" si="17"/>
        <v>614</v>
      </c>
    </row>
    <row r="39" spans="1:43" ht="13.5">
      <c r="A39" s="26" t="s">
        <v>74</v>
      </c>
      <c r="B39" s="49" t="s">
        <v>134</v>
      </c>
      <c r="C39" s="50" t="s">
        <v>135</v>
      </c>
      <c r="D39" s="51">
        <v>13495</v>
      </c>
      <c r="E39" s="51">
        <v>13495</v>
      </c>
      <c r="F39" s="51">
        <f>'ごみ搬入量内訳'!H39</f>
        <v>3169</v>
      </c>
      <c r="G39" s="51">
        <f>'ごみ搬入量内訳'!AG39</f>
        <v>151</v>
      </c>
      <c r="H39" s="51">
        <f>'ごみ搬入量内訳'!AH39</f>
        <v>0</v>
      </c>
      <c r="I39" s="51">
        <f t="shared" si="9"/>
        <v>3320</v>
      </c>
      <c r="J39" s="51">
        <f t="shared" si="10"/>
        <v>674.0192968476402</v>
      </c>
      <c r="K39" s="51">
        <f>('ごみ搬入量内訳'!E39+'ごみ搬入量内訳'!AH39)/'ごみ処理概要'!D39/365*1000000</f>
        <v>569.6681165525537</v>
      </c>
      <c r="L39" s="51">
        <f>'ごみ搬入量内訳'!F39/'ごみ処理概要'!D39/365*1000000</f>
        <v>104.35118029508646</v>
      </c>
      <c r="M39" s="51">
        <f>'資源化量内訳'!BP39</f>
        <v>442</v>
      </c>
      <c r="N39" s="51">
        <f>'ごみ処理量内訳'!E39</f>
        <v>2586</v>
      </c>
      <c r="O39" s="51">
        <f>'ごみ処理量内訳'!L39</f>
        <v>2</v>
      </c>
      <c r="P39" s="51">
        <f t="shared" si="11"/>
        <v>678</v>
      </c>
      <c r="Q39" s="51">
        <f>'ごみ処理量内訳'!G39</f>
        <v>520</v>
      </c>
      <c r="R39" s="51">
        <f>'ごみ処理量内訳'!H39</f>
        <v>158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49</v>
      </c>
      <c r="W39" s="51">
        <f>'資源化量内訳'!M39</f>
        <v>0</v>
      </c>
      <c r="X39" s="51">
        <f>'資源化量内訳'!N39</f>
        <v>41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8</v>
      </c>
      <c r="AD39" s="51">
        <f t="shared" si="13"/>
        <v>3315</v>
      </c>
      <c r="AE39" s="52">
        <f t="shared" si="14"/>
        <v>99.93966817496229</v>
      </c>
      <c r="AF39" s="51">
        <f>'資源化量内訳'!AB39</f>
        <v>0</v>
      </c>
      <c r="AG39" s="51">
        <f>'資源化量内訳'!AJ39</f>
        <v>67</v>
      </c>
      <c r="AH39" s="51">
        <f>'資源化量内訳'!AR39</f>
        <v>158</v>
      </c>
      <c r="AI39" s="51">
        <f>'資源化量内訳'!AZ39</f>
        <v>0</v>
      </c>
      <c r="AJ39" s="51">
        <f>'資源化量内訳'!BH39</f>
        <v>0</v>
      </c>
      <c r="AK39" s="51" t="s">
        <v>170</v>
      </c>
      <c r="AL39" s="51">
        <f t="shared" si="15"/>
        <v>225</v>
      </c>
      <c r="AM39" s="52">
        <f t="shared" si="16"/>
        <v>19.057758850146396</v>
      </c>
      <c r="AN39" s="51">
        <f>'ごみ処理量内訳'!AC39</f>
        <v>2</v>
      </c>
      <c r="AO39" s="51">
        <f>'ごみ処理量内訳'!AD39</f>
        <v>276</v>
      </c>
      <c r="AP39" s="51">
        <f>'ごみ処理量内訳'!AE39</f>
        <v>245</v>
      </c>
      <c r="AQ39" s="51">
        <f t="shared" si="17"/>
        <v>523</v>
      </c>
    </row>
    <row r="40" spans="1:43" ht="13.5">
      <c r="A40" s="26" t="s">
        <v>74</v>
      </c>
      <c r="B40" s="49" t="s">
        <v>136</v>
      </c>
      <c r="C40" s="50" t="s">
        <v>137</v>
      </c>
      <c r="D40" s="51">
        <v>6122</v>
      </c>
      <c r="E40" s="51">
        <v>6122</v>
      </c>
      <c r="F40" s="51">
        <f>'ごみ搬入量内訳'!H40</f>
        <v>1538</v>
      </c>
      <c r="G40" s="51">
        <f>'ごみ搬入量内訳'!AG40</f>
        <v>80</v>
      </c>
      <c r="H40" s="51">
        <f>'ごみ搬入量内訳'!AH40</f>
        <v>0</v>
      </c>
      <c r="I40" s="51">
        <f t="shared" si="9"/>
        <v>1618</v>
      </c>
      <c r="J40" s="51">
        <f t="shared" si="10"/>
        <v>724.089629586535</v>
      </c>
      <c r="K40" s="51">
        <f>('ごみ搬入量内訳'!E40+'ごみ搬入量内訳'!AH40)/'ごみ処理概要'!D40/365*1000000</f>
        <v>671.7296254693381</v>
      </c>
      <c r="L40" s="51">
        <f>'ごみ搬入量内訳'!F40/'ごみ処理概要'!D40/365*1000000</f>
        <v>52.3600041171969</v>
      </c>
      <c r="M40" s="51">
        <f>'資源化量内訳'!BP40</f>
        <v>0</v>
      </c>
      <c r="N40" s="51">
        <f>'ごみ処理量内訳'!E40</f>
        <v>1264</v>
      </c>
      <c r="O40" s="51">
        <f>'ごみ処理量内訳'!L40</f>
        <v>3</v>
      </c>
      <c r="P40" s="51">
        <f t="shared" si="11"/>
        <v>326</v>
      </c>
      <c r="Q40" s="51">
        <f>'ごみ処理量内訳'!G40</f>
        <v>251</v>
      </c>
      <c r="R40" s="51">
        <f>'ごみ処理量内訳'!H40</f>
        <v>75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22</v>
      </c>
      <c r="W40" s="51">
        <f>'資源化量内訳'!M40</f>
        <v>0</v>
      </c>
      <c r="X40" s="51">
        <f>'資源化量内訳'!N40</f>
        <v>19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3</v>
      </c>
      <c r="AD40" s="51">
        <f t="shared" si="13"/>
        <v>1615</v>
      </c>
      <c r="AE40" s="52">
        <f t="shared" si="14"/>
        <v>99.81424148606811</v>
      </c>
      <c r="AF40" s="51">
        <f>'資源化量内訳'!AB40</f>
        <v>0</v>
      </c>
      <c r="AG40" s="51">
        <f>'資源化量内訳'!AJ40</f>
        <v>30</v>
      </c>
      <c r="AH40" s="51">
        <f>'資源化量内訳'!AR40</f>
        <v>75</v>
      </c>
      <c r="AI40" s="51">
        <f>'資源化量内訳'!AZ40</f>
        <v>0</v>
      </c>
      <c r="AJ40" s="51">
        <f>'資源化量内訳'!BH40</f>
        <v>0</v>
      </c>
      <c r="AK40" s="51" t="s">
        <v>170</v>
      </c>
      <c r="AL40" s="51">
        <f t="shared" si="15"/>
        <v>105</v>
      </c>
      <c r="AM40" s="52">
        <f t="shared" si="16"/>
        <v>7.863777089783282</v>
      </c>
      <c r="AN40" s="51">
        <f>'ごみ処理量内訳'!AC40</f>
        <v>3</v>
      </c>
      <c r="AO40" s="51">
        <f>'ごみ処理量内訳'!AD40</f>
        <v>127</v>
      </c>
      <c r="AP40" s="51">
        <f>'ごみ処理量内訳'!AE40</f>
        <v>110</v>
      </c>
      <c r="AQ40" s="51">
        <f t="shared" si="17"/>
        <v>240</v>
      </c>
    </row>
    <row r="41" spans="1:43" ht="13.5">
      <c r="A41" s="26" t="s">
        <v>74</v>
      </c>
      <c r="B41" s="49" t="s">
        <v>138</v>
      </c>
      <c r="C41" s="50" t="s">
        <v>139</v>
      </c>
      <c r="D41" s="51">
        <v>12547</v>
      </c>
      <c r="E41" s="51">
        <v>12547</v>
      </c>
      <c r="F41" s="51">
        <f>'ごみ搬入量内訳'!H41</f>
        <v>4218</v>
      </c>
      <c r="G41" s="51">
        <f>'ごみ搬入量内訳'!AG41</f>
        <v>186</v>
      </c>
      <c r="H41" s="51">
        <f>'ごみ搬入量内訳'!AH41</f>
        <v>0</v>
      </c>
      <c r="I41" s="51">
        <f t="shared" si="9"/>
        <v>4404</v>
      </c>
      <c r="J41" s="51">
        <f t="shared" si="10"/>
        <v>961.6444906876173</v>
      </c>
      <c r="K41" s="51">
        <f>('ごみ搬入量内訳'!E41+'ごみ搬入量内訳'!AH41)/'ごみ処理概要'!D41/365*1000000</f>
        <v>765.3414940645092</v>
      </c>
      <c r="L41" s="51">
        <f>'ごみ搬入量内訳'!F41/'ごみ処理概要'!D41/365*1000000</f>
        <v>196.30299662310807</v>
      </c>
      <c r="M41" s="51">
        <f>'資源化量内訳'!BP41</f>
        <v>169</v>
      </c>
      <c r="N41" s="51">
        <f>'ごみ処理量内訳'!E41</f>
        <v>3722</v>
      </c>
      <c r="O41" s="51">
        <f>'ごみ処理量内訳'!L41</f>
        <v>42</v>
      </c>
      <c r="P41" s="51">
        <f t="shared" si="11"/>
        <v>594</v>
      </c>
      <c r="Q41" s="51">
        <f>'ごみ処理量内訳'!G41</f>
        <v>444</v>
      </c>
      <c r="R41" s="51">
        <f>'ごみ処理量内訳'!H41</f>
        <v>150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41</v>
      </c>
      <c r="W41" s="51">
        <f>'資源化量内訳'!M41</f>
        <v>0</v>
      </c>
      <c r="X41" s="51">
        <f>'資源化量内訳'!N41</f>
        <v>33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8</v>
      </c>
      <c r="AD41" s="51">
        <f t="shared" si="13"/>
        <v>4399</v>
      </c>
      <c r="AE41" s="52">
        <f t="shared" si="14"/>
        <v>99.04523755398954</v>
      </c>
      <c r="AF41" s="51">
        <f>'資源化量内訳'!AB41</f>
        <v>0</v>
      </c>
      <c r="AG41" s="51">
        <f>'資源化量内訳'!AJ41</f>
        <v>58</v>
      </c>
      <c r="AH41" s="51">
        <f>'資源化量内訳'!AR41</f>
        <v>150</v>
      </c>
      <c r="AI41" s="51">
        <f>'資源化量内訳'!AZ41</f>
        <v>0</v>
      </c>
      <c r="AJ41" s="51">
        <f>'資源化量内訳'!BH41</f>
        <v>0</v>
      </c>
      <c r="AK41" s="51" t="s">
        <v>170</v>
      </c>
      <c r="AL41" s="51">
        <f t="shared" si="15"/>
        <v>208</v>
      </c>
      <c r="AM41" s="52">
        <f t="shared" si="16"/>
        <v>9.150612959719789</v>
      </c>
      <c r="AN41" s="51">
        <f>'ごみ処理量内訳'!AC41</f>
        <v>42</v>
      </c>
      <c r="AO41" s="51">
        <f>'ごみ処理量内訳'!AD41</f>
        <v>416</v>
      </c>
      <c r="AP41" s="51">
        <f>'ごみ処理量内訳'!AE41</f>
        <v>213</v>
      </c>
      <c r="AQ41" s="51">
        <f t="shared" si="17"/>
        <v>671</v>
      </c>
    </row>
    <row r="42" spans="1:43" ht="13.5">
      <c r="A42" s="26" t="s">
        <v>74</v>
      </c>
      <c r="B42" s="49" t="s">
        <v>140</v>
      </c>
      <c r="C42" s="50" t="s">
        <v>141</v>
      </c>
      <c r="D42" s="51">
        <v>9729</v>
      </c>
      <c r="E42" s="51">
        <v>9729</v>
      </c>
      <c r="F42" s="51">
        <f>'ごみ搬入量内訳'!H42</f>
        <v>2591</v>
      </c>
      <c r="G42" s="51">
        <f>'ごみ搬入量内訳'!AG42</f>
        <v>119</v>
      </c>
      <c r="H42" s="51">
        <f>'ごみ搬入量内訳'!AH42</f>
        <v>0</v>
      </c>
      <c r="I42" s="51">
        <f t="shared" si="9"/>
        <v>2710</v>
      </c>
      <c r="J42" s="51">
        <f t="shared" si="10"/>
        <v>763.14703815876</v>
      </c>
      <c r="K42" s="51">
        <f>('ごみ搬入量内訳'!E42+'ごみ搬入量内訳'!AH42)/'ごみ処理概要'!D42/365*1000000</f>
        <v>615.3048997700703</v>
      </c>
      <c r="L42" s="51">
        <f>'ごみ搬入量内訳'!F42/'ごみ処理概要'!D42/365*1000000</f>
        <v>147.84213838868965</v>
      </c>
      <c r="M42" s="51">
        <f>'資源化量内訳'!BP42</f>
        <v>317</v>
      </c>
      <c r="N42" s="51">
        <f>'ごみ処理量内訳'!E42</f>
        <v>2208</v>
      </c>
      <c r="O42" s="51">
        <f>'ごみ処理量内訳'!L42</f>
        <v>3</v>
      </c>
      <c r="P42" s="51">
        <f t="shared" si="11"/>
        <v>463</v>
      </c>
      <c r="Q42" s="51">
        <f>'ごみ処理量内訳'!G42</f>
        <v>351</v>
      </c>
      <c r="R42" s="51">
        <f>'ごみ処理量内訳'!H42</f>
        <v>112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32</v>
      </c>
      <c r="W42" s="51">
        <f>'資源化量内訳'!M42</f>
        <v>0</v>
      </c>
      <c r="X42" s="51">
        <f>'資源化量内訳'!N42</f>
        <v>25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7</v>
      </c>
      <c r="AD42" s="51">
        <f t="shared" si="13"/>
        <v>2706</v>
      </c>
      <c r="AE42" s="52">
        <f t="shared" si="14"/>
        <v>99.88913525498891</v>
      </c>
      <c r="AF42" s="51">
        <f>'資源化量内訳'!AB42</f>
        <v>0</v>
      </c>
      <c r="AG42" s="51">
        <f>'資源化量内訳'!AJ42</f>
        <v>46</v>
      </c>
      <c r="AH42" s="51">
        <f>'資源化量内訳'!AR42</f>
        <v>112</v>
      </c>
      <c r="AI42" s="51">
        <f>'資源化量内訳'!AZ42</f>
        <v>0</v>
      </c>
      <c r="AJ42" s="51">
        <f>'資源化量内訳'!BH42</f>
        <v>0</v>
      </c>
      <c r="AK42" s="51" t="s">
        <v>170</v>
      </c>
      <c r="AL42" s="51">
        <f t="shared" si="15"/>
        <v>158</v>
      </c>
      <c r="AM42" s="52">
        <f t="shared" si="16"/>
        <v>16.771419120079393</v>
      </c>
      <c r="AN42" s="51">
        <f>'ごみ処理量内訳'!AC42</f>
        <v>3</v>
      </c>
      <c r="AO42" s="51">
        <f>'ごみ処理量内訳'!AD42</f>
        <v>236</v>
      </c>
      <c r="AP42" s="51">
        <f>'ごみ処理量内訳'!AE42</f>
        <v>168</v>
      </c>
      <c r="AQ42" s="51">
        <f t="shared" si="17"/>
        <v>407</v>
      </c>
    </row>
    <row r="43" spans="1:43" ht="13.5">
      <c r="A43" s="26" t="s">
        <v>74</v>
      </c>
      <c r="B43" s="49" t="s">
        <v>142</v>
      </c>
      <c r="C43" s="50" t="s">
        <v>143</v>
      </c>
      <c r="D43" s="51">
        <v>13228</v>
      </c>
      <c r="E43" s="51">
        <v>13228</v>
      </c>
      <c r="F43" s="51">
        <f>'ごみ搬入量内訳'!H43</f>
        <v>2946</v>
      </c>
      <c r="G43" s="51">
        <f>'ごみ搬入量内訳'!AG43</f>
        <v>219</v>
      </c>
      <c r="H43" s="51">
        <f>'ごみ搬入量内訳'!AH43</f>
        <v>0</v>
      </c>
      <c r="I43" s="51">
        <f t="shared" si="9"/>
        <v>3165</v>
      </c>
      <c r="J43" s="51">
        <f t="shared" si="10"/>
        <v>655.5210823036233</v>
      </c>
      <c r="K43" s="51">
        <f>('ごみ搬入量内訳'!E43+'ごみ搬入量内訳'!AH43)/'ごみ処理概要'!D43/365*1000000</f>
        <v>570.1894279879541</v>
      </c>
      <c r="L43" s="51">
        <f>'ごみ搬入量内訳'!F43/'ごみ処理概要'!D43/365*1000000</f>
        <v>85.33165431566914</v>
      </c>
      <c r="M43" s="51">
        <f>'資源化量内訳'!BP43</f>
        <v>229</v>
      </c>
      <c r="N43" s="51">
        <f>'ごみ処理量内訳'!E43</f>
        <v>2445</v>
      </c>
      <c r="O43" s="51">
        <f>'ごみ処理量内訳'!L43</f>
        <v>6</v>
      </c>
      <c r="P43" s="51">
        <f t="shared" si="11"/>
        <v>659</v>
      </c>
      <c r="Q43" s="51">
        <f>'ごみ処理量内訳'!G43</f>
        <v>506</v>
      </c>
      <c r="R43" s="51">
        <f>'ごみ処理量内訳'!H43</f>
        <v>153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50</v>
      </c>
      <c r="W43" s="51">
        <f>'資源化量内訳'!M43</f>
        <v>0</v>
      </c>
      <c r="X43" s="51">
        <f>'資源化量内訳'!N43</f>
        <v>42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8</v>
      </c>
      <c r="AD43" s="51">
        <f t="shared" si="13"/>
        <v>3160</v>
      </c>
      <c r="AE43" s="52">
        <f t="shared" si="14"/>
        <v>99.81012658227849</v>
      </c>
      <c r="AF43" s="51">
        <f>'資源化量内訳'!AB43</f>
        <v>0</v>
      </c>
      <c r="AG43" s="51">
        <f>'資源化量内訳'!AJ43</f>
        <v>64</v>
      </c>
      <c r="AH43" s="51">
        <f>'資源化量内訳'!AR43</f>
        <v>153</v>
      </c>
      <c r="AI43" s="51">
        <f>'資源化量内訳'!AZ43</f>
        <v>0</v>
      </c>
      <c r="AJ43" s="51">
        <f>'資源化量内訳'!BH43</f>
        <v>0</v>
      </c>
      <c r="AK43" s="51" t="s">
        <v>170</v>
      </c>
      <c r="AL43" s="51">
        <f t="shared" si="15"/>
        <v>217</v>
      </c>
      <c r="AM43" s="52">
        <f t="shared" si="16"/>
        <v>14.635585718501032</v>
      </c>
      <c r="AN43" s="51">
        <f>'ごみ処理量内訳'!AC43</f>
        <v>6</v>
      </c>
      <c r="AO43" s="51">
        <f>'ごみ処理量内訳'!AD43</f>
        <v>260</v>
      </c>
      <c r="AP43" s="51">
        <f>'ごみ処理量内訳'!AE43</f>
        <v>233</v>
      </c>
      <c r="AQ43" s="51">
        <f t="shared" si="17"/>
        <v>499</v>
      </c>
    </row>
    <row r="44" spans="1:43" ht="13.5">
      <c r="A44" s="26" t="s">
        <v>74</v>
      </c>
      <c r="B44" s="49" t="s">
        <v>144</v>
      </c>
      <c r="C44" s="50" t="s">
        <v>145</v>
      </c>
      <c r="D44" s="51">
        <v>5986</v>
      </c>
      <c r="E44" s="51">
        <v>5986</v>
      </c>
      <c r="F44" s="51">
        <f>'ごみ搬入量内訳'!H44</f>
        <v>2088</v>
      </c>
      <c r="G44" s="51">
        <f>'ごみ搬入量内訳'!AG44</f>
        <v>308</v>
      </c>
      <c r="H44" s="51">
        <f>'ごみ搬入量内訳'!AH44</f>
        <v>0</v>
      </c>
      <c r="I44" s="51">
        <f t="shared" si="9"/>
        <v>2396</v>
      </c>
      <c r="J44" s="51">
        <f t="shared" si="10"/>
        <v>1096.6227132716062</v>
      </c>
      <c r="K44" s="51">
        <f>('ごみ搬入量内訳'!E44+'ごみ搬入量内訳'!AH44)/'ごみ処理概要'!D44/365*1000000</f>
        <v>870.0666852793504</v>
      </c>
      <c r="L44" s="51">
        <f>'ごみ搬入量内訳'!F44/'ごみ処理概要'!D44/365*1000000</f>
        <v>226.5560279922559</v>
      </c>
      <c r="M44" s="51">
        <f>'資源化量内訳'!BP44</f>
        <v>0</v>
      </c>
      <c r="N44" s="51">
        <f>'ごみ処理量内訳'!E44</f>
        <v>1824</v>
      </c>
      <c r="O44" s="51">
        <f>'ごみ処理量内訳'!L44</f>
        <v>170</v>
      </c>
      <c r="P44" s="51">
        <f t="shared" si="11"/>
        <v>383</v>
      </c>
      <c r="Q44" s="51">
        <f>'ごみ処理量内訳'!G44</f>
        <v>324</v>
      </c>
      <c r="R44" s="51">
        <f>'ごみ処理量内訳'!H44</f>
        <v>59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12</v>
      </c>
      <c r="W44" s="51">
        <f>'資源化量内訳'!M44</f>
        <v>0</v>
      </c>
      <c r="X44" s="51">
        <f>'資源化量内訳'!N44</f>
        <v>12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2389</v>
      </c>
      <c r="AE44" s="52">
        <f t="shared" si="14"/>
        <v>92.88405190456258</v>
      </c>
      <c r="AF44" s="51">
        <f>'資源化量内訳'!AB44</f>
        <v>0</v>
      </c>
      <c r="AG44" s="51">
        <f>'資源化量内訳'!AJ44</f>
        <v>42</v>
      </c>
      <c r="AH44" s="51">
        <f>'資源化量内訳'!AR44</f>
        <v>59</v>
      </c>
      <c r="AI44" s="51">
        <f>'資源化量内訳'!AZ44</f>
        <v>0</v>
      </c>
      <c r="AJ44" s="51">
        <f>'資源化量内訳'!BH44</f>
        <v>0</v>
      </c>
      <c r="AK44" s="51" t="s">
        <v>170</v>
      </c>
      <c r="AL44" s="51">
        <f t="shared" si="15"/>
        <v>101</v>
      </c>
      <c r="AM44" s="52">
        <f t="shared" si="16"/>
        <v>4.730012557555463</v>
      </c>
      <c r="AN44" s="51">
        <f>'ごみ処理量内訳'!AC44</f>
        <v>170</v>
      </c>
      <c r="AO44" s="51">
        <f>'ごみ処理量内訳'!AD44</f>
        <v>197</v>
      </c>
      <c r="AP44" s="51">
        <f>'ごみ処理量内訳'!AE44</f>
        <v>153</v>
      </c>
      <c r="AQ44" s="51">
        <f t="shared" si="17"/>
        <v>520</v>
      </c>
    </row>
    <row r="45" spans="1:43" ht="13.5">
      <c r="A45" s="26" t="s">
        <v>74</v>
      </c>
      <c r="B45" s="49" t="s">
        <v>146</v>
      </c>
      <c r="C45" s="50" t="s">
        <v>147</v>
      </c>
      <c r="D45" s="51">
        <v>9046</v>
      </c>
      <c r="E45" s="51">
        <v>9046</v>
      </c>
      <c r="F45" s="51">
        <f>'ごみ搬入量内訳'!H45</f>
        <v>2342</v>
      </c>
      <c r="G45" s="51">
        <f>'ごみ搬入量内訳'!AG45</f>
        <v>138</v>
      </c>
      <c r="H45" s="51">
        <f>'ごみ搬入量内訳'!AH45</f>
        <v>0</v>
      </c>
      <c r="I45" s="51">
        <f t="shared" si="9"/>
        <v>2480</v>
      </c>
      <c r="J45" s="51">
        <f t="shared" si="10"/>
        <v>751.1077324723863</v>
      </c>
      <c r="K45" s="51">
        <f>('ごみ搬入量内訳'!E45+'ごみ搬入量内訳'!AH45)/'ごみ処理概要'!D45/365*1000000</f>
        <v>586.6514829834726</v>
      </c>
      <c r="L45" s="51">
        <f>'ごみ搬入量内訳'!F45/'ごみ処理概要'!D45/365*1000000</f>
        <v>164.45624948891358</v>
      </c>
      <c r="M45" s="51">
        <f>'資源化量内訳'!BP45</f>
        <v>0</v>
      </c>
      <c r="N45" s="51">
        <f>'ごみ処理量内訳'!E45</f>
        <v>1987</v>
      </c>
      <c r="O45" s="51">
        <f>'ごみ処理量内訳'!L45</f>
        <v>5</v>
      </c>
      <c r="P45" s="51">
        <f t="shared" si="11"/>
        <v>463</v>
      </c>
      <c r="Q45" s="51">
        <f>'ごみ処理量内訳'!G45</f>
        <v>368</v>
      </c>
      <c r="R45" s="51">
        <f>'ごみ処理量内訳'!H45</f>
        <v>95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21</v>
      </c>
      <c r="W45" s="51">
        <f>'資源化量内訳'!M45</f>
        <v>0</v>
      </c>
      <c r="X45" s="51">
        <f>'資源化量内訳'!N45</f>
        <v>16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5</v>
      </c>
      <c r="AD45" s="51">
        <f t="shared" si="13"/>
        <v>2476</v>
      </c>
      <c r="AE45" s="52">
        <f t="shared" si="14"/>
        <v>99.79806138933765</v>
      </c>
      <c r="AF45" s="51">
        <f>'資源化量内訳'!AB45</f>
        <v>0</v>
      </c>
      <c r="AG45" s="51">
        <f>'資源化量内訳'!AJ45</f>
        <v>46</v>
      </c>
      <c r="AH45" s="51">
        <f>'資源化量内訳'!AR45</f>
        <v>95</v>
      </c>
      <c r="AI45" s="51">
        <f>'資源化量内訳'!AZ45</f>
        <v>0</v>
      </c>
      <c r="AJ45" s="51">
        <f>'資源化量内訳'!BH45</f>
        <v>0</v>
      </c>
      <c r="AK45" s="51" t="s">
        <v>170</v>
      </c>
      <c r="AL45" s="51">
        <f t="shared" si="15"/>
        <v>141</v>
      </c>
      <c r="AM45" s="52">
        <f t="shared" si="16"/>
        <v>6.54281098546042</v>
      </c>
      <c r="AN45" s="51">
        <f>'ごみ処理量内訳'!AC45</f>
        <v>5</v>
      </c>
      <c r="AO45" s="51">
        <f>'ごみ処理量内訳'!AD45</f>
        <v>202</v>
      </c>
      <c r="AP45" s="51">
        <f>'ごみ処理量内訳'!AE45</f>
        <v>170</v>
      </c>
      <c r="AQ45" s="51">
        <f t="shared" si="17"/>
        <v>377</v>
      </c>
    </row>
    <row r="46" spans="1:43" ht="13.5">
      <c r="A46" s="26" t="s">
        <v>74</v>
      </c>
      <c r="B46" s="49" t="s">
        <v>148</v>
      </c>
      <c r="C46" s="50" t="s">
        <v>149</v>
      </c>
      <c r="D46" s="51">
        <v>7876</v>
      </c>
      <c r="E46" s="51">
        <v>7876</v>
      </c>
      <c r="F46" s="51">
        <f>'ごみ搬入量内訳'!H46</f>
        <v>1737</v>
      </c>
      <c r="G46" s="51">
        <f>'ごみ搬入量内訳'!AG46</f>
        <v>132</v>
      </c>
      <c r="H46" s="51">
        <f>'ごみ搬入量内訳'!AH46</f>
        <v>0</v>
      </c>
      <c r="I46" s="51">
        <f t="shared" si="9"/>
        <v>1869</v>
      </c>
      <c r="J46" s="51">
        <f t="shared" si="10"/>
        <v>650.1457523115134</v>
      </c>
      <c r="K46" s="51">
        <f>('ごみ搬入量内訳'!E46+'ごみ搬入量内訳'!AH46)/'ごみ処理概要'!D46/365*1000000</f>
        <v>543.7013434258403</v>
      </c>
      <c r="L46" s="51">
        <f>'ごみ搬入量内訳'!F46/'ごみ処理概要'!D46/365*1000000</f>
        <v>106.44440888567314</v>
      </c>
      <c r="M46" s="51">
        <f>'資源化量内訳'!BP46</f>
        <v>257</v>
      </c>
      <c r="N46" s="51">
        <f>'ごみ処理量内訳'!E46</f>
        <v>1450</v>
      </c>
      <c r="O46" s="51">
        <f>'ごみ処理量内訳'!L46</f>
        <v>1</v>
      </c>
      <c r="P46" s="51">
        <f t="shared" si="11"/>
        <v>387</v>
      </c>
      <c r="Q46" s="51">
        <f>'ごみ処理量内訳'!G46</f>
        <v>301</v>
      </c>
      <c r="R46" s="51">
        <f>'ごみ処理量内訳'!H46</f>
        <v>86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28</v>
      </c>
      <c r="W46" s="51">
        <f>'資源化量内訳'!M46</f>
        <v>0</v>
      </c>
      <c r="X46" s="51">
        <f>'資源化量内訳'!N46</f>
        <v>22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6</v>
      </c>
      <c r="AD46" s="51">
        <f t="shared" si="13"/>
        <v>1866</v>
      </c>
      <c r="AE46" s="52">
        <f t="shared" si="14"/>
        <v>99.94640943193997</v>
      </c>
      <c r="AF46" s="51">
        <f>'資源化量内訳'!AB46</f>
        <v>0</v>
      </c>
      <c r="AG46" s="51">
        <f>'資源化量内訳'!AJ46</f>
        <v>40</v>
      </c>
      <c r="AH46" s="51">
        <f>'資源化量内訳'!AR46</f>
        <v>86</v>
      </c>
      <c r="AI46" s="51">
        <f>'資源化量内訳'!AZ46</f>
        <v>0</v>
      </c>
      <c r="AJ46" s="51">
        <f>'資源化量内訳'!BH46</f>
        <v>0</v>
      </c>
      <c r="AK46" s="51" t="s">
        <v>170</v>
      </c>
      <c r="AL46" s="51">
        <f t="shared" si="15"/>
        <v>126</v>
      </c>
      <c r="AM46" s="52">
        <f t="shared" si="16"/>
        <v>19.359397079604335</v>
      </c>
      <c r="AN46" s="51">
        <f>'ごみ処理量内訳'!AC46</f>
        <v>1</v>
      </c>
      <c r="AO46" s="51">
        <f>'ごみ処理量内訳'!AD46</f>
        <v>148</v>
      </c>
      <c r="AP46" s="51">
        <f>'ごみ処理量内訳'!AE46</f>
        <v>147</v>
      </c>
      <c r="AQ46" s="51">
        <f t="shared" si="17"/>
        <v>296</v>
      </c>
    </row>
    <row r="47" spans="1:43" ht="13.5">
      <c r="A47" s="26" t="s">
        <v>74</v>
      </c>
      <c r="B47" s="49" t="s">
        <v>150</v>
      </c>
      <c r="C47" s="50" t="s">
        <v>151</v>
      </c>
      <c r="D47" s="51">
        <v>10366</v>
      </c>
      <c r="E47" s="51">
        <v>10366</v>
      </c>
      <c r="F47" s="51">
        <f>'ごみ搬入量内訳'!H47</f>
        <v>2733</v>
      </c>
      <c r="G47" s="51">
        <f>'ごみ搬入量内訳'!AG47</f>
        <v>117</v>
      </c>
      <c r="H47" s="51">
        <f>'ごみ搬入量内訳'!AH47</f>
        <v>0</v>
      </c>
      <c r="I47" s="51">
        <f t="shared" si="9"/>
        <v>2850</v>
      </c>
      <c r="J47" s="51">
        <f t="shared" si="10"/>
        <v>753.2528630216276</v>
      </c>
      <c r="K47" s="51">
        <f>('ごみ搬入量内訳'!E47+'ごみ搬入量内訳'!AH47)/'ごみ処理概要'!D47/365*1000000</f>
        <v>603.9237866682172</v>
      </c>
      <c r="L47" s="51">
        <f>'ごみ搬入量内訳'!F47/'ごみ処理概要'!D47/365*1000000</f>
        <v>149.3290763534104</v>
      </c>
      <c r="M47" s="51">
        <f>'資源化量内訳'!BP47</f>
        <v>311</v>
      </c>
      <c r="N47" s="51">
        <f>'ごみ処理量内訳'!E47</f>
        <v>2256</v>
      </c>
      <c r="O47" s="51">
        <f>'ごみ処理量内訳'!L47</f>
        <v>13</v>
      </c>
      <c r="P47" s="51">
        <f t="shared" si="11"/>
        <v>544</v>
      </c>
      <c r="Q47" s="51">
        <f>'ごみ処理量内訳'!G47</f>
        <v>431</v>
      </c>
      <c r="R47" s="51">
        <f>'ごみ処理量内訳'!H47</f>
        <v>113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32</v>
      </c>
      <c r="W47" s="51">
        <f>'資源化量内訳'!M47</f>
        <v>0</v>
      </c>
      <c r="X47" s="51">
        <f>'資源化量内訳'!N47</f>
        <v>24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8</v>
      </c>
      <c r="AD47" s="51">
        <f t="shared" si="13"/>
        <v>2845</v>
      </c>
      <c r="AE47" s="52">
        <f t="shared" si="14"/>
        <v>99.54305799648506</v>
      </c>
      <c r="AF47" s="51">
        <f>'資源化量内訳'!AB47</f>
        <v>0</v>
      </c>
      <c r="AG47" s="51">
        <f>'資源化量内訳'!AJ47</f>
        <v>56</v>
      </c>
      <c r="AH47" s="51">
        <f>'資源化量内訳'!AR47</f>
        <v>113</v>
      </c>
      <c r="AI47" s="51">
        <f>'資源化量内訳'!AZ47</f>
        <v>0</v>
      </c>
      <c r="AJ47" s="51">
        <f>'資源化量内訳'!BH47</f>
        <v>0</v>
      </c>
      <c r="AK47" s="51" t="s">
        <v>170</v>
      </c>
      <c r="AL47" s="51">
        <f t="shared" si="15"/>
        <v>169</v>
      </c>
      <c r="AM47" s="52">
        <f t="shared" si="16"/>
        <v>16.223067173637514</v>
      </c>
      <c r="AN47" s="51">
        <f>'ごみ処理量内訳'!AC47</f>
        <v>13</v>
      </c>
      <c r="AO47" s="51">
        <f>'ごみ処理量内訳'!AD47</f>
        <v>246</v>
      </c>
      <c r="AP47" s="51">
        <f>'ごみ処理量内訳'!AE47</f>
        <v>207</v>
      </c>
      <c r="AQ47" s="51">
        <f t="shared" si="17"/>
        <v>466</v>
      </c>
    </row>
    <row r="48" spans="1:43" ht="13.5">
      <c r="A48" s="26" t="s">
        <v>74</v>
      </c>
      <c r="B48" s="49" t="s">
        <v>152</v>
      </c>
      <c r="C48" s="50" t="s">
        <v>153</v>
      </c>
      <c r="D48" s="51">
        <v>9309</v>
      </c>
      <c r="E48" s="51">
        <v>9309</v>
      </c>
      <c r="F48" s="51">
        <f>'ごみ搬入量内訳'!H48</f>
        <v>1781</v>
      </c>
      <c r="G48" s="51">
        <f>'ごみ搬入量内訳'!AG48</f>
        <v>553</v>
      </c>
      <c r="H48" s="51">
        <f>'ごみ搬入量内訳'!AH48</f>
        <v>0</v>
      </c>
      <c r="I48" s="51">
        <f t="shared" si="9"/>
        <v>2334</v>
      </c>
      <c r="J48" s="51">
        <f t="shared" si="10"/>
        <v>686.9180951708245</v>
      </c>
      <c r="K48" s="51">
        <f>('ごみ搬入量内訳'!E48+'ごみ搬入量内訳'!AH48)/'ごみ処理概要'!D48/365*1000000</f>
        <v>588.618761928727</v>
      </c>
      <c r="L48" s="51">
        <f>'ごみ搬入量内訳'!F48/'ごみ処理概要'!D48/365*1000000</f>
        <v>98.29933324209742</v>
      </c>
      <c r="M48" s="51">
        <f>'資源化量内訳'!BP48</f>
        <v>274</v>
      </c>
      <c r="N48" s="51">
        <f>'ごみ処理量内訳'!E48</f>
        <v>1832</v>
      </c>
      <c r="O48" s="51">
        <f>'ごみ処理量内訳'!L48</f>
        <v>0</v>
      </c>
      <c r="P48" s="51">
        <f t="shared" si="11"/>
        <v>486</v>
      </c>
      <c r="Q48" s="51">
        <f>'ごみ処理量内訳'!G48</f>
        <v>369</v>
      </c>
      <c r="R48" s="51">
        <f>'ごみ処理量内訳'!H48</f>
        <v>117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16</v>
      </c>
      <c r="W48" s="51">
        <f>'資源化量内訳'!M48</f>
        <v>0</v>
      </c>
      <c r="X48" s="51">
        <f>'資源化量内訳'!N48</f>
        <v>16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2334</v>
      </c>
      <c r="AE48" s="52">
        <f t="shared" si="14"/>
        <v>100</v>
      </c>
      <c r="AF48" s="51">
        <f>'資源化量内訳'!AB48</f>
        <v>0</v>
      </c>
      <c r="AG48" s="51">
        <f>'資源化量内訳'!AJ48</f>
        <v>80</v>
      </c>
      <c r="AH48" s="51">
        <f>'資源化量内訳'!AR48</f>
        <v>110</v>
      </c>
      <c r="AI48" s="51">
        <f>'資源化量内訳'!AZ48</f>
        <v>0</v>
      </c>
      <c r="AJ48" s="51">
        <f>'資源化量内訳'!BH48</f>
        <v>0</v>
      </c>
      <c r="AK48" s="51" t="s">
        <v>170</v>
      </c>
      <c r="AL48" s="51">
        <f t="shared" si="15"/>
        <v>190</v>
      </c>
      <c r="AM48" s="52">
        <f t="shared" si="16"/>
        <v>18.404907975460123</v>
      </c>
      <c r="AN48" s="51">
        <f>'ごみ処理量内訳'!AC48</f>
        <v>0</v>
      </c>
      <c r="AO48" s="51">
        <f>'ごみ処理量内訳'!AD48</f>
        <v>310</v>
      </c>
      <c r="AP48" s="51">
        <f>'ごみ処理量内訳'!AE48</f>
        <v>83</v>
      </c>
      <c r="AQ48" s="51">
        <f t="shared" si="17"/>
        <v>393</v>
      </c>
    </row>
    <row r="49" spans="1:43" ht="13.5">
      <c r="A49" s="26" t="s">
        <v>74</v>
      </c>
      <c r="B49" s="49" t="s">
        <v>154</v>
      </c>
      <c r="C49" s="50" t="s">
        <v>155</v>
      </c>
      <c r="D49" s="51">
        <v>4330</v>
      </c>
      <c r="E49" s="51">
        <v>4330</v>
      </c>
      <c r="F49" s="51">
        <f>'ごみ搬入量内訳'!H49</f>
        <v>708</v>
      </c>
      <c r="G49" s="51">
        <f>'ごみ搬入量内訳'!AG49</f>
        <v>395</v>
      </c>
      <c r="H49" s="51">
        <f>'ごみ搬入量内訳'!AH49</f>
        <v>0</v>
      </c>
      <c r="I49" s="51">
        <f t="shared" si="9"/>
        <v>1103</v>
      </c>
      <c r="J49" s="51">
        <f t="shared" si="10"/>
        <v>697.9024961245216</v>
      </c>
      <c r="K49" s="51">
        <f>('ごみ搬入量内訳'!E49+'ごみ搬入量内訳'!AH49)/'ごみ処理概要'!D49/365*1000000</f>
        <v>627.6693346831598</v>
      </c>
      <c r="L49" s="51">
        <f>'ごみ搬入量内訳'!F49/'ごみ処理概要'!D49/365*1000000</f>
        <v>70.23316144136164</v>
      </c>
      <c r="M49" s="51">
        <f>'資源化量内訳'!BP49</f>
        <v>76</v>
      </c>
      <c r="N49" s="51">
        <f>'ごみ処理量内訳'!E49</f>
        <v>683</v>
      </c>
      <c r="O49" s="51">
        <f>'ごみ処理量内訳'!L49</f>
        <v>170</v>
      </c>
      <c r="P49" s="51">
        <f t="shared" si="11"/>
        <v>241</v>
      </c>
      <c r="Q49" s="51">
        <f>'ごみ処理量内訳'!G49</f>
        <v>174</v>
      </c>
      <c r="R49" s="51">
        <f>'ごみ処理量内訳'!H49</f>
        <v>67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9</v>
      </c>
      <c r="W49" s="51">
        <f>'資源化量内訳'!M49</f>
        <v>0</v>
      </c>
      <c r="X49" s="51">
        <f>'資源化量内訳'!N49</f>
        <v>9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1103</v>
      </c>
      <c r="AE49" s="52">
        <f t="shared" si="14"/>
        <v>84.58748866727109</v>
      </c>
      <c r="AF49" s="51">
        <f>'資源化量内訳'!AB49</f>
        <v>0</v>
      </c>
      <c r="AG49" s="51">
        <f>'資源化量内訳'!AJ49</f>
        <v>38</v>
      </c>
      <c r="AH49" s="51">
        <f>'資源化量内訳'!AR49</f>
        <v>62</v>
      </c>
      <c r="AI49" s="51">
        <f>'資源化量内訳'!AZ49</f>
        <v>0</v>
      </c>
      <c r="AJ49" s="51">
        <f>'資源化量内訳'!BH49</f>
        <v>0</v>
      </c>
      <c r="AK49" s="51" t="s">
        <v>170</v>
      </c>
      <c r="AL49" s="51">
        <f t="shared" si="15"/>
        <v>100</v>
      </c>
      <c r="AM49" s="52">
        <f t="shared" si="16"/>
        <v>15.691263782866836</v>
      </c>
      <c r="AN49" s="51">
        <f>'ごみ処理量内訳'!AC49</f>
        <v>170</v>
      </c>
      <c r="AO49" s="51">
        <f>'ごみ処理量内訳'!AD49</f>
        <v>119</v>
      </c>
      <c r="AP49" s="51">
        <f>'ごみ処理量内訳'!AE49</f>
        <v>39</v>
      </c>
      <c r="AQ49" s="51">
        <f t="shared" si="17"/>
        <v>328</v>
      </c>
    </row>
    <row r="50" spans="1:43" ht="13.5">
      <c r="A50" s="26" t="s">
        <v>74</v>
      </c>
      <c r="B50" s="49" t="s">
        <v>156</v>
      </c>
      <c r="C50" s="50" t="s">
        <v>157</v>
      </c>
      <c r="D50" s="51">
        <v>5054</v>
      </c>
      <c r="E50" s="51">
        <v>5054</v>
      </c>
      <c r="F50" s="51">
        <f>'ごみ搬入量内訳'!H50</f>
        <v>880</v>
      </c>
      <c r="G50" s="51">
        <f>'ごみ搬入量内訳'!AG50</f>
        <v>405</v>
      </c>
      <c r="H50" s="51">
        <f>'ごみ搬入量内訳'!AH50</f>
        <v>0</v>
      </c>
      <c r="I50" s="51">
        <f t="shared" si="9"/>
        <v>1285</v>
      </c>
      <c r="J50" s="51">
        <f t="shared" si="10"/>
        <v>696.586455323601</v>
      </c>
      <c r="K50" s="51">
        <f>('ごみ搬入量内訳'!E50+'ごみ搬入量内訳'!AH50)/'ごみ処理概要'!D50/365*1000000</f>
        <v>696.586455323601</v>
      </c>
      <c r="L50" s="51">
        <f>'ごみ搬入量内訳'!F50/'ごみ処理概要'!D50/365*1000000</f>
        <v>0</v>
      </c>
      <c r="M50" s="51">
        <f>'資源化量内訳'!BP50</f>
        <v>130</v>
      </c>
      <c r="N50" s="51">
        <f>'ごみ処理量内訳'!E50</f>
        <v>716</v>
      </c>
      <c r="O50" s="51">
        <f>'ごみ処理量内訳'!L50</f>
        <v>275</v>
      </c>
      <c r="P50" s="51">
        <f t="shared" si="11"/>
        <v>285</v>
      </c>
      <c r="Q50" s="51">
        <f>'ごみ処理量内訳'!G50</f>
        <v>205</v>
      </c>
      <c r="R50" s="51">
        <f>'ごみ処理量内訳'!H50</f>
        <v>80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9</v>
      </c>
      <c r="W50" s="51">
        <f>'資源化量内訳'!M50</f>
        <v>0</v>
      </c>
      <c r="X50" s="51">
        <f>'資源化量内訳'!N50</f>
        <v>9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1285</v>
      </c>
      <c r="AE50" s="52">
        <f t="shared" si="14"/>
        <v>78.59922178988327</v>
      </c>
      <c r="AF50" s="51">
        <f>'資源化量内訳'!AB50</f>
        <v>0</v>
      </c>
      <c r="AG50" s="51">
        <f>'資源化量内訳'!AJ50</f>
        <v>44</v>
      </c>
      <c r="AH50" s="51">
        <f>'資源化量内訳'!AR50</f>
        <v>77</v>
      </c>
      <c r="AI50" s="51">
        <f>'資源化量内訳'!AZ50</f>
        <v>0</v>
      </c>
      <c r="AJ50" s="51">
        <f>'資源化量内訳'!BH50</f>
        <v>0</v>
      </c>
      <c r="AK50" s="51" t="s">
        <v>170</v>
      </c>
      <c r="AL50" s="51">
        <f t="shared" si="15"/>
        <v>121</v>
      </c>
      <c r="AM50" s="52">
        <f t="shared" si="16"/>
        <v>18.374558303886925</v>
      </c>
      <c r="AN50" s="51">
        <f>'ごみ処理量内訳'!AC50</f>
        <v>275</v>
      </c>
      <c r="AO50" s="51">
        <f>'ごみ処理量内訳'!AD50</f>
        <v>127</v>
      </c>
      <c r="AP50" s="51">
        <f>'ごみ処理量内訳'!AE50</f>
        <v>46</v>
      </c>
      <c r="AQ50" s="51">
        <f t="shared" si="17"/>
        <v>448</v>
      </c>
    </row>
    <row r="51" spans="1:43" ht="13.5">
      <c r="A51" s="26" t="s">
        <v>74</v>
      </c>
      <c r="B51" s="49" t="s">
        <v>158</v>
      </c>
      <c r="C51" s="50" t="s">
        <v>159</v>
      </c>
      <c r="D51" s="51">
        <v>6447</v>
      </c>
      <c r="E51" s="51">
        <v>6447</v>
      </c>
      <c r="F51" s="51">
        <f>'ごみ搬入量内訳'!H51</f>
        <v>1772</v>
      </c>
      <c r="G51" s="51">
        <f>'ごみ搬入量内訳'!AG51</f>
        <v>728</v>
      </c>
      <c r="H51" s="51">
        <f>'ごみ搬入量内訳'!AH51</f>
        <v>0</v>
      </c>
      <c r="I51" s="51">
        <f t="shared" si="9"/>
        <v>2500</v>
      </c>
      <c r="J51" s="51">
        <f t="shared" si="10"/>
        <v>1062.4034540861098</v>
      </c>
      <c r="K51" s="51">
        <f>('ごみ搬入量内訳'!E51+'ごみ搬入量内訳'!AH51)/'ごみ処理概要'!D51/365*1000000</f>
        <v>753.0315682562347</v>
      </c>
      <c r="L51" s="51">
        <f>'ごみ搬入量内訳'!F51/'ごみ処理概要'!D51/365*1000000</f>
        <v>309.37188582987517</v>
      </c>
      <c r="M51" s="51">
        <f>'資源化量内訳'!BP51</f>
        <v>84</v>
      </c>
      <c r="N51" s="51">
        <f>'ごみ処理量内訳'!E51</f>
        <v>1400</v>
      </c>
      <c r="O51" s="51">
        <f>'ごみ処理量内訳'!L51</f>
        <v>203</v>
      </c>
      <c r="P51" s="51">
        <f t="shared" si="11"/>
        <v>0</v>
      </c>
      <c r="Q51" s="51">
        <f>'ごみ処理量内訳'!G51</f>
        <v>0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897</v>
      </c>
      <c r="W51" s="51">
        <f>'資源化量内訳'!M51</f>
        <v>111</v>
      </c>
      <c r="X51" s="51">
        <f>'資源化量内訳'!N51</f>
        <v>192</v>
      </c>
      <c r="Y51" s="51">
        <f>'資源化量内訳'!O51</f>
        <v>58</v>
      </c>
      <c r="Z51" s="51">
        <f>'資源化量内訳'!P51</f>
        <v>13</v>
      </c>
      <c r="AA51" s="51">
        <f>'資源化量内訳'!Q51</f>
        <v>12</v>
      </c>
      <c r="AB51" s="51">
        <f>'資源化量内訳'!R51</f>
        <v>7</v>
      </c>
      <c r="AC51" s="51">
        <f>'資源化量内訳'!S51</f>
        <v>504</v>
      </c>
      <c r="AD51" s="51">
        <f t="shared" si="13"/>
        <v>2500</v>
      </c>
      <c r="AE51" s="52">
        <f t="shared" si="14"/>
        <v>91.88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170</v>
      </c>
      <c r="AL51" s="51">
        <f t="shared" si="15"/>
        <v>0</v>
      </c>
      <c r="AM51" s="52">
        <f t="shared" si="16"/>
        <v>37.96439628482972</v>
      </c>
      <c r="AN51" s="51">
        <f>'ごみ処理量内訳'!AC51</f>
        <v>203</v>
      </c>
      <c r="AO51" s="51">
        <f>'ごみ処理量内訳'!AD51</f>
        <v>120</v>
      </c>
      <c r="AP51" s="51">
        <f>'ごみ処理量内訳'!AE51</f>
        <v>0</v>
      </c>
      <c r="AQ51" s="51">
        <f t="shared" si="17"/>
        <v>323</v>
      </c>
    </row>
    <row r="52" spans="1:43" ht="13.5">
      <c r="A52" s="26" t="s">
        <v>74</v>
      </c>
      <c r="B52" s="49" t="s">
        <v>160</v>
      </c>
      <c r="C52" s="50" t="s">
        <v>161</v>
      </c>
      <c r="D52" s="51">
        <v>13661</v>
      </c>
      <c r="E52" s="51">
        <v>13661</v>
      </c>
      <c r="F52" s="51">
        <f>'ごみ搬入量内訳'!H52</f>
        <v>3998</v>
      </c>
      <c r="G52" s="51">
        <f>'ごみ搬入量内訳'!AG52</f>
        <v>1862</v>
      </c>
      <c r="H52" s="51">
        <f>'ごみ搬入量内訳'!AH52</f>
        <v>90</v>
      </c>
      <c r="I52" s="51">
        <f t="shared" si="9"/>
        <v>5950</v>
      </c>
      <c r="J52" s="51">
        <f t="shared" si="10"/>
        <v>1193.2779344860332</v>
      </c>
      <c r="K52" s="51">
        <f>('ごみ搬入量内訳'!E52+'ごみ搬入量内訳'!AH52)/'ごみ処理概要'!D52/365*1000000</f>
        <v>1023.8124126976805</v>
      </c>
      <c r="L52" s="51">
        <f>'ごみ搬入量内訳'!F52/'ごみ処理概要'!D52/365*1000000</f>
        <v>169.46552178835262</v>
      </c>
      <c r="M52" s="51">
        <f>'資源化量内訳'!BP52</f>
        <v>337</v>
      </c>
      <c r="N52" s="51">
        <f>'ごみ処理量内訳'!E52</f>
        <v>3378</v>
      </c>
      <c r="O52" s="51">
        <f>'ごみ処理量内訳'!L52</f>
        <v>1915</v>
      </c>
      <c r="P52" s="51">
        <f t="shared" si="11"/>
        <v>105</v>
      </c>
      <c r="Q52" s="51">
        <f>'ごみ処理量内訳'!G52</f>
        <v>0</v>
      </c>
      <c r="R52" s="51">
        <f>'ごみ処理量内訳'!H52</f>
        <v>105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462</v>
      </c>
      <c r="W52" s="51">
        <f>'資源化量内訳'!M52</f>
        <v>102</v>
      </c>
      <c r="X52" s="51">
        <f>'資源化量内訳'!N52</f>
        <v>214</v>
      </c>
      <c r="Y52" s="51">
        <f>'資源化量内訳'!O52</f>
        <v>134</v>
      </c>
      <c r="Z52" s="51">
        <f>'資源化量内訳'!P52</f>
        <v>12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5860</v>
      </c>
      <c r="AE52" s="52">
        <f t="shared" si="14"/>
        <v>67.32081911262799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105</v>
      </c>
      <c r="AI52" s="51">
        <f>'資源化量内訳'!AZ52</f>
        <v>0</v>
      </c>
      <c r="AJ52" s="51">
        <f>'資源化量内訳'!BH52</f>
        <v>0</v>
      </c>
      <c r="AK52" s="51" t="s">
        <v>170</v>
      </c>
      <c r="AL52" s="51">
        <f t="shared" si="15"/>
        <v>105</v>
      </c>
      <c r="AM52" s="52">
        <f t="shared" si="16"/>
        <v>14.587703727610135</v>
      </c>
      <c r="AN52" s="51">
        <f>'ごみ処理量内訳'!AC52</f>
        <v>1915</v>
      </c>
      <c r="AO52" s="51">
        <f>'ごみ処理量内訳'!AD52</f>
        <v>288</v>
      </c>
      <c r="AP52" s="51">
        <f>'ごみ処理量内訳'!AE52</f>
        <v>0</v>
      </c>
      <c r="AQ52" s="51">
        <f t="shared" si="17"/>
        <v>2203</v>
      </c>
    </row>
    <row r="53" spans="1:43" ht="13.5">
      <c r="A53" s="26" t="s">
        <v>74</v>
      </c>
      <c r="B53" s="49" t="s">
        <v>162</v>
      </c>
      <c r="C53" s="50" t="s">
        <v>163</v>
      </c>
      <c r="D53" s="51">
        <v>2561</v>
      </c>
      <c r="E53" s="51">
        <v>2561</v>
      </c>
      <c r="F53" s="51">
        <f>'ごみ搬入量内訳'!H53</f>
        <v>942</v>
      </c>
      <c r="G53" s="51">
        <f>'ごみ搬入量内訳'!AG53</f>
        <v>140</v>
      </c>
      <c r="H53" s="51">
        <f>'ごみ搬入量内訳'!AH53</f>
        <v>7</v>
      </c>
      <c r="I53" s="51">
        <f t="shared" si="9"/>
        <v>1089</v>
      </c>
      <c r="J53" s="51">
        <f t="shared" si="10"/>
        <v>1164.9986895101977</v>
      </c>
      <c r="K53" s="51">
        <f>('ごみ搬入量内訳'!E53+'ごみ搬入量内訳'!AH53)/'ごみ処理概要'!D53/365*1000000</f>
        <v>876.1560392184133</v>
      </c>
      <c r="L53" s="51">
        <f>'ごみ搬入量内訳'!F53/'ごみ処理概要'!D53/365*1000000</f>
        <v>288.8426502917846</v>
      </c>
      <c r="M53" s="51">
        <f>'資源化量内訳'!BP53</f>
        <v>0</v>
      </c>
      <c r="N53" s="51">
        <f>'ごみ処理量内訳'!E53</f>
        <v>743</v>
      </c>
      <c r="O53" s="51">
        <f>'ごみ処理量内訳'!L53</f>
        <v>80</v>
      </c>
      <c r="P53" s="51">
        <f t="shared" si="11"/>
        <v>140</v>
      </c>
      <c r="Q53" s="51">
        <f>'ごみ処理量内訳'!G53</f>
        <v>0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140</v>
      </c>
      <c r="V53" s="51">
        <f t="shared" si="12"/>
        <v>119</v>
      </c>
      <c r="W53" s="51">
        <f>'資源化量内訳'!M53</f>
        <v>0</v>
      </c>
      <c r="X53" s="51">
        <f>'資源化量内訳'!N53</f>
        <v>35</v>
      </c>
      <c r="Y53" s="51">
        <f>'資源化量内訳'!O53</f>
        <v>29</v>
      </c>
      <c r="Z53" s="51">
        <f>'資源化量内訳'!P53</f>
        <v>20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35</v>
      </c>
      <c r="AD53" s="51">
        <f t="shared" si="13"/>
        <v>1082</v>
      </c>
      <c r="AE53" s="52">
        <f t="shared" si="14"/>
        <v>92.60628465804066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170</v>
      </c>
      <c r="AL53" s="51">
        <f t="shared" si="15"/>
        <v>0</v>
      </c>
      <c r="AM53" s="52">
        <f t="shared" si="16"/>
        <v>10.998151571164511</v>
      </c>
      <c r="AN53" s="51">
        <f>'ごみ処理量内訳'!AC53</f>
        <v>80</v>
      </c>
      <c r="AO53" s="51">
        <f>'ごみ処理量内訳'!AD53</f>
        <v>63</v>
      </c>
      <c r="AP53" s="51">
        <f>'ごみ処理量内訳'!AE53</f>
        <v>140</v>
      </c>
      <c r="AQ53" s="51">
        <f t="shared" si="17"/>
        <v>283</v>
      </c>
    </row>
    <row r="54" spans="1:43" ht="13.5">
      <c r="A54" s="26" t="s">
        <v>74</v>
      </c>
      <c r="B54" s="49" t="s">
        <v>164</v>
      </c>
      <c r="C54" s="50" t="s">
        <v>165</v>
      </c>
      <c r="D54" s="51">
        <v>14591</v>
      </c>
      <c r="E54" s="51">
        <v>14591</v>
      </c>
      <c r="F54" s="51">
        <f>'ごみ搬入量内訳'!H54</f>
        <v>4554</v>
      </c>
      <c r="G54" s="51">
        <f>'ごみ搬入量内訳'!AG54</f>
        <v>22</v>
      </c>
      <c r="H54" s="51">
        <f>'ごみ搬入量内訳'!AH54</f>
        <v>0</v>
      </c>
      <c r="I54" s="51">
        <f t="shared" si="9"/>
        <v>4576</v>
      </c>
      <c r="J54" s="51">
        <f t="shared" si="10"/>
        <v>859.2273525714387</v>
      </c>
      <c r="K54" s="51">
        <f>('ごみ搬入量内訳'!E54+'ごみ搬入量内訳'!AH54)/'ごみ処理概要'!D54/365*1000000</f>
        <v>644.9838190740586</v>
      </c>
      <c r="L54" s="51">
        <f>'ごみ搬入量内訳'!F54/'ごみ処理概要'!D54/365*1000000</f>
        <v>214.24353349738018</v>
      </c>
      <c r="M54" s="51">
        <f>'資源化量内訳'!BP54</f>
        <v>38</v>
      </c>
      <c r="N54" s="51">
        <f>'ごみ処理量内訳'!E54</f>
        <v>3392</v>
      </c>
      <c r="O54" s="51">
        <f>'ごみ処理量内訳'!L54</f>
        <v>411</v>
      </c>
      <c r="P54" s="51">
        <f t="shared" si="11"/>
        <v>248</v>
      </c>
      <c r="Q54" s="51">
        <f>'ごみ処理量内訳'!G54</f>
        <v>0</v>
      </c>
      <c r="R54" s="51">
        <f>'ごみ処理量内訳'!H54</f>
        <v>248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525</v>
      </c>
      <c r="W54" s="51">
        <f>'資源化量内訳'!M54</f>
        <v>274</v>
      </c>
      <c r="X54" s="51">
        <f>'資源化量内訳'!N54</f>
        <v>239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12</v>
      </c>
      <c r="AD54" s="51">
        <f t="shared" si="13"/>
        <v>4576</v>
      </c>
      <c r="AE54" s="52">
        <f t="shared" si="14"/>
        <v>91.01835664335664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248</v>
      </c>
      <c r="AI54" s="51">
        <f>'資源化量内訳'!AZ54</f>
        <v>0</v>
      </c>
      <c r="AJ54" s="51">
        <f>'資源化量内訳'!BH54</f>
        <v>0</v>
      </c>
      <c r="AK54" s="51" t="s">
        <v>170</v>
      </c>
      <c r="AL54" s="51">
        <f t="shared" si="15"/>
        <v>248</v>
      </c>
      <c r="AM54" s="52">
        <f t="shared" si="16"/>
        <v>17.576939748591244</v>
      </c>
      <c r="AN54" s="51">
        <f>'ごみ処理量内訳'!AC54</f>
        <v>411</v>
      </c>
      <c r="AO54" s="51">
        <f>'ごみ処理量内訳'!AD54</f>
        <v>291</v>
      </c>
      <c r="AP54" s="51">
        <f>'ごみ処理量内訳'!AE54</f>
        <v>0</v>
      </c>
      <c r="AQ54" s="51">
        <f t="shared" si="17"/>
        <v>702</v>
      </c>
    </row>
    <row r="55" spans="1:43" ht="13.5">
      <c r="A55" s="26" t="s">
        <v>74</v>
      </c>
      <c r="B55" s="49" t="s">
        <v>166</v>
      </c>
      <c r="C55" s="50" t="s">
        <v>167</v>
      </c>
      <c r="D55" s="51">
        <v>7102</v>
      </c>
      <c r="E55" s="51">
        <v>7102</v>
      </c>
      <c r="F55" s="51">
        <f>'ごみ搬入量内訳'!H55</f>
        <v>1930</v>
      </c>
      <c r="G55" s="51">
        <f>'ごみ搬入量内訳'!AG55</f>
        <v>868</v>
      </c>
      <c r="H55" s="51">
        <f>'ごみ搬入量内訳'!AH55</f>
        <v>256</v>
      </c>
      <c r="I55" s="51">
        <f t="shared" si="9"/>
        <v>3054</v>
      </c>
      <c r="J55" s="51">
        <f t="shared" si="10"/>
        <v>1178.1361993341638</v>
      </c>
      <c r="K55" s="51">
        <f>('ごみ搬入量内訳'!E55+'ごみ搬入量内訳'!AH55)/'ごみ処理概要'!D55/365*1000000</f>
        <v>908.4842008618064</v>
      </c>
      <c r="L55" s="51">
        <f>'ごみ搬入量内訳'!F55/'ごみ処理概要'!D55/365*1000000</f>
        <v>269.6519984723578</v>
      </c>
      <c r="M55" s="51">
        <f>'資源化量内訳'!BP55</f>
        <v>0</v>
      </c>
      <c r="N55" s="51">
        <f>'ごみ処理量内訳'!E55</f>
        <v>1425</v>
      </c>
      <c r="O55" s="51">
        <f>'ごみ処理量内訳'!L55</f>
        <v>868</v>
      </c>
      <c r="P55" s="51">
        <f t="shared" si="11"/>
        <v>255</v>
      </c>
      <c r="Q55" s="51">
        <f>'ごみ処理量内訳'!G55</f>
        <v>0</v>
      </c>
      <c r="R55" s="51">
        <f>'ごみ処理量内訳'!H55</f>
        <v>255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410</v>
      </c>
      <c r="W55" s="51">
        <f>'資源化量内訳'!M55</f>
        <v>227</v>
      </c>
      <c r="X55" s="51">
        <f>'資源化量内訳'!N55</f>
        <v>160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20</v>
      </c>
      <c r="AC55" s="51">
        <f>'資源化量内訳'!S55</f>
        <v>3</v>
      </c>
      <c r="AD55" s="51">
        <f t="shared" si="13"/>
        <v>2958</v>
      </c>
      <c r="AE55" s="52">
        <f t="shared" si="14"/>
        <v>70.65584854631508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95</v>
      </c>
      <c r="AI55" s="51">
        <f>'資源化量内訳'!AZ55</f>
        <v>0</v>
      </c>
      <c r="AJ55" s="51">
        <f>'資源化量内訳'!BH55</f>
        <v>0</v>
      </c>
      <c r="AK55" s="51" t="s">
        <v>170</v>
      </c>
      <c r="AL55" s="51">
        <f t="shared" si="15"/>
        <v>95</v>
      </c>
      <c r="AM55" s="52">
        <f t="shared" si="16"/>
        <v>17.07234617985125</v>
      </c>
      <c r="AN55" s="51">
        <f>'ごみ処理量内訳'!AC55</f>
        <v>868</v>
      </c>
      <c r="AO55" s="51">
        <f>'ごみ処理量内訳'!AD55</f>
        <v>122</v>
      </c>
      <c r="AP55" s="51">
        <f>'ごみ処理量内訳'!AE55</f>
        <v>0</v>
      </c>
      <c r="AQ55" s="51">
        <f t="shared" si="17"/>
        <v>990</v>
      </c>
    </row>
    <row r="56" spans="1:43" ht="13.5">
      <c r="A56" s="26" t="s">
        <v>74</v>
      </c>
      <c r="B56" s="49" t="s">
        <v>168</v>
      </c>
      <c r="C56" s="50" t="s">
        <v>169</v>
      </c>
      <c r="D56" s="51">
        <v>11339</v>
      </c>
      <c r="E56" s="51">
        <v>11339</v>
      </c>
      <c r="F56" s="51">
        <f>'ごみ搬入量内訳'!H56</f>
        <v>3675</v>
      </c>
      <c r="G56" s="51">
        <f>'ごみ搬入量内訳'!AG56</f>
        <v>4507</v>
      </c>
      <c r="H56" s="51">
        <f>'ごみ搬入量内訳'!AH56</f>
        <v>592</v>
      </c>
      <c r="I56" s="51">
        <f t="shared" si="9"/>
        <v>8774</v>
      </c>
      <c r="J56" s="51">
        <f t="shared" si="10"/>
        <v>2119.9714405488635</v>
      </c>
      <c r="K56" s="51">
        <f>('ごみ搬入量内訳'!E56+'ごみ搬入量内訳'!AH56)/'ごみ処理概要'!D56/365*1000000</f>
        <v>1935.3739729651693</v>
      </c>
      <c r="L56" s="51">
        <f>'ごみ搬入量内訳'!F56/'ごみ処理概要'!D56/365*1000000</f>
        <v>184.59746758369405</v>
      </c>
      <c r="M56" s="51">
        <f>'資源化量内訳'!BP56</f>
        <v>54</v>
      </c>
      <c r="N56" s="51">
        <f>'ごみ処理量内訳'!E56</f>
        <v>2634</v>
      </c>
      <c r="O56" s="51">
        <f>'ごみ処理量内訳'!L56</f>
        <v>4915</v>
      </c>
      <c r="P56" s="51">
        <f t="shared" si="11"/>
        <v>633</v>
      </c>
      <c r="Q56" s="51">
        <f>'ごみ処理量内訳'!G56</f>
        <v>0</v>
      </c>
      <c r="R56" s="51">
        <f>'ごみ処理量内訳'!H56</f>
        <v>633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0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8182</v>
      </c>
      <c r="AE56" s="52">
        <f t="shared" si="14"/>
        <v>39.92911268638475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633</v>
      </c>
      <c r="AI56" s="51">
        <f>'資源化量内訳'!AZ56</f>
        <v>0</v>
      </c>
      <c r="AJ56" s="51">
        <f>'資源化量内訳'!BH56</f>
        <v>0</v>
      </c>
      <c r="AK56" s="51" t="s">
        <v>170</v>
      </c>
      <c r="AL56" s="51">
        <f t="shared" si="15"/>
        <v>633</v>
      </c>
      <c r="AM56" s="52">
        <f t="shared" si="16"/>
        <v>8.34142787761049</v>
      </c>
      <c r="AN56" s="51">
        <f>'ごみ処理量内訳'!AC56</f>
        <v>4915</v>
      </c>
      <c r="AO56" s="51">
        <f>'ごみ処理量内訳'!AD56</f>
        <v>225</v>
      </c>
      <c r="AP56" s="51">
        <f>'ごみ処理量内訳'!AE56</f>
        <v>0</v>
      </c>
      <c r="AQ56" s="51">
        <f t="shared" si="17"/>
        <v>5140</v>
      </c>
    </row>
    <row r="57" spans="1:43" ht="13.5">
      <c r="A57" s="79" t="s">
        <v>192</v>
      </c>
      <c r="B57" s="80"/>
      <c r="C57" s="81"/>
      <c r="D57" s="51">
        <f>SUM(D7:D56)</f>
        <v>1340200</v>
      </c>
      <c r="E57" s="51">
        <f>SUM(E7:E56)</f>
        <v>1337815</v>
      </c>
      <c r="F57" s="51">
        <f>'ごみ搬入量内訳'!H57</f>
        <v>426284</v>
      </c>
      <c r="G57" s="51">
        <f>'ごみ搬入量内訳'!AG57</f>
        <v>43496</v>
      </c>
      <c r="H57" s="51">
        <f>'ごみ搬入量内訳'!AH57</f>
        <v>4109</v>
      </c>
      <c r="I57" s="51">
        <f>SUM(F57:H57)</f>
        <v>473889</v>
      </c>
      <c r="J57" s="51">
        <f>I57/D57/365*1000000</f>
        <v>968.7554300830176</v>
      </c>
      <c r="K57" s="51">
        <f>('ごみ搬入量内訳'!E57+'ごみ搬入量内訳'!AH57)/'ごみ処理概要'!D57/365*1000000</f>
        <v>689.1794927356989</v>
      </c>
      <c r="L57" s="51">
        <f>'ごみ搬入量内訳'!F57/'ごみ処理概要'!D57/365*1000000</f>
        <v>279.57593734731887</v>
      </c>
      <c r="M57" s="51">
        <f>'資源化量内訳'!BP57</f>
        <v>28853</v>
      </c>
      <c r="N57" s="51">
        <f>'ごみ処理量内訳'!E57</f>
        <v>363677</v>
      </c>
      <c r="O57" s="51">
        <f>'ごみ処理量内訳'!L57</f>
        <v>23639</v>
      </c>
      <c r="P57" s="51">
        <f>SUM(Q57:U57)</f>
        <v>61742</v>
      </c>
      <c r="Q57" s="51">
        <f>'ごみ処理量内訳'!G57</f>
        <v>29797</v>
      </c>
      <c r="R57" s="51">
        <f>'ごみ処理量内訳'!H57</f>
        <v>17961</v>
      </c>
      <c r="S57" s="51">
        <f>'ごみ処理量内訳'!I57</f>
        <v>0</v>
      </c>
      <c r="T57" s="51">
        <f>'ごみ処理量内訳'!J57</f>
        <v>9268</v>
      </c>
      <c r="U57" s="51">
        <f>'ごみ処理量内訳'!K57</f>
        <v>4716</v>
      </c>
      <c r="V57" s="51">
        <f>SUM(W57:AC57)</f>
        <v>20694</v>
      </c>
      <c r="W57" s="51">
        <f>'資源化量内訳'!M57</f>
        <v>10192</v>
      </c>
      <c r="X57" s="51">
        <f>'資源化量内訳'!N57</f>
        <v>4129</v>
      </c>
      <c r="Y57" s="51">
        <f>'資源化量内訳'!O57</f>
        <v>3355</v>
      </c>
      <c r="Z57" s="51">
        <f>'資源化量内訳'!P57</f>
        <v>214</v>
      </c>
      <c r="AA57" s="51">
        <f>'資源化量内訳'!Q57</f>
        <v>1124</v>
      </c>
      <c r="AB57" s="51">
        <f>'資源化量内訳'!R57</f>
        <v>414</v>
      </c>
      <c r="AC57" s="51">
        <f>'資源化量内訳'!S57</f>
        <v>1266</v>
      </c>
      <c r="AD57" s="51">
        <f>N57+O57+P57+V57</f>
        <v>469752</v>
      </c>
      <c r="AE57" s="52">
        <f t="shared" si="14"/>
        <v>94.96777022769461</v>
      </c>
      <c r="AF57" s="51">
        <f>'資源化量内訳'!AB57</f>
        <v>55</v>
      </c>
      <c r="AG57" s="51">
        <f>'資源化量内訳'!AJ57</f>
        <v>7106</v>
      </c>
      <c r="AH57" s="51">
        <f>'資源化量内訳'!AR57</f>
        <v>13208</v>
      </c>
      <c r="AI57" s="51">
        <f>'資源化量内訳'!AZ57</f>
        <v>0</v>
      </c>
      <c r="AJ57" s="51">
        <f>'資源化量内訳'!BH57</f>
        <v>9268</v>
      </c>
      <c r="AK57" s="51" t="s">
        <v>170</v>
      </c>
      <c r="AL57" s="51">
        <f>SUM(AF57:AJ57)</f>
        <v>29637</v>
      </c>
      <c r="AM57" s="52">
        <f>(V57+AL57+M57)/(M57+AD57)*100</f>
        <v>15.881108292135057</v>
      </c>
      <c r="AN57" s="51">
        <f>'ごみ処理量内訳'!AC57</f>
        <v>23639</v>
      </c>
      <c r="AO57" s="51">
        <f>'ごみ処理量内訳'!AD57</f>
        <v>45949</v>
      </c>
      <c r="AP57" s="51">
        <f>'ごみ処理量内訳'!AE57</f>
        <v>12453</v>
      </c>
      <c r="AQ57" s="51">
        <f>SUM(AN57:AP57)</f>
        <v>82041</v>
      </c>
    </row>
  </sheetData>
  <mergeCells count="31">
    <mergeCell ref="A57:C57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37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38</v>
      </c>
      <c r="C2" s="67" t="s">
        <v>41</v>
      </c>
      <c r="D2" s="59" t="s">
        <v>32</v>
      </c>
      <c r="E2" s="77"/>
      <c r="F2" s="56"/>
      <c r="G2" s="29" t="s">
        <v>33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48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49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50</v>
      </c>
      <c r="F4" s="67" t="s">
        <v>51</v>
      </c>
      <c r="G4" s="15"/>
      <c r="H4" s="12" t="s">
        <v>15</v>
      </c>
      <c r="I4" s="82" t="s">
        <v>52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53</v>
      </c>
      <c r="K5" s="8" t="s">
        <v>54</v>
      </c>
      <c r="L5" s="8" t="s">
        <v>55</v>
      </c>
      <c r="M5" s="12" t="s">
        <v>15</v>
      </c>
      <c r="N5" s="8" t="s">
        <v>53</v>
      </c>
      <c r="O5" s="8" t="s">
        <v>54</v>
      </c>
      <c r="P5" s="8" t="s">
        <v>55</v>
      </c>
      <c r="Q5" s="12" t="s">
        <v>15</v>
      </c>
      <c r="R5" s="8" t="s">
        <v>53</v>
      </c>
      <c r="S5" s="8" t="s">
        <v>54</v>
      </c>
      <c r="T5" s="8" t="s">
        <v>55</v>
      </c>
      <c r="U5" s="12" t="s">
        <v>15</v>
      </c>
      <c r="V5" s="8" t="s">
        <v>53</v>
      </c>
      <c r="W5" s="8" t="s">
        <v>54</v>
      </c>
      <c r="X5" s="8" t="s">
        <v>55</v>
      </c>
      <c r="Y5" s="12" t="s">
        <v>15</v>
      </c>
      <c r="Z5" s="8" t="s">
        <v>53</v>
      </c>
      <c r="AA5" s="8" t="s">
        <v>54</v>
      </c>
      <c r="AB5" s="8" t="s">
        <v>55</v>
      </c>
      <c r="AC5" s="12" t="s">
        <v>15</v>
      </c>
      <c r="AD5" s="8" t="s">
        <v>53</v>
      </c>
      <c r="AE5" s="8" t="s">
        <v>54</v>
      </c>
      <c r="AF5" s="8" t="s">
        <v>55</v>
      </c>
      <c r="AG5" s="15"/>
      <c r="AH5" s="70"/>
    </row>
    <row r="6" spans="1:34" s="30" customFormat="1" ht="22.5" customHeight="1">
      <c r="A6" s="64"/>
      <c r="B6" s="53"/>
      <c r="C6" s="55"/>
      <c r="D6" s="23" t="s">
        <v>47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74</v>
      </c>
      <c r="B7" s="49" t="s">
        <v>75</v>
      </c>
      <c r="C7" s="50" t="s">
        <v>76</v>
      </c>
      <c r="D7" s="51">
        <f aca="true" t="shared" si="0" ref="D7:D38">E7+F7</f>
        <v>112681</v>
      </c>
      <c r="E7" s="51">
        <v>74248</v>
      </c>
      <c r="F7" s="51">
        <v>38433</v>
      </c>
      <c r="G7" s="51">
        <f aca="true" t="shared" si="1" ref="G7:G19">H7+AG7</f>
        <v>112681</v>
      </c>
      <c r="H7" s="51">
        <f aca="true" t="shared" si="2" ref="H7:H19">I7+M7+Q7+U7+Y7+AC7</f>
        <v>110855</v>
      </c>
      <c r="I7" s="51">
        <f aca="true" t="shared" si="3" ref="I7:I19">SUM(J7:L7)</f>
        <v>0</v>
      </c>
      <c r="J7" s="51">
        <v>0</v>
      </c>
      <c r="K7" s="51">
        <v>0</v>
      </c>
      <c r="L7" s="51">
        <v>0</v>
      </c>
      <c r="M7" s="51">
        <f aca="true" t="shared" si="4" ref="M7:M19">SUM(N7:P7)</f>
        <v>98287</v>
      </c>
      <c r="N7" s="51">
        <v>2630</v>
      </c>
      <c r="O7" s="51">
        <v>60946</v>
      </c>
      <c r="P7" s="51">
        <v>34711</v>
      </c>
      <c r="Q7" s="51">
        <f aca="true" t="shared" si="5" ref="Q7:Q19">SUM(R7:T7)</f>
        <v>2074</v>
      </c>
      <c r="R7" s="51">
        <v>0</v>
      </c>
      <c r="S7" s="51">
        <v>1924</v>
      </c>
      <c r="T7" s="51">
        <v>150</v>
      </c>
      <c r="U7" s="51">
        <f aca="true" t="shared" si="6" ref="U7:U19">SUM(V7:X7)</f>
        <v>5350</v>
      </c>
      <c r="V7" s="51">
        <v>0</v>
      </c>
      <c r="W7" s="51">
        <v>4732</v>
      </c>
      <c r="X7" s="51">
        <v>618</v>
      </c>
      <c r="Y7" s="51">
        <f aca="true" t="shared" si="7" ref="Y7:Y19">SUM(Z7:AB7)</f>
        <v>29</v>
      </c>
      <c r="Z7" s="51">
        <v>29</v>
      </c>
      <c r="AA7" s="51">
        <v>0</v>
      </c>
      <c r="AB7" s="51">
        <v>0</v>
      </c>
      <c r="AC7" s="51">
        <f aca="true" t="shared" si="8" ref="AC7:AC19">SUM(AD7:AF7)</f>
        <v>5115</v>
      </c>
      <c r="AD7" s="51">
        <v>1765</v>
      </c>
      <c r="AE7" s="51">
        <v>2251</v>
      </c>
      <c r="AF7" s="51">
        <v>1099</v>
      </c>
      <c r="AG7" s="51">
        <v>1826</v>
      </c>
      <c r="AH7" s="51">
        <v>0</v>
      </c>
    </row>
    <row r="8" spans="1:34" ht="13.5">
      <c r="A8" s="26" t="s">
        <v>74</v>
      </c>
      <c r="B8" s="49" t="s">
        <v>77</v>
      </c>
      <c r="C8" s="50" t="s">
        <v>78</v>
      </c>
      <c r="D8" s="51">
        <f t="shared" si="0"/>
        <v>41771</v>
      </c>
      <c r="E8" s="51">
        <v>25672</v>
      </c>
      <c r="F8" s="51">
        <v>16099</v>
      </c>
      <c r="G8" s="51">
        <f t="shared" si="1"/>
        <v>41771</v>
      </c>
      <c r="H8" s="51">
        <f t="shared" si="2"/>
        <v>36126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30202</v>
      </c>
      <c r="N8" s="51">
        <v>19948</v>
      </c>
      <c r="O8" s="51">
        <v>0</v>
      </c>
      <c r="P8" s="51">
        <v>10254</v>
      </c>
      <c r="Q8" s="51">
        <f t="shared" si="5"/>
        <v>1292</v>
      </c>
      <c r="R8" s="51">
        <v>1292</v>
      </c>
      <c r="S8" s="51">
        <v>0</v>
      </c>
      <c r="T8" s="51">
        <v>0</v>
      </c>
      <c r="U8" s="51">
        <f t="shared" si="6"/>
        <v>1806</v>
      </c>
      <c r="V8" s="51">
        <v>0</v>
      </c>
      <c r="W8" s="51">
        <v>1806</v>
      </c>
      <c r="X8" s="51">
        <v>0</v>
      </c>
      <c r="Y8" s="51">
        <f t="shared" si="7"/>
        <v>2421</v>
      </c>
      <c r="Z8" s="51">
        <v>2421</v>
      </c>
      <c r="AA8" s="51">
        <v>0</v>
      </c>
      <c r="AB8" s="51">
        <v>0</v>
      </c>
      <c r="AC8" s="51">
        <f t="shared" si="8"/>
        <v>405</v>
      </c>
      <c r="AD8" s="51">
        <v>205</v>
      </c>
      <c r="AE8" s="51">
        <v>0</v>
      </c>
      <c r="AF8" s="51">
        <v>200</v>
      </c>
      <c r="AG8" s="51">
        <v>5645</v>
      </c>
      <c r="AH8" s="51">
        <v>0</v>
      </c>
    </row>
    <row r="9" spans="1:34" ht="13.5">
      <c r="A9" s="26" t="s">
        <v>74</v>
      </c>
      <c r="B9" s="49" t="s">
        <v>79</v>
      </c>
      <c r="C9" s="50" t="s">
        <v>80</v>
      </c>
      <c r="D9" s="51">
        <f t="shared" si="0"/>
        <v>25673</v>
      </c>
      <c r="E9" s="51">
        <v>17473</v>
      </c>
      <c r="F9" s="51">
        <v>8200</v>
      </c>
      <c r="G9" s="51">
        <f t="shared" si="1"/>
        <v>25673</v>
      </c>
      <c r="H9" s="51">
        <f t="shared" si="2"/>
        <v>23410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20776</v>
      </c>
      <c r="N9" s="51">
        <v>0</v>
      </c>
      <c r="O9" s="51">
        <v>14146</v>
      </c>
      <c r="P9" s="51">
        <v>6630</v>
      </c>
      <c r="Q9" s="51">
        <f t="shared" si="5"/>
        <v>1328</v>
      </c>
      <c r="R9" s="51">
        <v>0</v>
      </c>
      <c r="S9" s="51">
        <v>1328</v>
      </c>
      <c r="T9" s="51">
        <v>0</v>
      </c>
      <c r="U9" s="51">
        <f t="shared" si="6"/>
        <v>985</v>
      </c>
      <c r="V9" s="51">
        <v>405</v>
      </c>
      <c r="W9" s="51">
        <v>580</v>
      </c>
      <c r="X9" s="51">
        <v>0</v>
      </c>
      <c r="Y9" s="51">
        <f t="shared" si="7"/>
        <v>21</v>
      </c>
      <c r="Z9" s="51">
        <v>21</v>
      </c>
      <c r="AA9" s="51">
        <v>0</v>
      </c>
      <c r="AB9" s="51">
        <v>0</v>
      </c>
      <c r="AC9" s="51">
        <f t="shared" si="8"/>
        <v>300</v>
      </c>
      <c r="AD9" s="51">
        <v>300</v>
      </c>
      <c r="AE9" s="51">
        <v>0</v>
      </c>
      <c r="AF9" s="51">
        <v>0</v>
      </c>
      <c r="AG9" s="51">
        <v>2263</v>
      </c>
      <c r="AH9" s="51">
        <v>0</v>
      </c>
    </row>
    <row r="10" spans="1:34" ht="13.5">
      <c r="A10" s="26" t="s">
        <v>74</v>
      </c>
      <c r="B10" s="49" t="s">
        <v>81</v>
      </c>
      <c r="C10" s="50" t="s">
        <v>82</v>
      </c>
      <c r="D10" s="51">
        <f t="shared" si="0"/>
        <v>28724</v>
      </c>
      <c r="E10" s="51">
        <v>23436</v>
      </c>
      <c r="F10" s="51">
        <v>5288</v>
      </c>
      <c r="G10" s="51">
        <f t="shared" si="1"/>
        <v>28724</v>
      </c>
      <c r="H10" s="51">
        <f t="shared" si="2"/>
        <v>23022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20821</v>
      </c>
      <c r="N10" s="51">
        <v>1</v>
      </c>
      <c r="O10" s="51">
        <v>19275</v>
      </c>
      <c r="P10" s="51">
        <v>1545</v>
      </c>
      <c r="Q10" s="51">
        <f t="shared" si="5"/>
        <v>1400</v>
      </c>
      <c r="R10" s="51">
        <v>1293</v>
      </c>
      <c r="S10" s="51">
        <v>0</v>
      </c>
      <c r="T10" s="51">
        <v>107</v>
      </c>
      <c r="U10" s="51">
        <f t="shared" si="6"/>
        <v>774</v>
      </c>
      <c r="V10" s="51">
        <v>774</v>
      </c>
      <c r="W10" s="51">
        <v>0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27</v>
      </c>
      <c r="AD10" s="51">
        <v>19</v>
      </c>
      <c r="AE10" s="51">
        <v>0</v>
      </c>
      <c r="AF10" s="51">
        <v>8</v>
      </c>
      <c r="AG10" s="51">
        <v>5702</v>
      </c>
      <c r="AH10" s="51">
        <v>0</v>
      </c>
    </row>
    <row r="11" spans="1:34" ht="13.5">
      <c r="A11" s="26" t="s">
        <v>74</v>
      </c>
      <c r="B11" s="49" t="s">
        <v>83</v>
      </c>
      <c r="C11" s="50" t="s">
        <v>84</v>
      </c>
      <c r="D11" s="51">
        <f t="shared" si="0"/>
        <v>15344</v>
      </c>
      <c r="E11" s="51">
        <v>12616</v>
      </c>
      <c r="F11" s="51">
        <v>2728</v>
      </c>
      <c r="G11" s="51">
        <f t="shared" si="1"/>
        <v>15344</v>
      </c>
      <c r="H11" s="51">
        <f t="shared" si="2"/>
        <v>13740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12448</v>
      </c>
      <c r="N11" s="51">
        <v>0</v>
      </c>
      <c r="O11" s="51">
        <v>11392</v>
      </c>
      <c r="P11" s="51">
        <v>1056</v>
      </c>
      <c r="Q11" s="51">
        <f t="shared" si="5"/>
        <v>902</v>
      </c>
      <c r="R11" s="51">
        <v>0</v>
      </c>
      <c r="S11" s="51">
        <v>834</v>
      </c>
      <c r="T11" s="51">
        <v>68</v>
      </c>
      <c r="U11" s="51">
        <f t="shared" si="6"/>
        <v>390</v>
      </c>
      <c r="V11" s="51">
        <v>0</v>
      </c>
      <c r="W11" s="51">
        <v>390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1604</v>
      </c>
      <c r="AH11" s="51">
        <v>0</v>
      </c>
    </row>
    <row r="12" spans="1:34" ht="13.5">
      <c r="A12" s="26" t="s">
        <v>74</v>
      </c>
      <c r="B12" s="49" t="s">
        <v>85</v>
      </c>
      <c r="C12" s="50" t="s">
        <v>86</v>
      </c>
      <c r="D12" s="51">
        <f t="shared" si="0"/>
        <v>38879</v>
      </c>
      <c r="E12" s="51">
        <v>25161</v>
      </c>
      <c r="F12" s="51">
        <v>13718</v>
      </c>
      <c r="G12" s="51">
        <f t="shared" si="1"/>
        <v>38879</v>
      </c>
      <c r="H12" s="51">
        <f t="shared" si="2"/>
        <v>38150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32994</v>
      </c>
      <c r="N12" s="51">
        <v>0</v>
      </c>
      <c r="O12" s="51">
        <v>20326</v>
      </c>
      <c r="P12" s="51">
        <v>12668</v>
      </c>
      <c r="Q12" s="51">
        <f t="shared" si="5"/>
        <v>591</v>
      </c>
      <c r="R12" s="51">
        <v>0</v>
      </c>
      <c r="S12" s="51">
        <v>560</v>
      </c>
      <c r="T12" s="51">
        <v>31</v>
      </c>
      <c r="U12" s="51">
        <f t="shared" si="6"/>
        <v>4202</v>
      </c>
      <c r="V12" s="51">
        <v>0</v>
      </c>
      <c r="W12" s="51">
        <v>3913</v>
      </c>
      <c r="X12" s="51">
        <v>289</v>
      </c>
      <c r="Y12" s="51">
        <f t="shared" si="7"/>
        <v>166</v>
      </c>
      <c r="Z12" s="51">
        <v>0</v>
      </c>
      <c r="AA12" s="51">
        <v>166</v>
      </c>
      <c r="AB12" s="51">
        <v>0</v>
      </c>
      <c r="AC12" s="51">
        <f t="shared" si="8"/>
        <v>197</v>
      </c>
      <c r="AD12" s="51">
        <v>0</v>
      </c>
      <c r="AE12" s="51">
        <v>197</v>
      </c>
      <c r="AF12" s="51">
        <v>0</v>
      </c>
      <c r="AG12" s="51">
        <v>729</v>
      </c>
      <c r="AH12" s="51">
        <v>0</v>
      </c>
    </row>
    <row r="13" spans="1:34" ht="13.5">
      <c r="A13" s="26" t="s">
        <v>74</v>
      </c>
      <c r="B13" s="49" t="s">
        <v>87</v>
      </c>
      <c r="C13" s="50" t="s">
        <v>88</v>
      </c>
      <c r="D13" s="51">
        <f t="shared" si="0"/>
        <v>24611</v>
      </c>
      <c r="E13" s="51">
        <v>16267</v>
      </c>
      <c r="F13" s="51">
        <v>8344</v>
      </c>
      <c r="G13" s="51">
        <f t="shared" si="1"/>
        <v>24611</v>
      </c>
      <c r="H13" s="51">
        <f t="shared" si="2"/>
        <v>23385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12269</v>
      </c>
      <c r="N13" s="51">
        <v>0</v>
      </c>
      <c r="O13" s="51">
        <v>6793</v>
      </c>
      <c r="P13" s="51">
        <v>5476</v>
      </c>
      <c r="Q13" s="51">
        <f t="shared" si="5"/>
        <v>4976</v>
      </c>
      <c r="R13" s="51">
        <v>0</v>
      </c>
      <c r="S13" s="51">
        <v>3457</v>
      </c>
      <c r="T13" s="51">
        <v>1519</v>
      </c>
      <c r="U13" s="51">
        <f t="shared" si="6"/>
        <v>5717</v>
      </c>
      <c r="V13" s="51">
        <v>0</v>
      </c>
      <c r="W13" s="51">
        <v>5717</v>
      </c>
      <c r="X13" s="51">
        <v>0</v>
      </c>
      <c r="Y13" s="51">
        <f t="shared" si="7"/>
        <v>19</v>
      </c>
      <c r="Z13" s="51">
        <v>0</v>
      </c>
      <c r="AA13" s="51">
        <v>19</v>
      </c>
      <c r="AB13" s="51">
        <v>0</v>
      </c>
      <c r="AC13" s="51">
        <f t="shared" si="8"/>
        <v>404</v>
      </c>
      <c r="AD13" s="51">
        <v>0</v>
      </c>
      <c r="AE13" s="51">
        <v>281</v>
      </c>
      <c r="AF13" s="51">
        <v>123</v>
      </c>
      <c r="AG13" s="51">
        <v>1226</v>
      </c>
      <c r="AH13" s="51">
        <v>0</v>
      </c>
    </row>
    <row r="14" spans="1:34" ht="13.5">
      <c r="A14" s="26" t="s">
        <v>74</v>
      </c>
      <c r="B14" s="49" t="s">
        <v>70</v>
      </c>
      <c r="C14" s="50" t="s">
        <v>69</v>
      </c>
      <c r="D14" s="51">
        <f t="shared" si="0"/>
        <v>20107</v>
      </c>
      <c r="E14" s="51">
        <v>13080</v>
      </c>
      <c r="F14" s="51">
        <v>7027</v>
      </c>
      <c r="G14" s="51">
        <f t="shared" si="1"/>
        <v>20107</v>
      </c>
      <c r="H14" s="51">
        <f t="shared" si="2"/>
        <v>19305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13656</v>
      </c>
      <c r="N14" s="51">
        <v>0</v>
      </c>
      <c r="O14" s="51">
        <v>7774</v>
      </c>
      <c r="P14" s="51">
        <v>5882</v>
      </c>
      <c r="Q14" s="51">
        <f t="shared" si="5"/>
        <v>0</v>
      </c>
      <c r="R14" s="51">
        <v>0</v>
      </c>
      <c r="S14" s="51">
        <v>0</v>
      </c>
      <c r="T14" s="51">
        <v>0</v>
      </c>
      <c r="U14" s="51">
        <f t="shared" si="6"/>
        <v>4147</v>
      </c>
      <c r="V14" s="51">
        <v>0</v>
      </c>
      <c r="W14" s="51">
        <v>3509</v>
      </c>
      <c r="X14" s="51">
        <v>638</v>
      </c>
      <c r="Y14" s="51">
        <f t="shared" si="7"/>
        <v>471</v>
      </c>
      <c r="Z14" s="51">
        <v>0</v>
      </c>
      <c r="AA14" s="51">
        <v>20</v>
      </c>
      <c r="AB14" s="51">
        <v>451</v>
      </c>
      <c r="AC14" s="51">
        <f t="shared" si="8"/>
        <v>1031</v>
      </c>
      <c r="AD14" s="51">
        <v>0</v>
      </c>
      <c r="AE14" s="51">
        <v>696</v>
      </c>
      <c r="AF14" s="51">
        <v>335</v>
      </c>
      <c r="AG14" s="51">
        <v>802</v>
      </c>
      <c r="AH14" s="51">
        <v>0</v>
      </c>
    </row>
    <row r="15" spans="1:34" ht="13.5">
      <c r="A15" s="26" t="s">
        <v>74</v>
      </c>
      <c r="B15" s="49" t="s">
        <v>89</v>
      </c>
      <c r="C15" s="50" t="s">
        <v>193</v>
      </c>
      <c r="D15" s="51">
        <f t="shared" si="0"/>
        <v>6615</v>
      </c>
      <c r="E15" s="51">
        <v>5747</v>
      </c>
      <c r="F15" s="51">
        <v>868</v>
      </c>
      <c r="G15" s="51">
        <f t="shared" si="1"/>
        <v>6615</v>
      </c>
      <c r="H15" s="51">
        <f t="shared" si="2"/>
        <v>6292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5197</v>
      </c>
      <c r="N15" s="51">
        <v>0</v>
      </c>
      <c r="O15" s="51">
        <v>4735</v>
      </c>
      <c r="P15" s="51">
        <v>462</v>
      </c>
      <c r="Q15" s="51">
        <f t="shared" si="5"/>
        <v>217</v>
      </c>
      <c r="R15" s="51">
        <v>0</v>
      </c>
      <c r="S15" s="51">
        <v>192</v>
      </c>
      <c r="T15" s="51">
        <v>25</v>
      </c>
      <c r="U15" s="51">
        <f t="shared" si="6"/>
        <v>412</v>
      </c>
      <c r="V15" s="51">
        <v>0</v>
      </c>
      <c r="W15" s="51">
        <v>409</v>
      </c>
      <c r="X15" s="51">
        <v>3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466</v>
      </c>
      <c r="AD15" s="51">
        <v>0</v>
      </c>
      <c r="AE15" s="51">
        <v>410</v>
      </c>
      <c r="AF15" s="51">
        <v>56</v>
      </c>
      <c r="AG15" s="51">
        <v>323</v>
      </c>
      <c r="AH15" s="51">
        <v>0</v>
      </c>
    </row>
    <row r="16" spans="1:34" ht="13.5">
      <c r="A16" s="26" t="s">
        <v>74</v>
      </c>
      <c r="B16" s="49" t="s">
        <v>90</v>
      </c>
      <c r="C16" s="50" t="s">
        <v>91</v>
      </c>
      <c r="D16" s="51">
        <f t="shared" si="0"/>
        <v>3918</v>
      </c>
      <c r="E16" s="51">
        <v>3644</v>
      </c>
      <c r="F16" s="51">
        <v>274</v>
      </c>
      <c r="G16" s="51">
        <f t="shared" si="1"/>
        <v>3918</v>
      </c>
      <c r="H16" s="51">
        <f t="shared" si="2"/>
        <v>2383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1629</v>
      </c>
      <c r="N16" s="51">
        <v>0</v>
      </c>
      <c r="O16" s="51">
        <v>1629</v>
      </c>
      <c r="P16" s="51">
        <v>0</v>
      </c>
      <c r="Q16" s="51">
        <f t="shared" si="5"/>
        <v>130</v>
      </c>
      <c r="R16" s="51">
        <v>0</v>
      </c>
      <c r="S16" s="51">
        <v>130</v>
      </c>
      <c r="T16" s="51">
        <v>0</v>
      </c>
      <c r="U16" s="51">
        <f t="shared" si="6"/>
        <v>529</v>
      </c>
      <c r="V16" s="51">
        <v>0</v>
      </c>
      <c r="W16" s="51">
        <v>529</v>
      </c>
      <c r="X16" s="51">
        <v>0</v>
      </c>
      <c r="Y16" s="51">
        <f t="shared" si="7"/>
        <v>2</v>
      </c>
      <c r="Z16" s="51">
        <v>0</v>
      </c>
      <c r="AA16" s="51">
        <v>2</v>
      </c>
      <c r="AB16" s="51">
        <v>0</v>
      </c>
      <c r="AC16" s="51">
        <f t="shared" si="8"/>
        <v>93</v>
      </c>
      <c r="AD16" s="51">
        <v>0</v>
      </c>
      <c r="AE16" s="51">
        <v>93</v>
      </c>
      <c r="AF16" s="51">
        <v>0</v>
      </c>
      <c r="AG16" s="51">
        <v>1535</v>
      </c>
      <c r="AH16" s="51">
        <v>0</v>
      </c>
    </row>
    <row r="17" spans="1:34" ht="13.5">
      <c r="A17" s="26" t="s">
        <v>74</v>
      </c>
      <c r="B17" s="49" t="s">
        <v>92</v>
      </c>
      <c r="C17" s="50" t="s">
        <v>93</v>
      </c>
      <c r="D17" s="51">
        <f t="shared" si="0"/>
        <v>11114</v>
      </c>
      <c r="E17" s="51">
        <v>8038</v>
      </c>
      <c r="F17" s="51">
        <v>3076</v>
      </c>
      <c r="G17" s="51">
        <f t="shared" si="1"/>
        <v>11114</v>
      </c>
      <c r="H17" s="51">
        <f t="shared" si="2"/>
        <v>8038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6837</v>
      </c>
      <c r="N17" s="51">
        <v>0</v>
      </c>
      <c r="O17" s="51">
        <v>6837</v>
      </c>
      <c r="P17" s="51">
        <v>0</v>
      </c>
      <c r="Q17" s="51">
        <f t="shared" si="5"/>
        <v>382</v>
      </c>
      <c r="R17" s="51">
        <v>0</v>
      </c>
      <c r="S17" s="51">
        <v>382</v>
      </c>
      <c r="T17" s="51">
        <v>0</v>
      </c>
      <c r="U17" s="51">
        <f t="shared" si="6"/>
        <v>536</v>
      </c>
      <c r="V17" s="51">
        <v>0</v>
      </c>
      <c r="W17" s="51">
        <v>536</v>
      </c>
      <c r="X17" s="51">
        <v>0</v>
      </c>
      <c r="Y17" s="51">
        <f t="shared" si="7"/>
        <v>8</v>
      </c>
      <c r="Z17" s="51">
        <v>0</v>
      </c>
      <c r="AA17" s="51">
        <v>8</v>
      </c>
      <c r="AB17" s="51">
        <v>0</v>
      </c>
      <c r="AC17" s="51">
        <f t="shared" si="8"/>
        <v>275</v>
      </c>
      <c r="AD17" s="51">
        <v>0</v>
      </c>
      <c r="AE17" s="51">
        <v>275</v>
      </c>
      <c r="AF17" s="51">
        <v>0</v>
      </c>
      <c r="AG17" s="51">
        <v>3076</v>
      </c>
      <c r="AH17" s="51">
        <v>0</v>
      </c>
    </row>
    <row r="18" spans="1:34" ht="13.5">
      <c r="A18" s="26" t="s">
        <v>74</v>
      </c>
      <c r="B18" s="49" t="s">
        <v>94</v>
      </c>
      <c r="C18" s="50" t="s">
        <v>95</v>
      </c>
      <c r="D18" s="51">
        <f t="shared" si="0"/>
        <v>3581</v>
      </c>
      <c r="E18" s="51">
        <v>2520</v>
      </c>
      <c r="F18" s="51">
        <v>1061</v>
      </c>
      <c r="G18" s="51">
        <f t="shared" si="1"/>
        <v>3581</v>
      </c>
      <c r="H18" s="51">
        <f t="shared" si="2"/>
        <v>3581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3089</v>
      </c>
      <c r="N18" s="51">
        <v>0</v>
      </c>
      <c r="O18" s="51">
        <v>2028</v>
      </c>
      <c r="P18" s="51">
        <v>1061</v>
      </c>
      <c r="Q18" s="51">
        <f t="shared" si="5"/>
        <v>150</v>
      </c>
      <c r="R18" s="51">
        <v>0</v>
      </c>
      <c r="S18" s="51">
        <v>150</v>
      </c>
      <c r="T18" s="51">
        <v>0</v>
      </c>
      <c r="U18" s="51">
        <f t="shared" si="6"/>
        <v>302</v>
      </c>
      <c r="V18" s="51">
        <v>0</v>
      </c>
      <c r="W18" s="51">
        <v>302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40</v>
      </c>
      <c r="AD18" s="51">
        <v>0</v>
      </c>
      <c r="AE18" s="51">
        <v>40</v>
      </c>
      <c r="AF18" s="51">
        <v>0</v>
      </c>
      <c r="AG18" s="51">
        <v>0</v>
      </c>
      <c r="AH18" s="51">
        <v>0</v>
      </c>
    </row>
    <row r="19" spans="1:34" ht="13.5">
      <c r="A19" s="26" t="s">
        <v>74</v>
      </c>
      <c r="B19" s="49" t="s">
        <v>96</v>
      </c>
      <c r="C19" s="50" t="s">
        <v>195</v>
      </c>
      <c r="D19" s="51">
        <f t="shared" si="0"/>
        <v>13396</v>
      </c>
      <c r="E19" s="51">
        <v>7903</v>
      </c>
      <c r="F19" s="51">
        <v>5493</v>
      </c>
      <c r="G19" s="51">
        <f t="shared" si="1"/>
        <v>13396</v>
      </c>
      <c r="H19" s="51">
        <f t="shared" si="2"/>
        <v>13046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11516</v>
      </c>
      <c r="N19" s="51">
        <v>3386</v>
      </c>
      <c r="O19" s="51">
        <v>2987</v>
      </c>
      <c r="P19" s="51">
        <v>5143</v>
      </c>
      <c r="Q19" s="51">
        <f t="shared" si="5"/>
        <v>255</v>
      </c>
      <c r="R19" s="51">
        <v>0</v>
      </c>
      <c r="S19" s="51">
        <v>255</v>
      </c>
      <c r="T19" s="51">
        <v>0</v>
      </c>
      <c r="U19" s="51">
        <f t="shared" si="6"/>
        <v>1029</v>
      </c>
      <c r="V19" s="51">
        <v>742</v>
      </c>
      <c r="W19" s="51">
        <v>287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246</v>
      </c>
      <c r="AD19" s="51">
        <v>0</v>
      </c>
      <c r="AE19" s="51">
        <v>246</v>
      </c>
      <c r="AF19" s="51">
        <v>0</v>
      </c>
      <c r="AG19" s="51">
        <v>350</v>
      </c>
      <c r="AH19" s="51">
        <v>0</v>
      </c>
    </row>
    <row r="20" spans="1:34" ht="13.5">
      <c r="A20" s="26" t="s">
        <v>74</v>
      </c>
      <c r="B20" s="49" t="s">
        <v>97</v>
      </c>
      <c r="C20" s="50" t="s">
        <v>98</v>
      </c>
      <c r="D20" s="51">
        <f t="shared" si="0"/>
        <v>12419</v>
      </c>
      <c r="E20" s="51">
        <v>7329</v>
      </c>
      <c r="F20" s="51">
        <v>5090</v>
      </c>
      <c r="G20" s="51">
        <f aca="true" t="shared" si="9" ref="G20:G56">H20+AG20</f>
        <v>12419</v>
      </c>
      <c r="H20" s="51">
        <f aca="true" t="shared" si="10" ref="H20:H56">I20+M20+Q20+U20+Y20+AC20</f>
        <v>10970</v>
      </c>
      <c r="I20" s="51">
        <f aca="true" t="shared" si="11" ref="I20:I56">SUM(J20:L20)</f>
        <v>0</v>
      </c>
      <c r="J20" s="51">
        <v>0</v>
      </c>
      <c r="K20" s="51">
        <v>0</v>
      </c>
      <c r="L20" s="51">
        <v>0</v>
      </c>
      <c r="M20" s="51">
        <f aca="true" t="shared" si="12" ref="M20:M56">SUM(N20:P20)</f>
        <v>9532</v>
      </c>
      <c r="N20" s="51">
        <v>0</v>
      </c>
      <c r="O20" s="51">
        <v>5468</v>
      </c>
      <c r="P20" s="51">
        <v>4064</v>
      </c>
      <c r="Q20" s="51">
        <f aca="true" t="shared" si="13" ref="Q20:Q56">SUM(R20:T20)</f>
        <v>107</v>
      </c>
      <c r="R20" s="51">
        <v>0</v>
      </c>
      <c r="S20" s="51">
        <v>107</v>
      </c>
      <c r="T20" s="51">
        <v>0</v>
      </c>
      <c r="U20" s="51">
        <f aca="true" t="shared" si="14" ref="U20:U56">SUM(V20:X20)</f>
        <v>1256</v>
      </c>
      <c r="V20" s="51">
        <v>0</v>
      </c>
      <c r="W20" s="51">
        <v>1256</v>
      </c>
      <c r="X20" s="51">
        <v>0</v>
      </c>
      <c r="Y20" s="51">
        <f aca="true" t="shared" si="15" ref="Y20:Y56">SUM(Z20:AB20)</f>
        <v>0</v>
      </c>
      <c r="Z20" s="51">
        <v>0</v>
      </c>
      <c r="AA20" s="51">
        <v>0</v>
      </c>
      <c r="AB20" s="51">
        <v>0</v>
      </c>
      <c r="AC20" s="51">
        <f aca="true" t="shared" si="16" ref="AC20:AC56">SUM(AD20:AF20)</f>
        <v>75</v>
      </c>
      <c r="AD20" s="51">
        <v>0</v>
      </c>
      <c r="AE20" s="51">
        <v>75</v>
      </c>
      <c r="AF20" s="51">
        <v>0</v>
      </c>
      <c r="AG20" s="51">
        <v>1449</v>
      </c>
      <c r="AH20" s="51">
        <v>0</v>
      </c>
    </row>
    <row r="21" spans="1:34" ht="13.5">
      <c r="A21" s="26" t="s">
        <v>74</v>
      </c>
      <c r="B21" s="49" t="s">
        <v>99</v>
      </c>
      <c r="C21" s="50" t="s">
        <v>100</v>
      </c>
      <c r="D21" s="51">
        <f t="shared" si="0"/>
        <v>2820</v>
      </c>
      <c r="E21" s="51">
        <v>1783</v>
      </c>
      <c r="F21" s="51">
        <v>1037</v>
      </c>
      <c r="G21" s="51">
        <f t="shared" si="9"/>
        <v>2820</v>
      </c>
      <c r="H21" s="51">
        <f t="shared" si="10"/>
        <v>2455</v>
      </c>
      <c r="I21" s="51">
        <f t="shared" si="11"/>
        <v>0</v>
      </c>
      <c r="J21" s="51">
        <v>0</v>
      </c>
      <c r="K21" s="51">
        <v>0</v>
      </c>
      <c r="L21" s="51">
        <v>0</v>
      </c>
      <c r="M21" s="51">
        <f t="shared" si="12"/>
        <v>1630</v>
      </c>
      <c r="N21" s="51">
        <v>0</v>
      </c>
      <c r="O21" s="51">
        <v>958</v>
      </c>
      <c r="P21" s="51">
        <v>672</v>
      </c>
      <c r="Q21" s="51">
        <f t="shared" si="13"/>
        <v>53</v>
      </c>
      <c r="R21" s="51">
        <v>53</v>
      </c>
      <c r="S21" s="51">
        <v>0</v>
      </c>
      <c r="T21" s="51">
        <v>0</v>
      </c>
      <c r="U21" s="51">
        <f t="shared" si="14"/>
        <v>309</v>
      </c>
      <c r="V21" s="51">
        <v>309</v>
      </c>
      <c r="W21" s="51">
        <v>0</v>
      </c>
      <c r="X21" s="51">
        <v>0</v>
      </c>
      <c r="Y21" s="51">
        <f t="shared" si="15"/>
        <v>454</v>
      </c>
      <c r="Z21" s="51">
        <v>130</v>
      </c>
      <c r="AA21" s="51">
        <v>324</v>
      </c>
      <c r="AB21" s="51">
        <v>0</v>
      </c>
      <c r="AC21" s="51">
        <f t="shared" si="16"/>
        <v>9</v>
      </c>
      <c r="AD21" s="51">
        <v>0</v>
      </c>
      <c r="AE21" s="51">
        <v>9</v>
      </c>
      <c r="AF21" s="51">
        <v>0</v>
      </c>
      <c r="AG21" s="51">
        <v>365</v>
      </c>
      <c r="AH21" s="51">
        <v>0</v>
      </c>
    </row>
    <row r="22" spans="1:34" ht="13.5">
      <c r="A22" s="26" t="s">
        <v>74</v>
      </c>
      <c r="B22" s="49" t="s">
        <v>101</v>
      </c>
      <c r="C22" s="50" t="s">
        <v>102</v>
      </c>
      <c r="D22" s="51">
        <f t="shared" si="0"/>
        <v>2946</v>
      </c>
      <c r="E22" s="51">
        <v>2141</v>
      </c>
      <c r="F22" s="51">
        <v>805</v>
      </c>
      <c r="G22" s="51">
        <f t="shared" si="9"/>
        <v>2946</v>
      </c>
      <c r="H22" s="51">
        <f t="shared" si="10"/>
        <v>2664</v>
      </c>
      <c r="I22" s="51">
        <f t="shared" si="11"/>
        <v>0</v>
      </c>
      <c r="J22" s="51">
        <v>0</v>
      </c>
      <c r="K22" s="51">
        <v>0</v>
      </c>
      <c r="L22" s="51">
        <v>0</v>
      </c>
      <c r="M22" s="51">
        <f t="shared" si="12"/>
        <v>2093</v>
      </c>
      <c r="N22" s="51">
        <v>285</v>
      </c>
      <c r="O22" s="51">
        <v>1241</v>
      </c>
      <c r="P22" s="51">
        <v>567</v>
      </c>
      <c r="Q22" s="51">
        <f t="shared" si="13"/>
        <v>288</v>
      </c>
      <c r="R22" s="51">
        <v>0</v>
      </c>
      <c r="S22" s="51">
        <v>288</v>
      </c>
      <c r="T22" s="51">
        <v>0</v>
      </c>
      <c r="U22" s="51">
        <f t="shared" si="14"/>
        <v>198</v>
      </c>
      <c r="V22" s="51">
        <v>0</v>
      </c>
      <c r="W22" s="51">
        <v>198</v>
      </c>
      <c r="X22" s="51">
        <v>0</v>
      </c>
      <c r="Y22" s="51">
        <f t="shared" si="15"/>
        <v>0</v>
      </c>
      <c r="Z22" s="51">
        <v>0</v>
      </c>
      <c r="AA22" s="51">
        <v>0</v>
      </c>
      <c r="AB22" s="51">
        <v>0</v>
      </c>
      <c r="AC22" s="51">
        <f t="shared" si="16"/>
        <v>85</v>
      </c>
      <c r="AD22" s="51">
        <v>0</v>
      </c>
      <c r="AE22" s="51">
        <v>85</v>
      </c>
      <c r="AF22" s="51">
        <v>0</v>
      </c>
      <c r="AG22" s="51">
        <v>282</v>
      </c>
      <c r="AH22" s="51">
        <v>1890</v>
      </c>
    </row>
    <row r="23" spans="1:34" ht="13.5">
      <c r="A23" s="26" t="s">
        <v>74</v>
      </c>
      <c r="B23" s="49" t="s">
        <v>103</v>
      </c>
      <c r="C23" s="50" t="s">
        <v>104</v>
      </c>
      <c r="D23" s="51">
        <f t="shared" si="0"/>
        <v>4453</v>
      </c>
      <c r="E23" s="51">
        <v>3423</v>
      </c>
      <c r="F23" s="51">
        <v>1030</v>
      </c>
      <c r="G23" s="51">
        <f t="shared" si="9"/>
        <v>4453</v>
      </c>
      <c r="H23" s="51">
        <f t="shared" si="10"/>
        <v>4127</v>
      </c>
      <c r="I23" s="51">
        <f t="shared" si="11"/>
        <v>0</v>
      </c>
      <c r="J23" s="51">
        <v>0</v>
      </c>
      <c r="K23" s="51">
        <v>0</v>
      </c>
      <c r="L23" s="51">
        <v>0</v>
      </c>
      <c r="M23" s="51">
        <f t="shared" si="12"/>
        <v>3707</v>
      </c>
      <c r="N23" s="51">
        <v>1460</v>
      </c>
      <c r="O23" s="51">
        <v>1374</v>
      </c>
      <c r="P23" s="51">
        <v>873</v>
      </c>
      <c r="Q23" s="51">
        <f t="shared" si="13"/>
        <v>28</v>
      </c>
      <c r="R23" s="51">
        <v>28</v>
      </c>
      <c r="S23" s="51">
        <v>0</v>
      </c>
      <c r="T23" s="51">
        <v>0</v>
      </c>
      <c r="U23" s="51">
        <f t="shared" si="14"/>
        <v>383</v>
      </c>
      <c r="V23" s="51">
        <v>177</v>
      </c>
      <c r="W23" s="51">
        <v>206</v>
      </c>
      <c r="X23" s="51">
        <v>0</v>
      </c>
      <c r="Y23" s="51">
        <f t="shared" si="15"/>
        <v>0</v>
      </c>
      <c r="Z23" s="51">
        <v>0</v>
      </c>
      <c r="AA23" s="51">
        <v>0</v>
      </c>
      <c r="AB23" s="51">
        <v>0</v>
      </c>
      <c r="AC23" s="51">
        <f t="shared" si="16"/>
        <v>9</v>
      </c>
      <c r="AD23" s="51">
        <v>0</v>
      </c>
      <c r="AE23" s="51">
        <v>9</v>
      </c>
      <c r="AF23" s="51">
        <v>0</v>
      </c>
      <c r="AG23" s="51">
        <v>326</v>
      </c>
      <c r="AH23" s="51">
        <v>0</v>
      </c>
    </row>
    <row r="24" spans="1:34" ht="13.5">
      <c r="A24" s="26" t="s">
        <v>74</v>
      </c>
      <c r="B24" s="49" t="s">
        <v>105</v>
      </c>
      <c r="C24" s="50" t="s">
        <v>106</v>
      </c>
      <c r="D24" s="51">
        <f t="shared" si="0"/>
        <v>4855</v>
      </c>
      <c r="E24" s="51">
        <v>3294</v>
      </c>
      <c r="F24" s="51">
        <v>1561</v>
      </c>
      <c r="G24" s="51">
        <f t="shared" si="9"/>
        <v>4855</v>
      </c>
      <c r="H24" s="51">
        <f t="shared" si="10"/>
        <v>3964</v>
      </c>
      <c r="I24" s="51">
        <f t="shared" si="11"/>
        <v>0</v>
      </c>
      <c r="J24" s="51">
        <v>0</v>
      </c>
      <c r="K24" s="51">
        <v>0</v>
      </c>
      <c r="L24" s="51">
        <v>0</v>
      </c>
      <c r="M24" s="51">
        <f t="shared" si="12"/>
        <v>3648</v>
      </c>
      <c r="N24" s="51">
        <v>31</v>
      </c>
      <c r="O24" s="51">
        <v>2226</v>
      </c>
      <c r="P24" s="51">
        <v>1391</v>
      </c>
      <c r="Q24" s="51">
        <f t="shared" si="13"/>
        <v>117</v>
      </c>
      <c r="R24" s="51">
        <v>0</v>
      </c>
      <c r="S24" s="51">
        <v>117</v>
      </c>
      <c r="T24" s="51">
        <v>0</v>
      </c>
      <c r="U24" s="51">
        <f t="shared" si="14"/>
        <v>199</v>
      </c>
      <c r="V24" s="51">
        <v>0</v>
      </c>
      <c r="W24" s="51">
        <v>199</v>
      </c>
      <c r="X24" s="51">
        <v>0</v>
      </c>
      <c r="Y24" s="51">
        <f t="shared" si="15"/>
        <v>0</v>
      </c>
      <c r="Z24" s="51">
        <v>0</v>
      </c>
      <c r="AA24" s="51">
        <v>0</v>
      </c>
      <c r="AB24" s="51">
        <v>0</v>
      </c>
      <c r="AC24" s="51">
        <f t="shared" si="16"/>
        <v>0</v>
      </c>
      <c r="AD24" s="51">
        <v>0</v>
      </c>
      <c r="AE24" s="51">
        <v>0</v>
      </c>
      <c r="AF24" s="51">
        <v>0</v>
      </c>
      <c r="AG24" s="51">
        <v>891</v>
      </c>
      <c r="AH24" s="51">
        <v>0</v>
      </c>
    </row>
    <row r="25" spans="1:34" ht="13.5">
      <c r="A25" s="26" t="s">
        <v>74</v>
      </c>
      <c r="B25" s="49" t="s">
        <v>107</v>
      </c>
      <c r="C25" s="50" t="s">
        <v>108</v>
      </c>
      <c r="D25" s="51">
        <f t="shared" si="0"/>
        <v>2891</v>
      </c>
      <c r="E25" s="51">
        <v>2444</v>
      </c>
      <c r="F25" s="51">
        <v>447</v>
      </c>
      <c r="G25" s="51">
        <f t="shared" si="9"/>
        <v>2891</v>
      </c>
      <c r="H25" s="51">
        <f t="shared" si="10"/>
        <v>2444</v>
      </c>
      <c r="I25" s="51">
        <f t="shared" si="11"/>
        <v>0</v>
      </c>
      <c r="J25" s="51">
        <v>0</v>
      </c>
      <c r="K25" s="51">
        <v>0</v>
      </c>
      <c r="L25" s="51">
        <v>0</v>
      </c>
      <c r="M25" s="51">
        <f t="shared" si="12"/>
        <v>2207</v>
      </c>
      <c r="N25" s="51">
        <v>0</v>
      </c>
      <c r="O25" s="51">
        <v>2207</v>
      </c>
      <c r="P25" s="51">
        <v>0</v>
      </c>
      <c r="Q25" s="51">
        <f t="shared" si="13"/>
        <v>98</v>
      </c>
      <c r="R25" s="51">
        <v>0</v>
      </c>
      <c r="S25" s="51">
        <v>98</v>
      </c>
      <c r="T25" s="51">
        <v>0</v>
      </c>
      <c r="U25" s="51">
        <f t="shared" si="14"/>
        <v>81</v>
      </c>
      <c r="V25" s="51">
        <v>0</v>
      </c>
      <c r="W25" s="51">
        <v>81</v>
      </c>
      <c r="X25" s="51">
        <v>0</v>
      </c>
      <c r="Y25" s="51">
        <f t="shared" si="15"/>
        <v>0</v>
      </c>
      <c r="Z25" s="51">
        <v>0</v>
      </c>
      <c r="AA25" s="51">
        <v>0</v>
      </c>
      <c r="AB25" s="51">
        <v>0</v>
      </c>
      <c r="AC25" s="51">
        <f t="shared" si="16"/>
        <v>58</v>
      </c>
      <c r="AD25" s="51">
        <v>0</v>
      </c>
      <c r="AE25" s="51">
        <v>58</v>
      </c>
      <c r="AF25" s="51">
        <v>0</v>
      </c>
      <c r="AG25" s="51">
        <v>447</v>
      </c>
      <c r="AH25" s="51">
        <v>0</v>
      </c>
    </row>
    <row r="26" spans="1:34" ht="13.5">
      <c r="A26" s="26" t="s">
        <v>74</v>
      </c>
      <c r="B26" s="49" t="s">
        <v>109</v>
      </c>
      <c r="C26" s="50" t="s">
        <v>110</v>
      </c>
      <c r="D26" s="51">
        <f t="shared" si="0"/>
        <v>3549</v>
      </c>
      <c r="E26" s="51">
        <v>3275</v>
      </c>
      <c r="F26" s="51">
        <v>274</v>
      </c>
      <c r="G26" s="51">
        <f t="shared" si="9"/>
        <v>3549</v>
      </c>
      <c r="H26" s="51">
        <f t="shared" si="10"/>
        <v>3365</v>
      </c>
      <c r="I26" s="51">
        <f t="shared" si="11"/>
        <v>0</v>
      </c>
      <c r="J26" s="51">
        <v>0</v>
      </c>
      <c r="K26" s="51">
        <v>0</v>
      </c>
      <c r="L26" s="51">
        <v>0</v>
      </c>
      <c r="M26" s="51">
        <f t="shared" si="12"/>
        <v>2782</v>
      </c>
      <c r="N26" s="51">
        <v>0</v>
      </c>
      <c r="O26" s="51">
        <v>2692</v>
      </c>
      <c r="P26" s="51">
        <v>90</v>
      </c>
      <c r="Q26" s="51">
        <f t="shared" si="13"/>
        <v>228</v>
      </c>
      <c r="R26" s="51">
        <v>0</v>
      </c>
      <c r="S26" s="51">
        <v>228</v>
      </c>
      <c r="T26" s="51">
        <v>0</v>
      </c>
      <c r="U26" s="51">
        <f t="shared" si="14"/>
        <v>298</v>
      </c>
      <c r="V26" s="51">
        <v>0</v>
      </c>
      <c r="W26" s="51">
        <v>298</v>
      </c>
      <c r="X26" s="51">
        <v>0</v>
      </c>
      <c r="Y26" s="51">
        <f t="shared" si="15"/>
        <v>0</v>
      </c>
      <c r="Z26" s="51">
        <v>0</v>
      </c>
      <c r="AA26" s="51">
        <v>0</v>
      </c>
      <c r="AB26" s="51">
        <v>0</v>
      </c>
      <c r="AC26" s="51">
        <f t="shared" si="16"/>
        <v>57</v>
      </c>
      <c r="AD26" s="51">
        <v>0</v>
      </c>
      <c r="AE26" s="51">
        <v>57</v>
      </c>
      <c r="AF26" s="51">
        <v>0</v>
      </c>
      <c r="AG26" s="51">
        <v>184</v>
      </c>
      <c r="AH26" s="51">
        <v>6</v>
      </c>
    </row>
    <row r="27" spans="1:34" ht="13.5">
      <c r="A27" s="26" t="s">
        <v>74</v>
      </c>
      <c r="B27" s="49" t="s">
        <v>111</v>
      </c>
      <c r="C27" s="50" t="s">
        <v>112</v>
      </c>
      <c r="D27" s="51">
        <f t="shared" si="0"/>
        <v>6002</v>
      </c>
      <c r="E27" s="51">
        <v>4708</v>
      </c>
      <c r="F27" s="51">
        <v>1294</v>
      </c>
      <c r="G27" s="51">
        <f t="shared" si="9"/>
        <v>6002</v>
      </c>
      <c r="H27" s="51">
        <f t="shared" si="10"/>
        <v>5305</v>
      </c>
      <c r="I27" s="51">
        <f t="shared" si="11"/>
        <v>0</v>
      </c>
      <c r="J27" s="51">
        <v>0</v>
      </c>
      <c r="K27" s="51">
        <v>0</v>
      </c>
      <c r="L27" s="51">
        <v>0</v>
      </c>
      <c r="M27" s="51">
        <f t="shared" si="12"/>
        <v>4733</v>
      </c>
      <c r="N27" s="51">
        <v>0</v>
      </c>
      <c r="O27" s="51">
        <v>4119</v>
      </c>
      <c r="P27" s="51">
        <v>614</v>
      </c>
      <c r="Q27" s="51">
        <f t="shared" si="13"/>
        <v>155</v>
      </c>
      <c r="R27" s="51">
        <v>0</v>
      </c>
      <c r="S27" s="51">
        <v>138</v>
      </c>
      <c r="T27" s="51">
        <v>17</v>
      </c>
      <c r="U27" s="51">
        <f t="shared" si="14"/>
        <v>405</v>
      </c>
      <c r="V27" s="51">
        <v>0</v>
      </c>
      <c r="W27" s="51">
        <v>405</v>
      </c>
      <c r="X27" s="51">
        <v>0</v>
      </c>
      <c r="Y27" s="51">
        <f t="shared" si="15"/>
        <v>0</v>
      </c>
      <c r="Z27" s="51">
        <v>0</v>
      </c>
      <c r="AA27" s="51">
        <v>0</v>
      </c>
      <c r="AB27" s="51">
        <v>0</v>
      </c>
      <c r="AC27" s="51">
        <f t="shared" si="16"/>
        <v>12</v>
      </c>
      <c r="AD27" s="51">
        <v>0</v>
      </c>
      <c r="AE27" s="51">
        <v>12</v>
      </c>
      <c r="AF27" s="51">
        <v>0</v>
      </c>
      <c r="AG27" s="51">
        <v>697</v>
      </c>
      <c r="AH27" s="51">
        <v>0</v>
      </c>
    </row>
    <row r="28" spans="1:34" ht="13.5">
      <c r="A28" s="26" t="s">
        <v>74</v>
      </c>
      <c r="B28" s="49" t="s">
        <v>113</v>
      </c>
      <c r="C28" s="50" t="s">
        <v>194</v>
      </c>
      <c r="D28" s="51">
        <f t="shared" si="0"/>
        <v>3553</v>
      </c>
      <c r="E28" s="51">
        <v>3194</v>
      </c>
      <c r="F28" s="51">
        <v>359</v>
      </c>
      <c r="G28" s="51">
        <f t="shared" si="9"/>
        <v>3553</v>
      </c>
      <c r="H28" s="51">
        <f t="shared" si="10"/>
        <v>3427</v>
      </c>
      <c r="I28" s="51">
        <f t="shared" si="11"/>
        <v>0</v>
      </c>
      <c r="J28" s="51">
        <v>0</v>
      </c>
      <c r="K28" s="51">
        <v>0</v>
      </c>
      <c r="L28" s="51">
        <v>0</v>
      </c>
      <c r="M28" s="51">
        <f t="shared" si="12"/>
        <v>2751</v>
      </c>
      <c r="N28" s="51">
        <v>0</v>
      </c>
      <c r="O28" s="51">
        <v>2518</v>
      </c>
      <c r="P28" s="51">
        <v>233</v>
      </c>
      <c r="Q28" s="51">
        <f t="shared" si="13"/>
        <v>132</v>
      </c>
      <c r="R28" s="51">
        <v>0</v>
      </c>
      <c r="S28" s="51">
        <v>132</v>
      </c>
      <c r="T28" s="51">
        <v>0</v>
      </c>
      <c r="U28" s="51">
        <f t="shared" si="14"/>
        <v>485</v>
      </c>
      <c r="V28" s="51">
        <v>0</v>
      </c>
      <c r="W28" s="51">
        <v>485</v>
      </c>
      <c r="X28" s="51">
        <v>0</v>
      </c>
      <c r="Y28" s="51">
        <f t="shared" si="15"/>
        <v>0</v>
      </c>
      <c r="Z28" s="51">
        <v>0</v>
      </c>
      <c r="AA28" s="51">
        <v>0</v>
      </c>
      <c r="AB28" s="51">
        <v>0</v>
      </c>
      <c r="AC28" s="51">
        <f t="shared" si="16"/>
        <v>59</v>
      </c>
      <c r="AD28" s="51">
        <v>0</v>
      </c>
      <c r="AE28" s="51">
        <v>59</v>
      </c>
      <c r="AF28" s="51">
        <v>0</v>
      </c>
      <c r="AG28" s="51">
        <v>126</v>
      </c>
      <c r="AH28" s="51">
        <v>0</v>
      </c>
    </row>
    <row r="29" spans="1:34" ht="13.5">
      <c r="A29" s="26" t="s">
        <v>74</v>
      </c>
      <c r="B29" s="49" t="s">
        <v>114</v>
      </c>
      <c r="C29" s="50" t="s">
        <v>115</v>
      </c>
      <c r="D29" s="51">
        <f t="shared" si="0"/>
        <v>1576</v>
      </c>
      <c r="E29" s="51">
        <v>1396</v>
      </c>
      <c r="F29" s="51">
        <v>180</v>
      </c>
      <c r="G29" s="51">
        <f t="shared" si="9"/>
        <v>1576</v>
      </c>
      <c r="H29" s="51">
        <f t="shared" si="10"/>
        <v>1446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1107</v>
      </c>
      <c r="N29" s="51">
        <v>0</v>
      </c>
      <c r="O29" s="51">
        <v>1057</v>
      </c>
      <c r="P29" s="51">
        <v>50</v>
      </c>
      <c r="Q29" s="51">
        <f t="shared" si="13"/>
        <v>110</v>
      </c>
      <c r="R29" s="51">
        <v>0</v>
      </c>
      <c r="S29" s="51">
        <v>110</v>
      </c>
      <c r="T29" s="51">
        <v>0</v>
      </c>
      <c r="U29" s="51">
        <f t="shared" si="14"/>
        <v>229</v>
      </c>
      <c r="V29" s="51">
        <v>8</v>
      </c>
      <c r="W29" s="51">
        <v>221</v>
      </c>
      <c r="X29" s="51">
        <v>0</v>
      </c>
      <c r="Y29" s="51">
        <f t="shared" si="15"/>
        <v>0</v>
      </c>
      <c r="Z29" s="51">
        <v>0</v>
      </c>
      <c r="AA29" s="51">
        <v>0</v>
      </c>
      <c r="AB29" s="51">
        <v>0</v>
      </c>
      <c r="AC29" s="51">
        <f t="shared" si="16"/>
        <v>0</v>
      </c>
      <c r="AD29" s="51">
        <v>0</v>
      </c>
      <c r="AE29" s="51">
        <v>0</v>
      </c>
      <c r="AF29" s="51">
        <v>0</v>
      </c>
      <c r="AG29" s="51">
        <v>130</v>
      </c>
      <c r="AH29" s="51">
        <v>0</v>
      </c>
    </row>
    <row r="30" spans="1:34" ht="13.5">
      <c r="A30" s="26" t="s">
        <v>74</v>
      </c>
      <c r="B30" s="49" t="s">
        <v>116</v>
      </c>
      <c r="C30" s="50" t="s">
        <v>117</v>
      </c>
      <c r="D30" s="51">
        <f t="shared" si="0"/>
        <v>3557</v>
      </c>
      <c r="E30" s="51">
        <v>2622</v>
      </c>
      <c r="F30" s="51">
        <v>935</v>
      </c>
      <c r="G30" s="51">
        <f t="shared" si="9"/>
        <v>3557</v>
      </c>
      <c r="H30" s="51">
        <f t="shared" si="10"/>
        <v>2917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2517</v>
      </c>
      <c r="N30" s="51">
        <v>0</v>
      </c>
      <c r="O30" s="51">
        <v>1881</v>
      </c>
      <c r="P30" s="51">
        <v>636</v>
      </c>
      <c r="Q30" s="51">
        <f t="shared" si="13"/>
        <v>120</v>
      </c>
      <c r="R30" s="51">
        <v>0</v>
      </c>
      <c r="S30" s="51">
        <v>94</v>
      </c>
      <c r="T30" s="51">
        <v>26</v>
      </c>
      <c r="U30" s="51">
        <f t="shared" si="14"/>
        <v>193</v>
      </c>
      <c r="V30" s="51">
        <v>0</v>
      </c>
      <c r="W30" s="51">
        <v>193</v>
      </c>
      <c r="X30" s="51">
        <v>0</v>
      </c>
      <c r="Y30" s="51">
        <f t="shared" si="15"/>
        <v>0</v>
      </c>
      <c r="Z30" s="51">
        <v>0</v>
      </c>
      <c r="AA30" s="51">
        <v>0</v>
      </c>
      <c r="AB30" s="51">
        <v>0</v>
      </c>
      <c r="AC30" s="51">
        <f t="shared" si="16"/>
        <v>87</v>
      </c>
      <c r="AD30" s="51">
        <v>0</v>
      </c>
      <c r="AE30" s="51">
        <v>87</v>
      </c>
      <c r="AF30" s="51">
        <v>0</v>
      </c>
      <c r="AG30" s="51">
        <v>640</v>
      </c>
      <c r="AH30" s="51">
        <v>0</v>
      </c>
    </row>
    <row r="31" spans="1:34" ht="13.5">
      <c r="A31" s="26" t="s">
        <v>74</v>
      </c>
      <c r="B31" s="49" t="s">
        <v>118</v>
      </c>
      <c r="C31" s="50" t="s">
        <v>119</v>
      </c>
      <c r="D31" s="51">
        <f t="shared" si="0"/>
        <v>6196</v>
      </c>
      <c r="E31" s="51">
        <v>5053</v>
      </c>
      <c r="F31" s="51">
        <v>1143</v>
      </c>
      <c r="G31" s="51">
        <f t="shared" si="9"/>
        <v>6196</v>
      </c>
      <c r="H31" s="51">
        <f t="shared" si="10"/>
        <v>5553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4746</v>
      </c>
      <c r="N31" s="51">
        <v>0</v>
      </c>
      <c r="O31" s="51">
        <v>4246</v>
      </c>
      <c r="P31" s="51">
        <v>500</v>
      </c>
      <c r="Q31" s="51">
        <f t="shared" si="13"/>
        <v>265</v>
      </c>
      <c r="R31" s="51">
        <v>0</v>
      </c>
      <c r="S31" s="51">
        <v>265</v>
      </c>
      <c r="T31" s="51">
        <v>0</v>
      </c>
      <c r="U31" s="51">
        <f t="shared" si="14"/>
        <v>468</v>
      </c>
      <c r="V31" s="51">
        <v>0</v>
      </c>
      <c r="W31" s="51">
        <v>468</v>
      </c>
      <c r="X31" s="51">
        <v>0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74</v>
      </c>
      <c r="AD31" s="51">
        <v>0</v>
      </c>
      <c r="AE31" s="51">
        <v>74</v>
      </c>
      <c r="AF31" s="51">
        <v>0</v>
      </c>
      <c r="AG31" s="51">
        <v>643</v>
      </c>
      <c r="AH31" s="51">
        <v>0</v>
      </c>
    </row>
    <row r="32" spans="1:34" ht="13.5">
      <c r="A32" s="26" t="s">
        <v>74</v>
      </c>
      <c r="B32" s="49" t="s">
        <v>120</v>
      </c>
      <c r="C32" s="50" t="s">
        <v>121</v>
      </c>
      <c r="D32" s="51">
        <f t="shared" si="0"/>
        <v>921</v>
      </c>
      <c r="E32" s="51">
        <v>740</v>
      </c>
      <c r="F32" s="51">
        <v>181</v>
      </c>
      <c r="G32" s="51">
        <f t="shared" si="9"/>
        <v>921</v>
      </c>
      <c r="H32" s="51">
        <f t="shared" si="10"/>
        <v>858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573</v>
      </c>
      <c r="N32" s="51">
        <v>0</v>
      </c>
      <c r="O32" s="51">
        <v>408</v>
      </c>
      <c r="P32" s="51">
        <v>165</v>
      </c>
      <c r="Q32" s="51">
        <f t="shared" si="13"/>
        <v>72</v>
      </c>
      <c r="R32" s="51">
        <v>0</v>
      </c>
      <c r="S32" s="51">
        <v>60</v>
      </c>
      <c r="T32" s="51">
        <v>12</v>
      </c>
      <c r="U32" s="51">
        <f t="shared" si="14"/>
        <v>69</v>
      </c>
      <c r="V32" s="51">
        <v>69</v>
      </c>
      <c r="W32" s="51">
        <v>0</v>
      </c>
      <c r="X32" s="51">
        <v>0</v>
      </c>
      <c r="Y32" s="51">
        <f t="shared" si="15"/>
        <v>144</v>
      </c>
      <c r="Z32" s="51">
        <v>134</v>
      </c>
      <c r="AA32" s="51">
        <v>10</v>
      </c>
      <c r="AB32" s="51">
        <v>0</v>
      </c>
      <c r="AC32" s="51">
        <f t="shared" si="16"/>
        <v>0</v>
      </c>
      <c r="AD32" s="51">
        <v>0</v>
      </c>
      <c r="AE32" s="51">
        <v>0</v>
      </c>
      <c r="AF32" s="51">
        <v>0</v>
      </c>
      <c r="AG32" s="51">
        <v>63</v>
      </c>
      <c r="AH32" s="51">
        <v>80</v>
      </c>
    </row>
    <row r="33" spans="1:34" ht="13.5">
      <c r="A33" s="26" t="s">
        <v>74</v>
      </c>
      <c r="B33" s="49" t="s">
        <v>122</v>
      </c>
      <c r="C33" s="50" t="s">
        <v>123</v>
      </c>
      <c r="D33" s="51">
        <f t="shared" si="0"/>
        <v>1733</v>
      </c>
      <c r="E33" s="51">
        <v>1533</v>
      </c>
      <c r="F33" s="51">
        <v>200</v>
      </c>
      <c r="G33" s="51">
        <f t="shared" si="9"/>
        <v>1733</v>
      </c>
      <c r="H33" s="51">
        <f t="shared" si="10"/>
        <v>1653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1019</v>
      </c>
      <c r="N33" s="51">
        <v>0</v>
      </c>
      <c r="O33" s="51">
        <v>822</v>
      </c>
      <c r="P33" s="51">
        <v>197</v>
      </c>
      <c r="Q33" s="51">
        <f t="shared" si="13"/>
        <v>128</v>
      </c>
      <c r="R33" s="51">
        <v>0</v>
      </c>
      <c r="S33" s="51">
        <v>128</v>
      </c>
      <c r="T33" s="51">
        <v>0</v>
      </c>
      <c r="U33" s="51">
        <f t="shared" si="14"/>
        <v>87</v>
      </c>
      <c r="V33" s="51">
        <v>0</v>
      </c>
      <c r="W33" s="51">
        <v>87</v>
      </c>
      <c r="X33" s="51">
        <v>0</v>
      </c>
      <c r="Y33" s="51">
        <f t="shared" si="15"/>
        <v>0</v>
      </c>
      <c r="Z33" s="51">
        <v>0</v>
      </c>
      <c r="AA33" s="51">
        <v>0</v>
      </c>
      <c r="AB33" s="51">
        <v>0</v>
      </c>
      <c r="AC33" s="51">
        <f t="shared" si="16"/>
        <v>419</v>
      </c>
      <c r="AD33" s="51">
        <v>0</v>
      </c>
      <c r="AE33" s="51">
        <v>419</v>
      </c>
      <c r="AF33" s="51">
        <v>0</v>
      </c>
      <c r="AG33" s="51">
        <v>80</v>
      </c>
      <c r="AH33" s="51">
        <v>80</v>
      </c>
    </row>
    <row r="34" spans="1:34" ht="13.5">
      <c r="A34" s="26" t="s">
        <v>74</v>
      </c>
      <c r="B34" s="49" t="s">
        <v>124</v>
      </c>
      <c r="C34" s="50" t="s">
        <v>125</v>
      </c>
      <c r="D34" s="51">
        <f t="shared" si="0"/>
        <v>1828</v>
      </c>
      <c r="E34" s="51">
        <v>1542</v>
      </c>
      <c r="F34" s="51">
        <v>286</v>
      </c>
      <c r="G34" s="51">
        <f t="shared" si="9"/>
        <v>1828</v>
      </c>
      <c r="H34" s="51">
        <f t="shared" si="10"/>
        <v>1661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975</v>
      </c>
      <c r="N34" s="51">
        <v>0</v>
      </c>
      <c r="O34" s="51">
        <v>768</v>
      </c>
      <c r="P34" s="51">
        <v>207</v>
      </c>
      <c r="Q34" s="51">
        <f t="shared" si="13"/>
        <v>161</v>
      </c>
      <c r="R34" s="51">
        <v>0</v>
      </c>
      <c r="S34" s="51">
        <v>161</v>
      </c>
      <c r="T34" s="51">
        <v>0</v>
      </c>
      <c r="U34" s="51">
        <f t="shared" si="14"/>
        <v>230</v>
      </c>
      <c r="V34" s="51">
        <v>0</v>
      </c>
      <c r="W34" s="51">
        <v>230</v>
      </c>
      <c r="X34" s="51">
        <v>0</v>
      </c>
      <c r="Y34" s="51">
        <f t="shared" si="15"/>
        <v>41</v>
      </c>
      <c r="Z34" s="51">
        <v>0</v>
      </c>
      <c r="AA34" s="51">
        <v>41</v>
      </c>
      <c r="AB34" s="51">
        <v>0</v>
      </c>
      <c r="AC34" s="51">
        <f t="shared" si="16"/>
        <v>254</v>
      </c>
      <c r="AD34" s="51">
        <v>0</v>
      </c>
      <c r="AE34" s="51">
        <v>254</v>
      </c>
      <c r="AF34" s="51">
        <v>0</v>
      </c>
      <c r="AG34" s="51">
        <v>167</v>
      </c>
      <c r="AH34" s="51">
        <v>225</v>
      </c>
    </row>
    <row r="35" spans="1:34" ht="13.5">
      <c r="A35" s="26" t="s">
        <v>74</v>
      </c>
      <c r="B35" s="49" t="s">
        <v>126</v>
      </c>
      <c r="C35" s="50" t="s">
        <v>127</v>
      </c>
      <c r="D35" s="51">
        <f t="shared" si="0"/>
        <v>2954</v>
      </c>
      <c r="E35" s="51">
        <v>2113</v>
      </c>
      <c r="F35" s="51">
        <v>841</v>
      </c>
      <c r="G35" s="51">
        <f t="shared" si="9"/>
        <v>2954</v>
      </c>
      <c r="H35" s="51">
        <f t="shared" si="10"/>
        <v>2835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2269</v>
      </c>
      <c r="N35" s="51">
        <v>0</v>
      </c>
      <c r="O35" s="51">
        <v>1591</v>
      </c>
      <c r="P35" s="51">
        <v>678</v>
      </c>
      <c r="Q35" s="51">
        <f t="shared" si="13"/>
        <v>250</v>
      </c>
      <c r="R35" s="51">
        <v>0</v>
      </c>
      <c r="S35" s="51">
        <v>208</v>
      </c>
      <c r="T35" s="51">
        <v>42</v>
      </c>
      <c r="U35" s="51">
        <f t="shared" si="14"/>
        <v>140</v>
      </c>
      <c r="V35" s="51">
        <v>0</v>
      </c>
      <c r="W35" s="51">
        <v>140</v>
      </c>
      <c r="X35" s="51">
        <v>0</v>
      </c>
      <c r="Y35" s="51">
        <f t="shared" si="15"/>
        <v>24</v>
      </c>
      <c r="Z35" s="51">
        <v>0</v>
      </c>
      <c r="AA35" s="51">
        <v>22</v>
      </c>
      <c r="AB35" s="51">
        <v>2</v>
      </c>
      <c r="AC35" s="51">
        <f t="shared" si="16"/>
        <v>152</v>
      </c>
      <c r="AD35" s="51">
        <v>0</v>
      </c>
      <c r="AE35" s="51">
        <v>152</v>
      </c>
      <c r="AF35" s="51">
        <v>0</v>
      </c>
      <c r="AG35" s="51">
        <v>119</v>
      </c>
      <c r="AH35" s="51">
        <v>833</v>
      </c>
    </row>
    <row r="36" spans="1:34" ht="13.5">
      <c r="A36" s="26" t="s">
        <v>74</v>
      </c>
      <c r="B36" s="49" t="s">
        <v>128</v>
      </c>
      <c r="C36" s="50" t="s">
        <v>129</v>
      </c>
      <c r="D36" s="51">
        <f t="shared" si="0"/>
        <v>2278</v>
      </c>
      <c r="E36" s="51">
        <v>1882</v>
      </c>
      <c r="F36" s="51">
        <v>396</v>
      </c>
      <c r="G36" s="51">
        <f t="shared" si="9"/>
        <v>2278</v>
      </c>
      <c r="H36" s="51">
        <f t="shared" si="10"/>
        <v>1882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957</v>
      </c>
      <c r="N36" s="51">
        <v>0</v>
      </c>
      <c r="O36" s="51">
        <v>923</v>
      </c>
      <c r="P36" s="51">
        <v>34</v>
      </c>
      <c r="Q36" s="51">
        <f t="shared" si="13"/>
        <v>265</v>
      </c>
      <c r="R36" s="51">
        <v>0</v>
      </c>
      <c r="S36" s="51">
        <v>190</v>
      </c>
      <c r="T36" s="51">
        <v>75</v>
      </c>
      <c r="U36" s="51">
        <f t="shared" si="14"/>
        <v>259</v>
      </c>
      <c r="V36" s="51">
        <v>0</v>
      </c>
      <c r="W36" s="51">
        <v>259</v>
      </c>
      <c r="X36" s="51">
        <v>0</v>
      </c>
      <c r="Y36" s="51">
        <f t="shared" si="15"/>
        <v>1</v>
      </c>
      <c r="Z36" s="51">
        <v>1</v>
      </c>
      <c r="AA36" s="51">
        <v>0</v>
      </c>
      <c r="AB36" s="51">
        <v>0</v>
      </c>
      <c r="AC36" s="51">
        <f t="shared" si="16"/>
        <v>400</v>
      </c>
      <c r="AD36" s="51">
        <v>0</v>
      </c>
      <c r="AE36" s="51">
        <v>400</v>
      </c>
      <c r="AF36" s="51">
        <v>0</v>
      </c>
      <c r="AG36" s="51">
        <v>396</v>
      </c>
      <c r="AH36" s="51">
        <v>0</v>
      </c>
    </row>
    <row r="37" spans="1:34" ht="13.5">
      <c r="A37" s="26" t="s">
        <v>74</v>
      </c>
      <c r="B37" s="49" t="s">
        <v>130</v>
      </c>
      <c r="C37" s="50" t="s">
        <v>131</v>
      </c>
      <c r="D37" s="51">
        <f t="shared" si="0"/>
        <v>1954</v>
      </c>
      <c r="E37" s="51">
        <v>1717</v>
      </c>
      <c r="F37" s="51">
        <v>237</v>
      </c>
      <c r="G37" s="51">
        <f t="shared" si="9"/>
        <v>1954</v>
      </c>
      <c r="H37" s="51">
        <f t="shared" si="10"/>
        <v>1548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979</v>
      </c>
      <c r="N37" s="51">
        <v>970</v>
      </c>
      <c r="O37" s="51">
        <v>0</v>
      </c>
      <c r="P37" s="51">
        <v>9</v>
      </c>
      <c r="Q37" s="51">
        <f t="shared" si="13"/>
        <v>156</v>
      </c>
      <c r="R37" s="51">
        <v>156</v>
      </c>
      <c r="S37" s="51">
        <v>0</v>
      </c>
      <c r="T37" s="51">
        <v>0</v>
      </c>
      <c r="U37" s="51">
        <f t="shared" si="14"/>
        <v>97</v>
      </c>
      <c r="V37" s="51">
        <v>97</v>
      </c>
      <c r="W37" s="51">
        <v>0</v>
      </c>
      <c r="X37" s="51">
        <v>0</v>
      </c>
      <c r="Y37" s="51">
        <f t="shared" si="15"/>
        <v>1</v>
      </c>
      <c r="Z37" s="51">
        <v>1</v>
      </c>
      <c r="AA37" s="51">
        <v>0</v>
      </c>
      <c r="AB37" s="51">
        <v>0</v>
      </c>
      <c r="AC37" s="51">
        <f t="shared" si="16"/>
        <v>315</v>
      </c>
      <c r="AD37" s="51">
        <v>0</v>
      </c>
      <c r="AE37" s="51">
        <v>315</v>
      </c>
      <c r="AF37" s="51">
        <v>0</v>
      </c>
      <c r="AG37" s="51">
        <v>406</v>
      </c>
      <c r="AH37" s="51">
        <v>0</v>
      </c>
    </row>
    <row r="38" spans="1:34" ht="13.5">
      <c r="A38" s="26" t="s">
        <v>74</v>
      </c>
      <c r="B38" s="49" t="s">
        <v>132</v>
      </c>
      <c r="C38" s="50" t="s">
        <v>133</v>
      </c>
      <c r="D38" s="51">
        <f t="shared" si="0"/>
        <v>2349</v>
      </c>
      <c r="E38" s="51">
        <v>1761</v>
      </c>
      <c r="F38" s="51">
        <v>588</v>
      </c>
      <c r="G38" s="51">
        <f t="shared" si="9"/>
        <v>2349</v>
      </c>
      <c r="H38" s="51">
        <f t="shared" si="10"/>
        <v>2275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1473</v>
      </c>
      <c r="N38" s="51">
        <v>0</v>
      </c>
      <c r="O38" s="51">
        <v>959</v>
      </c>
      <c r="P38" s="51">
        <v>514</v>
      </c>
      <c r="Q38" s="51">
        <f t="shared" si="13"/>
        <v>201</v>
      </c>
      <c r="R38" s="51">
        <v>0</v>
      </c>
      <c r="S38" s="51">
        <v>201</v>
      </c>
      <c r="T38" s="51">
        <v>0</v>
      </c>
      <c r="U38" s="51">
        <f t="shared" si="14"/>
        <v>73</v>
      </c>
      <c r="V38" s="51">
        <v>0</v>
      </c>
      <c r="W38" s="51">
        <v>73</v>
      </c>
      <c r="X38" s="51">
        <v>0</v>
      </c>
      <c r="Y38" s="51">
        <f t="shared" si="15"/>
        <v>2</v>
      </c>
      <c r="Z38" s="51">
        <v>0</v>
      </c>
      <c r="AA38" s="51">
        <v>2</v>
      </c>
      <c r="AB38" s="51">
        <v>0</v>
      </c>
      <c r="AC38" s="51">
        <f t="shared" si="16"/>
        <v>526</v>
      </c>
      <c r="AD38" s="51">
        <v>0</v>
      </c>
      <c r="AE38" s="51">
        <v>526</v>
      </c>
      <c r="AF38" s="51">
        <v>0</v>
      </c>
      <c r="AG38" s="51">
        <v>74</v>
      </c>
      <c r="AH38" s="51">
        <v>50</v>
      </c>
    </row>
    <row r="39" spans="1:34" ht="13.5">
      <c r="A39" s="26" t="s">
        <v>74</v>
      </c>
      <c r="B39" s="49" t="s">
        <v>134</v>
      </c>
      <c r="C39" s="50" t="s">
        <v>135</v>
      </c>
      <c r="D39" s="51">
        <f aca="true" t="shared" si="17" ref="D39:D56">E39+F39</f>
        <v>3320</v>
      </c>
      <c r="E39" s="51">
        <v>2806</v>
      </c>
      <c r="F39" s="51">
        <v>514</v>
      </c>
      <c r="G39" s="51">
        <f t="shared" si="9"/>
        <v>3320</v>
      </c>
      <c r="H39" s="51">
        <f t="shared" si="10"/>
        <v>3169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2504</v>
      </c>
      <c r="N39" s="51">
        <v>0</v>
      </c>
      <c r="O39" s="51">
        <v>2047</v>
      </c>
      <c r="P39" s="51">
        <v>457</v>
      </c>
      <c r="Q39" s="51">
        <f t="shared" si="13"/>
        <v>375</v>
      </c>
      <c r="R39" s="51">
        <v>0</v>
      </c>
      <c r="S39" s="51">
        <v>375</v>
      </c>
      <c r="T39" s="51">
        <v>0</v>
      </c>
      <c r="U39" s="51">
        <f t="shared" si="14"/>
        <v>199</v>
      </c>
      <c r="V39" s="51">
        <v>86</v>
      </c>
      <c r="W39" s="51">
        <v>113</v>
      </c>
      <c r="X39" s="51">
        <v>0</v>
      </c>
      <c r="Y39" s="51">
        <f t="shared" si="15"/>
        <v>6</v>
      </c>
      <c r="Z39" s="51">
        <v>6</v>
      </c>
      <c r="AA39" s="51">
        <v>0</v>
      </c>
      <c r="AB39" s="51">
        <v>0</v>
      </c>
      <c r="AC39" s="51">
        <f t="shared" si="16"/>
        <v>85</v>
      </c>
      <c r="AD39" s="51">
        <v>85</v>
      </c>
      <c r="AE39" s="51">
        <v>0</v>
      </c>
      <c r="AF39" s="51">
        <v>0</v>
      </c>
      <c r="AG39" s="51">
        <v>151</v>
      </c>
      <c r="AH39" s="51">
        <v>0</v>
      </c>
    </row>
    <row r="40" spans="1:34" ht="13.5">
      <c r="A40" s="26" t="s">
        <v>74</v>
      </c>
      <c r="B40" s="49" t="s">
        <v>136</v>
      </c>
      <c r="C40" s="50" t="s">
        <v>137</v>
      </c>
      <c r="D40" s="51">
        <f t="shared" si="17"/>
        <v>1618</v>
      </c>
      <c r="E40" s="51">
        <v>1501</v>
      </c>
      <c r="F40" s="51">
        <v>117</v>
      </c>
      <c r="G40" s="51">
        <f t="shared" si="9"/>
        <v>1618</v>
      </c>
      <c r="H40" s="51">
        <f t="shared" si="10"/>
        <v>1538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1224</v>
      </c>
      <c r="N40" s="51">
        <v>0</v>
      </c>
      <c r="O40" s="51">
        <v>1142</v>
      </c>
      <c r="P40" s="51">
        <v>82</v>
      </c>
      <c r="Q40" s="51">
        <f t="shared" si="13"/>
        <v>179</v>
      </c>
      <c r="R40" s="51">
        <v>0</v>
      </c>
      <c r="S40" s="51">
        <v>179</v>
      </c>
      <c r="T40" s="51">
        <v>0</v>
      </c>
      <c r="U40" s="51">
        <f t="shared" si="14"/>
        <v>94</v>
      </c>
      <c r="V40" s="51">
        <v>37</v>
      </c>
      <c r="W40" s="51">
        <v>57</v>
      </c>
      <c r="X40" s="51">
        <v>0</v>
      </c>
      <c r="Y40" s="51">
        <f t="shared" si="15"/>
        <v>3</v>
      </c>
      <c r="Z40" s="51">
        <v>3</v>
      </c>
      <c r="AA40" s="51">
        <v>0</v>
      </c>
      <c r="AB40" s="51">
        <v>0</v>
      </c>
      <c r="AC40" s="51">
        <f t="shared" si="16"/>
        <v>38</v>
      </c>
      <c r="AD40" s="51">
        <v>38</v>
      </c>
      <c r="AE40" s="51">
        <v>0</v>
      </c>
      <c r="AF40" s="51">
        <v>0</v>
      </c>
      <c r="AG40" s="51">
        <v>80</v>
      </c>
      <c r="AH40" s="51">
        <v>0</v>
      </c>
    </row>
    <row r="41" spans="1:34" ht="13.5">
      <c r="A41" s="26" t="s">
        <v>74</v>
      </c>
      <c r="B41" s="49" t="s">
        <v>138</v>
      </c>
      <c r="C41" s="50" t="s">
        <v>139</v>
      </c>
      <c r="D41" s="51">
        <f t="shared" si="17"/>
        <v>4404</v>
      </c>
      <c r="E41" s="51">
        <v>3505</v>
      </c>
      <c r="F41" s="51">
        <v>899</v>
      </c>
      <c r="G41" s="51">
        <f t="shared" si="9"/>
        <v>4404</v>
      </c>
      <c r="H41" s="51">
        <f t="shared" si="10"/>
        <v>4218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3623</v>
      </c>
      <c r="N41" s="51">
        <v>0</v>
      </c>
      <c r="O41" s="51">
        <v>2857</v>
      </c>
      <c r="P41" s="51">
        <v>766</v>
      </c>
      <c r="Q41" s="51">
        <f t="shared" si="13"/>
        <v>320</v>
      </c>
      <c r="R41" s="51">
        <v>0</v>
      </c>
      <c r="S41" s="51">
        <v>320</v>
      </c>
      <c r="T41" s="51">
        <v>0</v>
      </c>
      <c r="U41" s="51">
        <f t="shared" si="14"/>
        <v>183</v>
      </c>
      <c r="V41" s="51">
        <v>78</v>
      </c>
      <c r="W41" s="51">
        <v>105</v>
      </c>
      <c r="X41" s="51">
        <v>0</v>
      </c>
      <c r="Y41" s="51">
        <f t="shared" si="15"/>
        <v>5</v>
      </c>
      <c r="Z41" s="51">
        <v>5</v>
      </c>
      <c r="AA41" s="51">
        <v>0</v>
      </c>
      <c r="AB41" s="51">
        <v>0</v>
      </c>
      <c r="AC41" s="51">
        <f t="shared" si="16"/>
        <v>87</v>
      </c>
      <c r="AD41" s="51">
        <v>87</v>
      </c>
      <c r="AE41" s="51">
        <v>0</v>
      </c>
      <c r="AF41" s="51">
        <v>0</v>
      </c>
      <c r="AG41" s="51">
        <v>186</v>
      </c>
      <c r="AH41" s="51">
        <v>0</v>
      </c>
    </row>
    <row r="42" spans="1:34" ht="13.5">
      <c r="A42" s="26" t="s">
        <v>74</v>
      </c>
      <c r="B42" s="49" t="s">
        <v>140</v>
      </c>
      <c r="C42" s="50" t="s">
        <v>141</v>
      </c>
      <c r="D42" s="51">
        <f t="shared" si="17"/>
        <v>2710</v>
      </c>
      <c r="E42" s="51">
        <v>2185</v>
      </c>
      <c r="F42" s="51">
        <v>525</v>
      </c>
      <c r="G42" s="51">
        <f t="shared" si="9"/>
        <v>2710</v>
      </c>
      <c r="H42" s="51">
        <f t="shared" si="10"/>
        <v>2591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2135</v>
      </c>
      <c r="N42" s="51">
        <v>0</v>
      </c>
      <c r="O42" s="51">
        <v>1672</v>
      </c>
      <c r="P42" s="51">
        <v>463</v>
      </c>
      <c r="Q42" s="51">
        <f t="shared" si="13"/>
        <v>244</v>
      </c>
      <c r="R42" s="51">
        <v>0</v>
      </c>
      <c r="S42" s="51">
        <v>244</v>
      </c>
      <c r="T42" s="51">
        <v>0</v>
      </c>
      <c r="U42" s="51">
        <f t="shared" si="14"/>
        <v>137</v>
      </c>
      <c r="V42" s="51">
        <v>56</v>
      </c>
      <c r="W42" s="51">
        <v>81</v>
      </c>
      <c r="X42" s="51">
        <v>0</v>
      </c>
      <c r="Y42" s="51">
        <f t="shared" si="15"/>
        <v>4</v>
      </c>
      <c r="Z42" s="51">
        <v>4</v>
      </c>
      <c r="AA42" s="51">
        <v>0</v>
      </c>
      <c r="AB42" s="51">
        <v>0</v>
      </c>
      <c r="AC42" s="51">
        <f t="shared" si="16"/>
        <v>71</v>
      </c>
      <c r="AD42" s="51">
        <v>71</v>
      </c>
      <c r="AE42" s="51">
        <v>0</v>
      </c>
      <c r="AF42" s="51">
        <v>0</v>
      </c>
      <c r="AG42" s="51">
        <v>119</v>
      </c>
      <c r="AH42" s="51">
        <v>0</v>
      </c>
    </row>
    <row r="43" spans="1:34" ht="13.5">
      <c r="A43" s="26" t="s">
        <v>74</v>
      </c>
      <c r="B43" s="49" t="s">
        <v>142</v>
      </c>
      <c r="C43" s="50" t="s">
        <v>143</v>
      </c>
      <c r="D43" s="51">
        <f t="shared" si="17"/>
        <v>3165</v>
      </c>
      <c r="E43" s="51">
        <v>2753</v>
      </c>
      <c r="F43" s="51">
        <v>412</v>
      </c>
      <c r="G43" s="51">
        <f t="shared" si="9"/>
        <v>3165</v>
      </c>
      <c r="H43" s="51">
        <f t="shared" si="10"/>
        <v>2946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2328</v>
      </c>
      <c r="N43" s="51">
        <v>0</v>
      </c>
      <c r="O43" s="51">
        <v>2027</v>
      </c>
      <c r="P43" s="51">
        <v>301</v>
      </c>
      <c r="Q43" s="51">
        <f t="shared" si="13"/>
        <v>333</v>
      </c>
      <c r="R43" s="51">
        <v>0</v>
      </c>
      <c r="S43" s="51">
        <v>333</v>
      </c>
      <c r="T43" s="51">
        <v>0</v>
      </c>
      <c r="U43" s="51">
        <f t="shared" si="14"/>
        <v>195</v>
      </c>
      <c r="V43" s="51">
        <v>88</v>
      </c>
      <c r="W43" s="51">
        <v>107</v>
      </c>
      <c r="X43" s="51">
        <v>0</v>
      </c>
      <c r="Y43" s="51">
        <f t="shared" si="15"/>
        <v>5</v>
      </c>
      <c r="Z43" s="51">
        <v>5</v>
      </c>
      <c r="AA43" s="51">
        <v>0</v>
      </c>
      <c r="AB43" s="51">
        <v>0</v>
      </c>
      <c r="AC43" s="51">
        <f t="shared" si="16"/>
        <v>85</v>
      </c>
      <c r="AD43" s="51">
        <v>85</v>
      </c>
      <c r="AE43" s="51">
        <v>0</v>
      </c>
      <c r="AF43" s="51">
        <v>0</v>
      </c>
      <c r="AG43" s="51">
        <v>219</v>
      </c>
      <c r="AH43" s="51">
        <v>0</v>
      </c>
    </row>
    <row r="44" spans="1:34" ht="13.5">
      <c r="A44" s="26" t="s">
        <v>74</v>
      </c>
      <c r="B44" s="49" t="s">
        <v>144</v>
      </c>
      <c r="C44" s="50" t="s">
        <v>145</v>
      </c>
      <c r="D44" s="51">
        <f t="shared" si="17"/>
        <v>2396</v>
      </c>
      <c r="E44" s="51">
        <v>1901</v>
      </c>
      <c r="F44" s="51">
        <v>495</v>
      </c>
      <c r="G44" s="51">
        <f t="shared" si="9"/>
        <v>2396</v>
      </c>
      <c r="H44" s="51">
        <f t="shared" si="10"/>
        <v>2088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1730</v>
      </c>
      <c r="N44" s="51">
        <v>0</v>
      </c>
      <c r="O44" s="51">
        <v>1501</v>
      </c>
      <c r="P44" s="51">
        <v>229</v>
      </c>
      <c r="Q44" s="51">
        <f t="shared" si="13"/>
        <v>221</v>
      </c>
      <c r="R44" s="51">
        <v>0</v>
      </c>
      <c r="S44" s="51">
        <v>221</v>
      </c>
      <c r="T44" s="51">
        <v>0</v>
      </c>
      <c r="U44" s="51">
        <f t="shared" si="14"/>
        <v>71</v>
      </c>
      <c r="V44" s="51">
        <v>29</v>
      </c>
      <c r="W44" s="51">
        <v>42</v>
      </c>
      <c r="X44" s="51">
        <v>0</v>
      </c>
      <c r="Y44" s="51">
        <f t="shared" si="15"/>
        <v>2</v>
      </c>
      <c r="Z44" s="51">
        <v>2</v>
      </c>
      <c r="AA44" s="51">
        <v>0</v>
      </c>
      <c r="AB44" s="51">
        <v>0</v>
      </c>
      <c r="AC44" s="51">
        <f t="shared" si="16"/>
        <v>64</v>
      </c>
      <c r="AD44" s="51">
        <v>64</v>
      </c>
      <c r="AE44" s="51">
        <v>0</v>
      </c>
      <c r="AF44" s="51">
        <v>0</v>
      </c>
      <c r="AG44" s="51">
        <v>308</v>
      </c>
      <c r="AH44" s="51">
        <v>0</v>
      </c>
    </row>
    <row r="45" spans="1:34" ht="13.5">
      <c r="A45" s="26" t="s">
        <v>74</v>
      </c>
      <c r="B45" s="49" t="s">
        <v>146</v>
      </c>
      <c r="C45" s="50" t="s">
        <v>147</v>
      </c>
      <c r="D45" s="51">
        <f t="shared" si="17"/>
        <v>2480</v>
      </c>
      <c r="E45" s="51">
        <v>1937</v>
      </c>
      <c r="F45" s="51">
        <v>543</v>
      </c>
      <c r="G45" s="51">
        <f t="shared" si="9"/>
        <v>2480</v>
      </c>
      <c r="H45" s="51">
        <f t="shared" si="10"/>
        <v>2342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1910</v>
      </c>
      <c r="N45" s="51">
        <v>0</v>
      </c>
      <c r="O45" s="51">
        <v>1442</v>
      </c>
      <c r="P45" s="51">
        <v>468</v>
      </c>
      <c r="Q45" s="51">
        <f t="shared" si="13"/>
        <v>262</v>
      </c>
      <c r="R45" s="51">
        <v>0</v>
      </c>
      <c r="S45" s="51">
        <v>262</v>
      </c>
      <c r="T45" s="51">
        <v>0</v>
      </c>
      <c r="U45" s="51">
        <f t="shared" si="14"/>
        <v>111</v>
      </c>
      <c r="V45" s="51">
        <v>37</v>
      </c>
      <c r="W45" s="51">
        <v>74</v>
      </c>
      <c r="X45" s="51">
        <v>0</v>
      </c>
      <c r="Y45" s="51">
        <f t="shared" si="15"/>
        <v>4</v>
      </c>
      <c r="Z45" s="51">
        <v>4</v>
      </c>
      <c r="AA45" s="51">
        <v>0</v>
      </c>
      <c r="AB45" s="51">
        <v>0</v>
      </c>
      <c r="AC45" s="51">
        <f t="shared" si="16"/>
        <v>55</v>
      </c>
      <c r="AD45" s="51">
        <v>55</v>
      </c>
      <c r="AE45" s="51">
        <v>0</v>
      </c>
      <c r="AF45" s="51">
        <v>0</v>
      </c>
      <c r="AG45" s="51">
        <v>138</v>
      </c>
      <c r="AH45" s="51">
        <v>0</v>
      </c>
    </row>
    <row r="46" spans="1:34" ht="13.5">
      <c r="A46" s="26" t="s">
        <v>74</v>
      </c>
      <c r="B46" s="49" t="s">
        <v>148</v>
      </c>
      <c r="C46" s="50" t="s">
        <v>149</v>
      </c>
      <c r="D46" s="51">
        <f t="shared" si="17"/>
        <v>1869</v>
      </c>
      <c r="E46" s="51">
        <v>1563</v>
      </c>
      <c r="F46" s="51">
        <v>306</v>
      </c>
      <c r="G46" s="51">
        <f t="shared" si="9"/>
        <v>1869</v>
      </c>
      <c r="H46" s="51">
        <f t="shared" si="10"/>
        <v>1737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1356</v>
      </c>
      <c r="N46" s="51">
        <v>0</v>
      </c>
      <c r="O46" s="51">
        <v>1145</v>
      </c>
      <c r="P46" s="51">
        <v>211</v>
      </c>
      <c r="Q46" s="51">
        <f t="shared" si="13"/>
        <v>217</v>
      </c>
      <c r="R46" s="51">
        <v>0</v>
      </c>
      <c r="S46" s="51">
        <v>217</v>
      </c>
      <c r="T46" s="51">
        <v>0</v>
      </c>
      <c r="U46" s="51">
        <f t="shared" si="14"/>
        <v>108</v>
      </c>
      <c r="V46" s="51">
        <v>45</v>
      </c>
      <c r="W46" s="51">
        <v>63</v>
      </c>
      <c r="X46" s="51">
        <v>0</v>
      </c>
      <c r="Y46" s="51">
        <f t="shared" si="15"/>
        <v>3</v>
      </c>
      <c r="Z46" s="51">
        <v>3</v>
      </c>
      <c r="AA46" s="51">
        <v>0</v>
      </c>
      <c r="AB46" s="51">
        <v>0</v>
      </c>
      <c r="AC46" s="51">
        <f t="shared" si="16"/>
        <v>53</v>
      </c>
      <c r="AD46" s="51">
        <v>53</v>
      </c>
      <c r="AE46" s="51">
        <v>0</v>
      </c>
      <c r="AF46" s="51">
        <v>0</v>
      </c>
      <c r="AG46" s="51">
        <v>132</v>
      </c>
      <c r="AH46" s="51">
        <v>0</v>
      </c>
    </row>
    <row r="47" spans="1:34" ht="13.5">
      <c r="A47" s="26" t="s">
        <v>74</v>
      </c>
      <c r="B47" s="49" t="s">
        <v>150</v>
      </c>
      <c r="C47" s="50" t="s">
        <v>151</v>
      </c>
      <c r="D47" s="51">
        <f t="shared" si="17"/>
        <v>2850</v>
      </c>
      <c r="E47" s="51">
        <v>2285</v>
      </c>
      <c r="F47" s="51">
        <v>565</v>
      </c>
      <c r="G47" s="51">
        <f t="shared" si="9"/>
        <v>2850</v>
      </c>
      <c r="H47" s="51">
        <f t="shared" si="10"/>
        <v>2733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2209</v>
      </c>
      <c r="N47" s="51">
        <v>0</v>
      </c>
      <c r="O47" s="51">
        <v>1687</v>
      </c>
      <c r="P47" s="51">
        <v>522</v>
      </c>
      <c r="Q47" s="51">
        <f t="shared" si="13"/>
        <v>313</v>
      </c>
      <c r="R47" s="51">
        <v>0</v>
      </c>
      <c r="S47" s="51">
        <v>313</v>
      </c>
      <c r="T47" s="51">
        <v>0</v>
      </c>
      <c r="U47" s="51">
        <f t="shared" si="14"/>
        <v>137</v>
      </c>
      <c r="V47" s="51">
        <v>56</v>
      </c>
      <c r="W47" s="51">
        <v>81</v>
      </c>
      <c r="X47" s="51">
        <v>0</v>
      </c>
      <c r="Y47" s="51">
        <f t="shared" si="15"/>
        <v>5</v>
      </c>
      <c r="Z47" s="51">
        <v>5</v>
      </c>
      <c r="AA47" s="51">
        <v>0</v>
      </c>
      <c r="AB47" s="51">
        <v>0</v>
      </c>
      <c r="AC47" s="51">
        <f t="shared" si="16"/>
        <v>69</v>
      </c>
      <c r="AD47" s="51">
        <v>69</v>
      </c>
      <c r="AE47" s="51">
        <v>0</v>
      </c>
      <c r="AF47" s="51">
        <v>0</v>
      </c>
      <c r="AG47" s="51">
        <v>117</v>
      </c>
      <c r="AH47" s="51">
        <v>0</v>
      </c>
    </row>
    <row r="48" spans="1:34" ht="13.5">
      <c r="A48" s="26" t="s">
        <v>74</v>
      </c>
      <c r="B48" s="49" t="s">
        <v>152</v>
      </c>
      <c r="C48" s="50" t="s">
        <v>153</v>
      </c>
      <c r="D48" s="51">
        <f t="shared" si="17"/>
        <v>2334</v>
      </c>
      <c r="E48" s="51">
        <v>2000</v>
      </c>
      <c r="F48" s="51">
        <v>334</v>
      </c>
      <c r="G48" s="51">
        <f t="shared" si="9"/>
        <v>2334</v>
      </c>
      <c r="H48" s="51">
        <f t="shared" si="10"/>
        <v>1781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1487</v>
      </c>
      <c r="N48" s="51">
        <v>1487</v>
      </c>
      <c r="O48" s="51">
        <v>0</v>
      </c>
      <c r="P48" s="51">
        <v>0</v>
      </c>
      <c r="Q48" s="51">
        <f t="shared" si="13"/>
        <v>172</v>
      </c>
      <c r="R48" s="51">
        <v>172</v>
      </c>
      <c r="S48" s="51">
        <v>0</v>
      </c>
      <c r="T48" s="51">
        <v>0</v>
      </c>
      <c r="U48" s="51">
        <f t="shared" si="14"/>
        <v>122</v>
      </c>
      <c r="V48" s="51">
        <v>122</v>
      </c>
      <c r="W48" s="51">
        <v>0</v>
      </c>
      <c r="X48" s="51">
        <v>0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0</v>
      </c>
      <c r="AD48" s="51">
        <v>0</v>
      </c>
      <c r="AE48" s="51">
        <v>0</v>
      </c>
      <c r="AF48" s="51">
        <v>0</v>
      </c>
      <c r="AG48" s="51">
        <v>553</v>
      </c>
      <c r="AH48" s="51">
        <v>0</v>
      </c>
    </row>
    <row r="49" spans="1:34" ht="13.5">
      <c r="A49" s="26" t="s">
        <v>74</v>
      </c>
      <c r="B49" s="49" t="s">
        <v>154</v>
      </c>
      <c r="C49" s="50" t="s">
        <v>155</v>
      </c>
      <c r="D49" s="51">
        <f t="shared" si="17"/>
        <v>1103</v>
      </c>
      <c r="E49" s="51">
        <v>992</v>
      </c>
      <c r="F49" s="51">
        <v>111</v>
      </c>
      <c r="G49" s="51">
        <f t="shared" si="9"/>
        <v>1103</v>
      </c>
      <c r="H49" s="51">
        <f t="shared" si="10"/>
        <v>708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554</v>
      </c>
      <c r="N49" s="51">
        <v>554</v>
      </c>
      <c r="O49" s="51">
        <v>0</v>
      </c>
      <c r="P49" s="51">
        <v>0</v>
      </c>
      <c r="Q49" s="51">
        <f t="shared" si="13"/>
        <v>93</v>
      </c>
      <c r="R49" s="51">
        <v>93</v>
      </c>
      <c r="S49" s="51">
        <v>0</v>
      </c>
      <c r="T49" s="51">
        <v>0</v>
      </c>
      <c r="U49" s="51">
        <f t="shared" si="14"/>
        <v>61</v>
      </c>
      <c r="V49" s="51">
        <v>61</v>
      </c>
      <c r="W49" s="51">
        <v>0</v>
      </c>
      <c r="X49" s="51">
        <v>0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0</v>
      </c>
      <c r="AD49" s="51">
        <v>0</v>
      </c>
      <c r="AE49" s="51">
        <v>0</v>
      </c>
      <c r="AF49" s="51">
        <v>0</v>
      </c>
      <c r="AG49" s="51">
        <v>395</v>
      </c>
      <c r="AH49" s="51">
        <v>0</v>
      </c>
    </row>
    <row r="50" spans="1:34" ht="13.5">
      <c r="A50" s="26" t="s">
        <v>74</v>
      </c>
      <c r="B50" s="49" t="s">
        <v>156</v>
      </c>
      <c r="C50" s="50" t="s">
        <v>157</v>
      </c>
      <c r="D50" s="51">
        <f t="shared" si="17"/>
        <v>1285</v>
      </c>
      <c r="E50" s="51">
        <v>1285</v>
      </c>
      <c r="F50" s="51">
        <v>0</v>
      </c>
      <c r="G50" s="51">
        <f t="shared" si="9"/>
        <v>1285</v>
      </c>
      <c r="H50" s="51">
        <f t="shared" si="10"/>
        <v>880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703</v>
      </c>
      <c r="N50" s="51">
        <v>703</v>
      </c>
      <c r="O50" s="51">
        <v>0</v>
      </c>
      <c r="P50" s="51">
        <v>0</v>
      </c>
      <c r="Q50" s="51">
        <f t="shared" si="13"/>
        <v>93</v>
      </c>
      <c r="R50" s="51">
        <v>93</v>
      </c>
      <c r="S50" s="51">
        <v>0</v>
      </c>
      <c r="T50" s="51">
        <v>0</v>
      </c>
      <c r="U50" s="51">
        <f t="shared" si="14"/>
        <v>84</v>
      </c>
      <c r="V50" s="51">
        <v>84</v>
      </c>
      <c r="W50" s="51">
        <v>0</v>
      </c>
      <c r="X50" s="51">
        <v>0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0</v>
      </c>
      <c r="AD50" s="51">
        <v>0</v>
      </c>
      <c r="AE50" s="51">
        <v>0</v>
      </c>
      <c r="AF50" s="51">
        <v>0</v>
      </c>
      <c r="AG50" s="51">
        <v>405</v>
      </c>
      <c r="AH50" s="51">
        <v>0</v>
      </c>
    </row>
    <row r="51" spans="1:34" ht="13.5">
      <c r="A51" s="26" t="s">
        <v>74</v>
      </c>
      <c r="B51" s="49" t="s">
        <v>158</v>
      </c>
      <c r="C51" s="50" t="s">
        <v>159</v>
      </c>
      <c r="D51" s="51">
        <f t="shared" si="17"/>
        <v>2500</v>
      </c>
      <c r="E51" s="51">
        <v>1772</v>
      </c>
      <c r="F51" s="51">
        <v>728</v>
      </c>
      <c r="G51" s="51">
        <f t="shared" si="9"/>
        <v>2500</v>
      </c>
      <c r="H51" s="51">
        <f t="shared" si="10"/>
        <v>1772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1399</v>
      </c>
      <c r="N51" s="51">
        <v>0</v>
      </c>
      <c r="O51" s="51">
        <v>1399</v>
      </c>
      <c r="P51" s="51">
        <v>0</v>
      </c>
      <c r="Q51" s="51">
        <f t="shared" si="13"/>
        <v>53</v>
      </c>
      <c r="R51" s="51">
        <v>0</v>
      </c>
      <c r="S51" s="51">
        <v>53</v>
      </c>
      <c r="T51" s="51">
        <v>0</v>
      </c>
      <c r="U51" s="51">
        <f t="shared" si="14"/>
        <v>319</v>
      </c>
      <c r="V51" s="51">
        <v>1</v>
      </c>
      <c r="W51" s="51">
        <v>318</v>
      </c>
      <c r="X51" s="51">
        <v>0</v>
      </c>
      <c r="Y51" s="51">
        <f t="shared" si="15"/>
        <v>1</v>
      </c>
      <c r="Z51" s="51">
        <v>1</v>
      </c>
      <c r="AA51" s="51">
        <v>0</v>
      </c>
      <c r="AB51" s="51">
        <v>0</v>
      </c>
      <c r="AC51" s="51">
        <f t="shared" si="16"/>
        <v>0</v>
      </c>
      <c r="AD51" s="51">
        <v>0</v>
      </c>
      <c r="AE51" s="51">
        <v>0</v>
      </c>
      <c r="AF51" s="51">
        <v>0</v>
      </c>
      <c r="AG51" s="51">
        <v>728</v>
      </c>
      <c r="AH51" s="51">
        <v>0</v>
      </c>
    </row>
    <row r="52" spans="1:34" ht="13.5">
      <c r="A52" s="26" t="s">
        <v>74</v>
      </c>
      <c r="B52" s="49" t="s">
        <v>160</v>
      </c>
      <c r="C52" s="50" t="s">
        <v>161</v>
      </c>
      <c r="D52" s="51">
        <f t="shared" si="17"/>
        <v>5860</v>
      </c>
      <c r="E52" s="51">
        <v>5015</v>
      </c>
      <c r="F52" s="51">
        <v>845</v>
      </c>
      <c r="G52" s="51">
        <f t="shared" si="9"/>
        <v>5860</v>
      </c>
      <c r="H52" s="51">
        <f t="shared" si="10"/>
        <v>3998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3354</v>
      </c>
      <c r="N52" s="51">
        <v>0</v>
      </c>
      <c r="O52" s="51">
        <v>3354</v>
      </c>
      <c r="P52" s="51">
        <v>0</v>
      </c>
      <c r="Q52" s="51">
        <f t="shared" si="13"/>
        <v>291</v>
      </c>
      <c r="R52" s="51">
        <v>291</v>
      </c>
      <c r="S52" s="51">
        <v>0</v>
      </c>
      <c r="T52" s="51">
        <v>0</v>
      </c>
      <c r="U52" s="51">
        <f t="shared" si="14"/>
        <v>353</v>
      </c>
      <c r="V52" s="51">
        <v>353</v>
      </c>
      <c r="W52" s="51">
        <v>0</v>
      </c>
      <c r="X52" s="51">
        <v>0</v>
      </c>
      <c r="Y52" s="51">
        <f t="shared" si="15"/>
        <v>0</v>
      </c>
      <c r="Z52" s="51">
        <v>0</v>
      </c>
      <c r="AA52" s="51">
        <v>0</v>
      </c>
      <c r="AB52" s="51">
        <v>0</v>
      </c>
      <c r="AC52" s="51">
        <f t="shared" si="16"/>
        <v>0</v>
      </c>
      <c r="AD52" s="51">
        <v>0</v>
      </c>
      <c r="AE52" s="51">
        <v>0</v>
      </c>
      <c r="AF52" s="51">
        <v>0</v>
      </c>
      <c r="AG52" s="51">
        <v>1862</v>
      </c>
      <c r="AH52" s="51">
        <v>90</v>
      </c>
    </row>
    <row r="53" spans="1:34" ht="13.5">
      <c r="A53" s="26" t="s">
        <v>74</v>
      </c>
      <c r="B53" s="49" t="s">
        <v>162</v>
      </c>
      <c r="C53" s="50" t="s">
        <v>163</v>
      </c>
      <c r="D53" s="51">
        <f t="shared" si="17"/>
        <v>1082</v>
      </c>
      <c r="E53" s="51">
        <v>812</v>
      </c>
      <c r="F53" s="51">
        <v>270</v>
      </c>
      <c r="G53" s="51">
        <f t="shared" si="9"/>
        <v>1082</v>
      </c>
      <c r="H53" s="51">
        <f t="shared" si="10"/>
        <v>942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743</v>
      </c>
      <c r="N53" s="51">
        <v>0</v>
      </c>
      <c r="O53" s="51">
        <v>743</v>
      </c>
      <c r="P53" s="51">
        <v>0</v>
      </c>
      <c r="Q53" s="51">
        <f t="shared" si="13"/>
        <v>80</v>
      </c>
      <c r="R53" s="51">
        <v>0</v>
      </c>
      <c r="S53" s="51">
        <v>80</v>
      </c>
      <c r="T53" s="51">
        <v>0</v>
      </c>
      <c r="U53" s="51">
        <f t="shared" si="14"/>
        <v>84</v>
      </c>
      <c r="V53" s="51">
        <v>0</v>
      </c>
      <c r="W53" s="51">
        <v>84</v>
      </c>
      <c r="X53" s="51">
        <v>0</v>
      </c>
      <c r="Y53" s="51">
        <f t="shared" si="15"/>
        <v>0</v>
      </c>
      <c r="Z53" s="51">
        <v>0</v>
      </c>
      <c r="AA53" s="51">
        <v>0</v>
      </c>
      <c r="AB53" s="51">
        <v>0</v>
      </c>
      <c r="AC53" s="51">
        <f t="shared" si="16"/>
        <v>35</v>
      </c>
      <c r="AD53" s="51">
        <v>0</v>
      </c>
      <c r="AE53" s="51">
        <v>35</v>
      </c>
      <c r="AF53" s="51">
        <v>0</v>
      </c>
      <c r="AG53" s="51">
        <v>140</v>
      </c>
      <c r="AH53" s="51">
        <v>7</v>
      </c>
    </row>
    <row r="54" spans="1:34" ht="13.5">
      <c r="A54" s="26" t="s">
        <v>74</v>
      </c>
      <c r="B54" s="49" t="s">
        <v>164</v>
      </c>
      <c r="C54" s="50" t="s">
        <v>165</v>
      </c>
      <c r="D54" s="51">
        <f t="shared" si="17"/>
        <v>4576</v>
      </c>
      <c r="E54" s="51">
        <v>3435</v>
      </c>
      <c r="F54" s="51">
        <v>1141</v>
      </c>
      <c r="G54" s="51">
        <f t="shared" si="9"/>
        <v>4576</v>
      </c>
      <c r="H54" s="51">
        <f t="shared" si="10"/>
        <v>4554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3370</v>
      </c>
      <c r="N54" s="51">
        <v>3370</v>
      </c>
      <c r="O54" s="51">
        <v>0</v>
      </c>
      <c r="P54" s="51">
        <v>0</v>
      </c>
      <c r="Q54" s="51">
        <f t="shared" si="13"/>
        <v>411</v>
      </c>
      <c r="R54" s="51">
        <v>411</v>
      </c>
      <c r="S54" s="51">
        <v>0</v>
      </c>
      <c r="T54" s="51">
        <v>0</v>
      </c>
      <c r="U54" s="51">
        <f t="shared" si="14"/>
        <v>534</v>
      </c>
      <c r="V54" s="51">
        <v>534</v>
      </c>
      <c r="W54" s="51">
        <v>0</v>
      </c>
      <c r="X54" s="51">
        <v>0</v>
      </c>
      <c r="Y54" s="51">
        <f t="shared" si="15"/>
        <v>0</v>
      </c>
      <c r="Z54" s="51">
        <v>0</v>
      </c>
      <c r="AA54" s="51">
        <v>0</v>
      </c>
      <c r="AB54" s="51">
        <v>0</v>
      </c>
      <c r="AC54" s="51">
        <f t="shared" si="16"/>
        <v>239</v>
      </c>
      <c r="AD54" s="51">
        <v>239</v>
      </c>
      <c r="AE54" s="51">
        <v>0</v>
      </c>
      <c r="AF54" s="51">
        <v>0</v>
      </c>
      <c r="AG54" s="51">
        <v>22</v>
      </c>
      <c r="AH54" s="51">
        <v>0</v>
      </c>
    </row>
    <row r="55" spans="1:34" ht="13.5">
      <c r="A55" s="26" t="s">
        <v>74</v>
      </c>
      <c r="B55" s="49" t="s">
        <v>166</v>
      </c>
      <c r="C55" s="50" t="s">
        <v>167</v>
      </c>
      <c r="D55" s="51">
        <f t="shared" si="17"/>
        <v>2798</v>
      </c>
      <c r="E55" s="51">
        <v>2099</v>
      </c>
      <c r="F55" s="51">
        <v>699</v>
      </c>
      <c r="G55" s="51">
        <f t="shared" si="9"/>
        <v>2798</v>
      </c>
      <c r="H55" s="51">
        <f t="shared" si="10"/>
        <v>1930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1425</v>
      </c>
      <c r="N55" s="51">
        <v>3</v>
      </c>
      <c r="O55" s="51">
        <v>1422</v>
      </c>
      <c r="P55" s="51">
        <v>0</v>
      </c>
      <c r="Q55" s="51">
        <f t="shared" si="13"/>
        <v>0</v>
      </c>
      <c r="R55" s="51">
        <v>0</v>
      </c>
      <c r="S55" s="51">
        <v>0</v>
      </c>
      <c r="T55" s="51">
        <v>0</v>
      </c>
      <c r="U55" s="51">
        <f t="shared" si="14"/>
        <v>505</v>
      </c>
      <c r="V55" s="51">
        <v>0</v>
      </c>
      <c r="W55" s="51">
        <v>505</v>
      </c>
      <c r="X55" s="51">
        <v>0</v>
      </c>
      <c r="Y55" s="51">
        <f t="shared" si="15"/>
        <v>0</v>
      </c>
      <c r="Z55" s="51">
        <v>0</v>
      </c>
      <c r="AA55" s="51">
        <v>0</v>
      </c>
      <c r="AB55" s="51">
        <v>0</v>
      </c>
      <c r="AC55" s="51">
        <f t="shared" si="16"/>
        <v>0</v>
      </c>
      <c r="AD55" s="51">
        <v>0</v>
      </c>
      <c r="AE55" s="51">
        <v>0</v>
      </c>
      <c r="AF55" s="51">
        <v>0</v>
      </c>
      <c r="AG55" s="51">
        <v>868</v>
      </c>
      <c r="AH55" s="51">
        <v>256</v>
      </c>
    </row>
    <row r="56" spans="1:34" ht="13.5">
      <c r="A56" s="26" t="s">
        <v>74</v>
      </c>
      <c r="B56" s="49" t="s">
        <v>168</v>
      </c>
      <c r="C56" s="50" t="s">
        <v>169</v>
      </c>
      <c r="D56" s="51">
        <f t="shared" si="17"/>
        <v>8182</v>
      </c>
      <c r="E56" s="51">
        <v>7418</v>
      </c>
      <c r="F56" s="51">
        <v>764</v>
      </c>
      <c r="G56" s="51">
        <f t="shared" si="9"/>
        <v>8182</v>
      </c>
      <c r="H56" s="51">
        <f t="shared" si="10"/>
        <v>3675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2623</v>
      </c>
      <c r="N56" s="51">
        <v>0</v>
      </c>
      <c r="O56" s="51">
        <v>2623</v>
      </c>
      <c r="P56" s="51">
        <v>0</v>
      </c>
      <c r="Q56" s="51">
        <f t="shared" si="13"/>
        <v>917</v>
      </c>
      <c r="R56" s="51">
        <v>0</v>
      </c>
      <c r="S56" s="51">
        <v>917</v>
      </c>
      <c r="T56" s="51">
        <v>0</v>
      </c>
      <c r="U56" s="51">
        <f t="shared" si="14"/>
        <v>135</v>
      </c>
      <c r="V56" s="51">
        <v>0</v>
      </c>
      <c r="W56" s="51">
        <v>135</v>
      </c>
      <c r="X56" s="51">
        <v>0</v>
      </c>
      <c r="Y56" s="51">
        <f t="shared" si="15"/>
        <v>0</v>
      </c>
      <c r="Z56" s="51">
        <v>0</v>
      </c>
      <c r="AA56" s="51">
        <v>0</v>
      </c>
      <c r="AB56" s="51">
        <v>0</v>
      </c>
      <c r="AC56" s="51">
        <f t="shared" si="16"/>
        <v>0</v>
      </c>
      <c r="AD56" s="51">
        <v>0</v>
      </c>
      <c r="AE56" s="51">
        <v>0</v>
      </c>
      <c r="AF56" s="51">
        <v>0</v>
      </c>
      <c r="AG56" s="51">
        <v>4507</v>
      </c>
      <c r="AH56" s="51">
        <v>592</v>
      </c>
    </row>
    <row r="57" spans="1:34" ht="13.5">
      <c r="A57" s="79" t="s">
        <v>192</v>
      </c>
      <c r="B57" s="80"/>
      <c r="C57" s="81"/>
      <c r="D57" s="51">
        <f aca="true" t="shared" si="18" ref="D57:AH57">SUM(D7:D56)</f>
        <v>469780</v>
      </c>
      <c r="E57" s="51">
        <f t="shared" si="18"/>
        <v>333019</v>
      </c>
      <c r="F57" s="51">
        <f t="shared" si="18"/>
        <v>136761</v>
      </c>
      <c r="G57" s="51">
        <f t="shared" si="18"/>
        <v>469780</v>
      </c>
      <c r="H57" s="51">
        <f t="shared" si="18"/>
        <v>426284</v>
      </c>
      <c r="I57" s="51">
        <f t="shared" si="18"/>
        <v>0</v>
      </c>
      <c r="J57" s="51">
        <f t="shared" si="18"/>
        <v>0</v>
      </c>
      <c r="K57" s="51">
        <f t="shared" si="18"/>
        <v>0</v>
      </c>
      <c r="L57" s="51">
        <f t="shared" si="18"/>
        <v>0</v>
      </c>
      <c r="M57" s="51">
        <f t="shared" si="18"/>
        <v>354096</v>
      </c>
      <c r="N57" s="51">
        <f t="shared" si="18"/>
        <v>34828</v>
      </c>
      <c r="O57" s="51">
        <f t="shared" si="18"/>
        <v>219387</v>
      </c>
      <c r="P57" s="51">
        <f t="shared" si="18"/>
        <v>99881</v>
      </c>
      <c r="Q57" s="51">
        <f t="shared" si="18"/>
        <v>21205</v>
      </c>
      <c r="R57" s="51">
        <f t="shared" si="18"/>
        <v>3882</v>
      </c>
      <c r="S57" s="51">
        <f t="shared" si="18"/>
        <v>15251</v>
      </c>
      <c r="T57" s="51">
        <f t="shared" si="18"/>
        <v>2072</v>
      </c>
      <c r="U57" s="51">
        <f t="shared" si="18"/>
        <v>35070</v>
      </c>
      <c r="V57" s="51">
        <f t="shared" si="18"/>
        <v>4248</v>
      </c>
      <c r="W57" s="51">
        <f t="shared" si="18"/>
        <v>29274</v>
      </c>
      <c r="X57" s="51">
        <f t="shared" si="18"/>
        <v>1548</v>
      </c>
      <c r="Y57" s="51">
        <f t="shared" si="18"/>
        <v>3842</v>
      </c>
      <c r="Z57" s="51">
        <f t="shared" si="18"/>
        <v>2775</v>
      </c>
      <c r="AA57" s="51">
        <f t="shared" si="18"/>
        <v>614</v>
      </c>
      <c r="AB57" s="51">
        <f t="shared" si="18"/>
        <v>453</v>
      </c>
      <c r="AC57" s="51">
        <f t="shared" si="18"/>
        <v>12071</v>
      </c>
      <c r="AD57" s="51">
        <f t="shared" si="18"/>
        <v>3135</v>
      </c>
      <c r="AE57" s="51">
        <f t="shared" si="18"/>
        <v>7115</v>
      </c>
      <c r="AF57" s="51">
        <f t="shared" si="18"/>
        <v>1821</v>
      </c>
      <c r="AG57" s="51">
        <f t="shared" si="18"/>
        <v>43496</v>
      </c>
      <c r="AH57" s="51">
        <f t="shared" si="18"/>
        <v>4109</v>
      </c>
    </row>
  </sheetData>
  <mergeCells count="14">
    <mergeCell ref="A57:C5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38</v>
      </c>
      <c r="C2" s="67" t="s">
        <v>41</v>
      </c>
      <c r="D2" s="29" t="s">
        <v>29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30</v>
      </c>
      <c r="V2" s="32"/>
      <c r="W2" s="32"/>
      <c r="X2" s="32"/>
      <c r="Y2" s="32"/>
      <c r="Z2" s="32"/>
      <c r="AA2" s="33"/>
      <c r="AB2" s="29" t="s">
        <v>31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42</v>
      </c>
      <c r="G3" s="83"/>
      <c r="H3" s="83"/>
      <c r="I3" s="83"/>
      <c r="J3" s="83"/>
      <c r="K3" s="84"/>
      <c r="L3" s="67" t="s">
        <v>43</v>
      </c>
      <c r="M3" s="16" t="s">
        <v>197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44</v>
      </c>
      <c r="AD3" s="67" t="s">
        <v>45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39</v>
      </c>
      <c r="P5" s="8" t="s">
        <v>19</v>
      </c>
      <c r="Q5" s="20" t="s">
        <v>46</v>
      </c>
      <c r="R5" s="8" t="s">
        <v>20</v>
      </c>
      <c r="S5" s="20" t="s">
        <v>71</v>
      </c>
      <c r="T5" s="8" t="s">
        <v>40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47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74</v>
      </c>
      <c r="B7" s="49" t="s">
        <v>75</v>
      </c>
      <c r="C7" s="50" t="s">
        <v>76</v>
      </c>
      <c r="D7" s="51">
        <f aca="true" t="shared" si="0" ref="D7:D56">E7+F7+L7+M7</f>
        <v>112681</v>
      </c>
      <c r="E7" s="51">
        <v>98570</v>
      </c>
      <c r="F7" s="51">
        <f aca="true" t="shared" si="1" ref="F7:F19">SUM(G7:K7)</f>
        <v>10978</v>
      </c>
      <c r="G7" s="51">
        <v>5592</v>
      </c>
      <c r="H7" s="51">
        <v>5386</v>
      </c>
      <c r="I7" s="51">
        <v>0</v>
      </c>
      <c r="J7" s="51">
        <v>0</v>
      </c>
      <c r="K7" s="51">
        <v>0</v>
      </c>
      <c r="L7" s="51">
        <v>3104</v>
      </c>
      <c r="M7" s="51">
        <f aca="true" t="shared" si="2" ref="M7:M19">SUM(N7:T7)</f>
        <v>29</v>
      </c>
      <c r="N7" s="51">
        <v>0</v>
      </c>
      <c r="O7" s="51">
        <v>29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19">SUM(V7:AA7)</f>
        <v>102784</v>
      </c>
      <c r="V7" s="51">
        <v>98570</v>
      </c>
      <c r="W7" s="51">
        <v>3355</v>
      </c>
      <c r="X7" s="51">
        <v>859</v>
      </c>
      <c r="Y7" s="51">
        <v>0</v>
      </c>
      <c r="Z7" s="51">
        <v>0</v>
      </c>
      <c r="AA7" s="51">
        <v>0</v>
      </c>
      <c r="AB7" s="51">
        <f aca="true" t="shared" si="4" ref="AB7:AB19">SUM(AC7:AE7)</f>
        <v>18830</v>
      </c>
      <c r="AC7" s="51">
        <v>3104</v>
      </c>
      <c r="AD7" s="51">
        <v>12793</v>
      </c>
      <c r="AE7" s="51">
        <f aca="true" t="shared" si="5" ref="AE7:AE19">SUM(AF7:AJ7)</f>
        <v>2933</v>
      </c>
      <c r="AF7" s="51">
        <v>716</v>
      </c>
      <c r="AG7" s="51">
        <v>2217</v>
      </c>
      <c r="AH7" s="51">
        <v>0</v>
      </c>
      <c r="AI7" s="51">
        <v>0</v>
      </c>
      <c r="AJ7" s="51">
        <v>0</v>
      </c>
    </row>
    <row r="8" spans="1:36" ht="13.5">
      <c r="A8" s="26" t="s">
        <v>74</v>
      </c>
      <c r="B8" s="49" t="s">
        <v>77</v>
      </c>
      <c r="C8" s="50" t="s">
        <v>78</v>
      </c>
      <c r="D8" s="51">
        <f t="shared" si="0"/>
        <v>41771</v>
      </c>
      <c r="E8" s="51">
        <v>32997</v>
      </c>
      <c r="F8" s="51">
        <f t="shared" si="1"/>
        <v>6072</v>
      </c>
      <c r="G8" s="51">
        <v>1778</v>
      </c>
      <c r="H8" s="51">
        <v>1818</v>
      </c>
      <c r="I8" s="51">
        <v>0</v>
      </c>
      <c r="J8" s="51">
        <v>0</v>
      </c>
      <c r="K8" s="51">
        <v>2476</v>
      </c>
      <c r="L8" s="51">
        <v>2568</v>
      </c>
      <c r="M8" s="51">
        <f t="shared" si="2"/>
        <v>134</v>
      </c>
      <c r="N8" s="51">
        <v>0</v>
      </c>
      <c r="O8" s="51">
        <v>125</v>
      </c>
      <c r="P8" s="51">
        <v>0</v>
      </c>
      <c r="Q8" s="51">
        <v>9</v>
      </c>
      <c r="R8" s="51">
        <v>0</v>
      </c>
      <c r="S8" s="51">
        <v>0</v>
      </c>
      <c r="T8" s="51">
        <v>0</v>
      </c>
      <c r="U8" s="51">
        <f t="shared" si="3"/>
        <v>34118</v>
      </c>
      <c r="V8" s="51">
        <v>32997</v>
      </c>
      <c r="W8" s="51">
        <v>1121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10276</v>
      </c>
      <c r="AC8" s="51">
        <v>2568</v>
      </c>
      <c r="AD8" s="51">
        <v>4790</v>
      </c>
      <c r="AE8" s="51">
        <f t="shared" si="5"/>
        <v>2918</v>
      </c>
      <c r="AF8" s="51">
        <v>104</v>
      </c>
      <c r="AG8" s="51">
        <v>125</v>
      </c>
      <c r="AH8" s="51">
        <v>0</v>
      </c>
      <c r="AI8" s="51">
        <v>0</v>
      </c>
      <c r="AJ8" s="51">
        <v>2689</v>
      </c>
    </row>
    <row r="9" spans="1:36" ht="13.5">
      <c r="A9" s="26" t="s">
        <v>74</v>
      </c>
      <c r="B9" s="49" t="s">
        <v>79</v>
      </c>
      <c r="C9" s="50" t="s">
        <v>80</v>
      </c>
      <c r="D9" s="51">
        <f t="shared" si="0"/>
        <v>25652</v>
      </c>
      <c r="E9" s="51">
        <v>22263</v>
      </c>
      <c r="F9" s="51">
        <f t="shared" si="1"/>
        <v>2797</v>
      </c>
      <c r="G9" s="51">
        <v>1997</v>
      </c>
      <c r="H9" s="51">
        <v>800</v>
      </c>
      <c r="I9" s="51">
        <v>0</v>
      </c>
      <c r="J9" s="51">
        <v>0</v>
      </c>
      <c r="K9" s="51">
        <v>0</v>
      </c>
      <c r="L9" s="51">
        <v>376</v>
      </c>
      <c r="M9" s="51">
        <f t="shared" si="2"/>
        <v>216</v>
      </c>
      <c r="N9" s="51">
        <v>0</v>
      </c>
      <c r="O9" s="51">
        <v>185</v>
      </c>
      <c r="P9" s="51">
        <v>0</v>
      </c>
      <c r="Q9" s="51">
        <v>0</v>
      </c>
      <c r="R9" s="51">
        <v>0</v>
      </c>
      <c r="S9" s="51">
        <v>0</v>
      </c>
      <c r="T9" s="51">
        <v>31</v>
      </c>
      <c r="U9" s="51">
        <f t="shared" si="3"/>
        <v>22946</v>
      </c>
      <c r="V9" s="51">
        <v>22263</v>
      </c>
      <c r="W9" s="51">
        <v>683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3890</v>
      </c>
      <c r="AC9" s="51">
        <v>376</v>
      </c>
      <c r="AD9" s="51">
        <v>2574</v>
      </c>
      <c r="AE9" s="51">
        <f t="shared" si="5"/>
        <v>940</v>
      </c>
      <c r="AF9" s="51">
        <v>940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74</v>
      </c>
      <c r="B10" s="49" t="s">
        <v>81</v>
      </c>
      <c r="C10" s="50" t="s">
        <v>82</v>
      </c>
      <c r="D10" s="51">
        <f t="shared" si="0"/>
        <v>28724</v>
      </c>
      <c r="E10" s="51">
        <v>24514</v>
      </c>
      <c r="F10" s="51">
        <f t="shared" si="1"/>
        <v>2922</v>
      </c>
      <c r="G10" s="51">
        <v>2593</v>
      </c>
      <c r="H10" s="51">
        <v>329</v>
      </c>
      <c r="I10" s="51">
        <v>0</v>
      </c>
      <c r="J10" s="51">
        <v>0</v>
      </c>
      <c r="K10" s="51">
        <v>0</v>
      </c>
      <c r="L10" s="51">
        <v>574</v>
      </c>
      <c r="M10" s="51">
        <f t="shared" si="2"/>
        <v>714</v>
      </c>
      <c r="N10" s="51">
        <v>116</v>
      </c>
      <c r="O10" s="51">
        <v>88</v>
      </c>
      <c r="P10" s="51">
        <v>510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26316</v>
      </c>
      <c r="V10" s="51">
        <v>24514</v>
      </c>
      <c r="W10" s="51">
        <v>1748</v>
      </c>
      <c r="X10" s="51">
        <v>54</v>
      </c>
      <c r="Y10" s="51">
        <v>0</v>
      </c>
      <c r="Z10" s="51">
        <v>0</v>
      </c>
      <c r="AA10" s="51">
        <v>0</v>
      </c>
      <c r="AB10" s="51">
        <f t="shared" si="4"/>
        <v>4106</v>
      </c>
      <c r="AC10" s="51">
        <v>574</v>
      </c>
      <c r="AD10" s="51">
        <v>3532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74</v>
      </c>
      <c r="B11" s="49" t="s">
        <v>83</v>
      </c>
      <c r="C11" s="50" t="s">
        <v>84</v>
      </c>
      <c r="D11" s="51">
        <f t="shared" si="0"/>
        <v>15161</v>
      </c>
      <c r="E11" s="51">
        <v>13569</v>
      </c>
      <c r="F11" s="51">
        <f t="shared" si="1"/>
        <v>1582</v>
      </c>
      <c r="G11" s="51">
        <v>1202</v>
      </c>
      <c r="H11" s="51">
        <v>380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10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10</v>
      </c>
      <c r="U11" s="51">
        <f t="shared" si="3"/>
        <v>13569</v>
      </c>
      <c r="V11" s="51">
        <v>13569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0</v>
      </c>
      <c r="AC11" s="51">
        <v>0</v>
      </c>
      <c r="AD11" s="51">
        <v>0</v>
      </c>
      <c r="AE11" s="51">
        <f t="shared" si="5"/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74</v>
      </c>
      <c r="B12" s="49" t="s">
        <v>85</v>
      </c>
      <c r="C12" s="50" t="s">
        <v>86</v>
      </c>
      <c r="D12" s="51">
        <f t="shared" si="0"/>
        <v>38879</v>
      </c>
      <c r="E12" s="51">
        <v>33524</v>
      </c>
      <c r="F12" s="51">
        <f t="shared" si="1"/>
        <v>4596</v>
      </c>
      <c r="G12" s="51">
        <v>361</v>
      </c>
      <c r="H12" s="51">
        <v>2135</v>
      </c>
      <c r="I12" s="51">
        <v>0</v>
      </c>
      <c r="J12" s="51">
        <v>0</v>
      </c>
      <c r="K12" s="51">
        <v>2100</v>
      </c>
      <c r="L12" s="51">
        <v>599</v>
      </c>
      <c r="M12" s="51">
        <f t="shared" si="2"/>
        <v>160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160</v>
      </c>
      <c r="U12" s="51">
        <f t="shared" si="3"/>
        <v>33655</v>
      </c>
      <c r="V12" s="51">
        <v>33524</v>
      </c>
      <c r="W12" s="51">
        <v>131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7125</v>
      </c>
      <c r="AC12" s="51">
        <v>599</v>
      </c>
      <c r="AD12" s="51">
        <v>4076</v>
      </c>
      <c r="AE12" s="51">
        <f t="shared" si="5"/>
        <v>2450</v>
      </c>
      <c r="AF12" s="51">
        <v>115</v>
      </c>
      <c r="AG12" s="51">
        <v>235</v>
      </c>
      <c r="AH12" s="51">
        <v>0</v>
      </c>
      <c r="AI12" s="51">
        <v>0</v>
      </c>
      <c r="AJ12" s="51">
        <v>2100</v>
      </c>
    </row>
    <row r="13" spans="1:36" ht="13.5">
      <c r="A13" s="26" t="s">
        <v>74</v>
      </c>
      <c r="B13" s="49" t="s">
        <v>87</v>
      </c>
      <c r="C13" s="50" t="s">
        <v>88</v>
      </c>
      <c r="D13" s="51">
        <f t="shared" si="0"/>
        <v>24611</v>
      </c>
      <c r="E13" s="51">
        <v>12555</v>
      </c>
      <c r="F13" s="51">
        <f t="shared" si="1"/>
        <v>6790</v>
      </c>
      <c r="G13" s="51">
        <v>5867</v>
      </c>
      <c r="H13" s="51">
        <v>923</v>
      </c>
      <c r="I13" s="51">
        <v>0</v>
      </c>
      <c r="J13" s="51">
        <v>0</v>
      </c>
      <c r="K13" s="51">
        <v>0</v>
      </c>
      <c r="L13" s="51">
        <v>473</v>
      </c>
      <c r="M13" s="51">
        <f t="shared" si="2"/>
        <v>4793</v>
      </c>
      <c r="N13" s="51">
        <v>3925</v>
      </c>
      <c r="O13" s="51">
        <v>0</v>
      </c>
      <c r="P13" s="51">
        <v>571</v>
      </c>
      <c r="Q13" s="51">
        <v>0</v>
      </c>
      <c r="R13" s="51">
        <v>0</v>
      </c>
      <c r="S13" s="51">
        <v>297</v>
      </c>
      <c r="T13" s="51">
        <v>0</v>
      </c>
      <c r="U13" s="51">
        <f t="shared" si="3"/>
        <v>17182</v>
      </c>
      <c r="V13" s="51">
        <v>12555</v>
      </c>
      <c r="W13" s="51">
        <v>4627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3593</v>
      </c>
      <c r="AC13" s="51">
        <v>473</v>
      </c>
      <c r="AD13" s="51">
        <v>2465</v>
      </c>
      <c r="AE13" s="51">
        <f t="shared" si="5"/>
        <v>655</v>
      </c>
      <c r="AF13" s="51">
        <v>655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74</v>
      </c>
      <c r="B14" s="49" t="s">
        <v>70</v>
      </c>
      <c r="C14" s="50" t="s">
        <v>69</v>
      </c>
      <c r="D14" s="51">
        <f t="shared" si="0"/>
        <v>20428</v>
      </c>
      <c r="E14" s="51">
        <v>13656</v>
      </c>
      <c r="F14" s="51">
        <f t="shared" si="1"/>
        <v>1031</v>
      </c>
      <c r="G14" s="51">
        <v>1031</v>
      </c>
      <c r="H14" s="51">
        <v>0</v>
      </c>
      <c r="I14" s="51">
        <v>0</v>
      </c>
      <c r="J14" s="51">
        <v>0</v>
      </c>
      <c r="K14" s="51">
        <v>0</v>
      </c>
      <c r="L14" s="51">
        <v>54</v>
      </c>
      <c r="M14" s="51">
        <f t="shared" si="2"/>
        <v>5687</v>
      </c>
      <c r="N14" s="51">
        <v>3166</v>
      </c>
      <c r="O14" s="51">
        <v>820</v>
      </c>
      <c r="P14" s="51">
        <v>451</v>
      </c>
      <c r="Q14" s="51">
        <v>118</v>
      </c>
      <c r="R14" s="51">
        <v>1112</v>
      </c>
      <c r="S14" s="51">
        <v>0</v>
      </c>
      <c r="T14" s="51">
        <v>20</v>
      </c>
      <c r="U14" s="51">
        <f t="shared" si="3"/>
        <v>14687</v>
      </c>
      <c r="V14" s="51">
        <v>13656</v>
      </c>
      <c r="W14" s="51">
        <v>1031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2271</v>
      </c>
      <c r="AC14" s="51">
        <v>54</v>
      </c>
      <c r="AD14" s="51">
        <v>2217</v>
      </c>
      <c r="AE14" s="51">
        <f t="shared" si="5"/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74</v>
      </c>
      <c r="B15" s="49" t="s">
        <v>89</v>
      </c>
      <c r="C15" s="50" t="s">
        <v>193</v>
      </c>
      <c r="D15" s="51">
        <f t="shared" si="0"/>
        <v>6615</v>
      </c>
      <c r="E15" s="51">
        <v>5319</v>
      </c>
      <c r="F15" s="51">
        <f t="shared" si="1"/>
        <v>960</v>
      </c>
      <c r="G15" s="51">
        <v>530</v>
      </c>
      <c r="H15" s="51">
        <v>430</v>
      </c>
      <c r="I15" s="51">
        <v>0</v>
      </c>
      <c r="J15" s="51">
        <v>0</v>
      </c>
      <c r="K15" s="51">
        <v>0</v>
      </c>
      <c r="L15" s="51">
        <v>336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5731</v>
      </c>
      <c r="V15" s="51">
        <v>5319</v>
      </c>
      <c r="W15" s="51">
        <v>318</v>
      </c>
      <c r="X15" s="51">
        <v>94</v>
      </c>
      <c r="Y15" s="51">
        <v>0</v>
      </c>
      <c r="Z15" s="51">
        <v>0</v>
      </c>
      <c r="AA15" s="51">
        <v>0</v>
      </c>
      <c r="AB15" s="51">
        <f t="shared" si="4"/>
        <v>1444</v>
      </c>
      <c r="AC15" s="51">
        <v>336</v>
      </c>
      <c r="AD15" s="51">
        <v>829</v>
      </c>
      <c r="AE15" s="51">
        <f t="shared" si="5"/>
        <v>279</v>
      </c>
      <c r="AF15" s="51">
        <v>86</v>
      </c>
      <c r="AG15" s="51">
        <v>193</v>
      </c>
      <c r="AH15" s="51">
        <v>0</v>
      </c>
      <c r="AI15" s="51">
        <v>0</v>
      </c>
      <c r="AJ15" s="51">
        <v>0</v>
      </c>
    </row>
    <row r="16" spans="1:36" ht="13.5">
      <c r="A16" s="26" t="s">
        <v>74</v>
      </c>
      <c r="B16" s="49" t="s">
        <v>90</v>
      </c>
      <c r="C16" s="50" t="s">
        <v>91</v>
      </c>
      <c r="D16" s="51">
        <f t="shared" si="0"/>
        <v>4229</v>
      </c>
      <c r="E16" s="51">
        <v>2018</v>
      </c>
      <c r="F16" s="51">
        <f t="shared" si="1"/>
        <v>418</v>
      </c>
      <c r="G16" s="51">
        <v>382</v>
      </c>
      <c r="H16" s="51">
        <v>36</v>
      </c>
      <c r="I16" s="51">
        <v>0</v>
      </c>
      <c r="J16" s="51">
        <v>0</v>
      </c>
      <c r="K16" s="51">
        <v>0</v>
      </c>
      <c r="L16" s="51">
        <v>1289</v>
      </c>
      <c r="M16" s="51">
        <f t="shared" si="2"/>
        <v>504</v>
      </c>
      <c r="N16" s="51">
        <v>269</v>
      </c>
      <c r="O16" s="51">
        <v>80</v>
      </c>
      <c r="P16" s="51">
        <v>113</v>
      </c>
      <c r="Q16" s="51">
        <v>0</v>
      </c>
      <c r="R16" s="51">
        <v>0</v>
      </c>
      <c r="S16" s="51">
        <v>42</v>
      </c>
      <c r="T16" s="51">
        <v>0</v>
      </c>
      <c r="U16" s="51">
        <f t="shared" si="3"/>
        <v>2018</v>
      </c>
      <c r="V16" s="51">
        <v>2018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1681</v>
      </c>
      <c r="AC16" s="51">
        <v>1289</v>
      </c>
      <c r="AD16" s="51">
        <v>311</v>
      </c>
      <c r="AE16" s="51">
        <f t="shared" si="5"/>
        <v>81</v>
      </c>
      <c r="AF16" s="51">
        <v>81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74</v>
      </c>
      <c r="B17" s="49" t="s">
        <v>92</v>
      </c>
      <c r="C17" s="50" t="s">
        <v>93</v>
      </c>
      <c r="D17" s="51">
        <f t="shared" si="0"/>
        <v>11114</v>
      </c>
      <c r="E17" s="51">
        <v>8199</v>
      </c>
      <c r="F17" s="51">
        <f t="shared" si="1"/>
        <v>1218</v>
      </c>
      <c r="G17" s="51">
        <v>1143</v>
      </c>
      <c r="H17" s="51">
        <v>75</v>
      </c>
      <c r="I17" s="51">
        <v>0</v>
      </c>
      <c r="J17" s="51">
        <v>0</v>
      </c>
      <c r="K17" s="51">
        <v>0</v>
      </c>
      <c r="L17" s="51">
        <v>1186</v>
      </c>
      <c r="M17" s="51">
        <f t="shared" si="2"/>
        <v>511</v>
      </c>
      <c r="N17" s="51">
        <v>48</v>
      </c>
      <c r="O17" s="51">
        <v>165</v>
      </c>
      <c r="P17" s="51">
        <v>298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8873</v>
      </c>
      <c r="V17" s="51">
        <v>8199</v>
      </c>
      <c r="W17" s="51">
        <v>665</v>
      </c>
      <c r="X17" s="51">
        <v>9</v>
      </c>
      <c r="Y17" s="51">
        <v>0</v>
      </c>
      <c r="Z17" s="51">
        <v>0</v>
      </c>
      <c r="AA17" s="51">
        <v>0</v>
      </c>
      <c r="AB17" s="51">
        <f t="shared" si="4"/>
        <v>2662</v>
      </c>
      <c r="AC17" s="51">
        <v>1186</v>
      </c>
      <c r="AD17" s="51">
        <v>1233</v>
      </c>
      <c r="AE17" s="51">
        <f t="shared" si="5"/>
        <v>243</v>
      </c>
      <c r="AF17" s="51">
        <v>243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74</v>
      </c>
      <c r="B18" s="49" t="s">
        <v>94</v>
      </c>
      <c r="C18" s="50" t="s">
        <v>95</v>
      </c>
      <c r="D18" s="51">
        <f t="shared" si="0"/>
        <v>3581</v>
      </c>
      <c r="E18" s="51">
        <v>3089</v>
      </c>
      <c r="F18" s="51">
        <f t="shared" si="1"/>
        <v>302</v>
      </c>
      <c r="G18" s="51">
        <v>150</v>
      </c>
      <c r="H18" s="51">
        <v>152</v>
      </c>
      <c r="I18" s="51">
        <v>0</v>
      </c>
      <c r="J18" s="51">
        <v>0</v>
      </c>
      <c r="K18" s="51">
        <v>0</v>
      </c>
      <c r="L18" s="51">
        <v>190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3089</v>
      </c>
      <c r="V18" s="51">
        <v>3089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520</v>
      </c>
      <c r="AC18" s="51">
        <v>190</v>
      </c>
      <c r="AD18" s="51">
        <v>330</v>
      </c>
      <c r="AE18" s="51">
        <f t="shared" si="5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74</v>
      </c>
      <c r="B19" s="49" t="s">
        <v>96</v>
      </c>
      <c r="C19" s="50" t="s">
        <v>195</v>
      </c>
      <c r="D19" s="51">
        <f t="shared" si="0"/>
        <v>13152</v>
      </c>
      <c r="E19" s="51">
        <v>11866</v>
      </c>
      <c r="F19" s="51">
        <f t="shared" si="1"/>
        <v>1286</v>
      </c>
      <c r="G19" s="51">
        <v>257</v>
      </c>
      <c r="H19" s="51">
        <v>1029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11866</v>
      </c>
      <c r="V19" s="51">
        <v>11866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1411</v>
      </c>
      <c r="AC19" s="51">
        <v>0</v>
      </c>
      <c r="AD19" s="51">
        <v>1411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74</v>
      </c>
      <c r="B20" s="49" t="s">
        <v>97</v>
      </c>
      <c r="C20" s="50" t="s">
        <v>98</v>
      </c>
      <c r="D20" s="51">
        <f t="shared" si="0"/>
        <v>12419</v>
      </c>
      <c r="E20" s="51">
        <v>10944</v>
      </c>
      <c r="F20" s="51">
        <f aca="true" t="shared" si="6" ref="F20:F56">SUM(G20:K20)</f>
        <v>22</v>
      </c>
      <c r="G20" s="51">
        <v>0</v>
      </c>
      <c r="H20" s="51">
        <v>22</v>
      </c>
      <c r="I20" s="51">
        <v>0</v>
      </c>
      <c r="J20" s="51">
        <v>0</v>
      </c>
      <c r="K20" s="51">
        <v>0</v>
      </c>
      <c r="L20" s="51">
        <v>75</v>
      </c>
      <c r="M20" s="51">
        <f aca="true" t="shared" si="7" ref="M20:M56">SUM(N20:T20)</f>
        <v>1378</v>
      </c>
      <c r="N20" s="51">
        <v>1013</v>
      </c>
      <c r="O20" s="51">
        <v>123</v>
      </c>
      <c r="P20" s="51">
        <v>242</v>
      </c>
      <c r="Q20" s="51">
        <v>0</v>
      </c>
      <c r="R20" s="51">
        <v>0</v>
      </c>
      <c r="S20" s="51">
        <v>0</v>
      </c>
      <c r="T20" s="51">
        <v>0</v>
      </c>
      <c r="U20" s="51">
        <f aca="true" t="shared" si="8" ref="U20:U56">SUM(V20:AA20)</f>
        <v>10944</v>
      </c>
      <c r="V20" s="51">
        <v>10944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aca="true" t="shared" si="9" ref="AB20:AB56">SUM(AC20:AE20)</f>
        <v>1349</v>
      </c>
      <c r="AC20" s="51">
        <v>75</v>
      </c>
      <c r="AD20" s="51">
        <v>1274</v>
      </c>
      <c r="AE20" s="51">
        <f aca="true" t="shared" si="10" ref="AE20:AE56">SUM(AF20:AJ20)</f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74</v>
      </c>
      <c r="B21" s="49" t="s">
        <v>99</v>
      </c>
      <c r="C21" s="50" t="s">
        <v>100</v>
      </c>
      <c r="D21" s="51">
        <f t="shared" si="0"/>
        <v>2637</v>
      </c>
      <c r="E21" s="51">
        <v>2328</v>
      </c>
      <c r="F21" s="51">
        <f t="shared" si="6"/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f t="shared" si="7"/>
        <v>309</v>
      </c>
      <c r="N21" s="51">
        <v>150</v>
      </c>
      <c r="O21" s="51">
        <v>50</v>
      </c>
      <c r="P21" s="51">
        <v>91</v>
      </c>
      <c r="Q21" s="51">
        <v>10</v>
      </c>
      <c r="R21" s="51">
        <v>0</v>
      </c>
      <c r="S21" s="51">
        <v>5</v>
      </c>
      <c r="T21" s="51">
        <v>3</v>
      </c>
      <c r="U21" s="51">
        <f t="shared" si="8"/>
        <v>2328</v>
      </c>
      <c r="V21" s="51">
        <v>2328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9"/>
        <v>130</v>
      </c>
      <c r="AC21" s="51">
        <v>0</v>
      </c>
      <c r="AD21" s="51">
        <v>130</v>
      </c>
      <c r="AE21" s="51">
        <f t="shared" si="10"/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74</v>
      </c>
      <c r="B22" s="49" t="s">
        <v>101</v>
      </c>
      <c r="C22" s="50" t="s">
        <v>102</v>
      </c>
      <c r="D22" s="51">
        <f t="shared" si="0"/>
        <v>2946</v>
      </c>
      <c r="E22" s="51">
        <v>2093</v>
      </c>
      <c r="F22" s="51">
        <f t="shared" si="6"/>
        <v>198</v>
      </c>
      <c r="G22" s="51">
        <v>198</v>
      </c>
      <c r="H22" s="51">
        <v>0</v>
      </c>
      <c r="I22" s="51">
        <v>0</v>
      </c>
      <c r="J22" s="51">
        <v>0</v>
      </c>
      <c r="K22" s="51">
        <v>0</v>
      </c>
      <c r="L22" s="51">
        <v>557</v>
      </c>
      <c r="M22" s="51">
        <f t="shared" si="7"/>
        <v>98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98</v>
      </c>
      <c r="U22" s="51">
        <f t="shared" si="8"/>
        <v>2093</v>
      </c>
      <c r="V22" s="51">
        <v>2093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9"/>
        <v>739</v>
      </c>
      <c r="AC22" s="51">
        <v>557</v>
      </c>
      <c r="AD22" s="51">
        <v>182</v>
      </c>
      <c r="AE22" s="51">
        <f t="shared" si="10"/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74</v>
      </c>
      <c r="B23" s="49" t="s">
        <v>103</v>
      </c>
      <c r="C23" s="50" t="s">
        <v>104</v>
      </c>
      <c r="D23" s="51">
        <f t="shared" si="0"/>
        <v>4453</v>
      </c>
      <c r="E23" s="51">
        <v>4033</v>
      </c>
      <c r="F23" s="51">
        <f t="shared" si="6"/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28</v>
      </c>
      <c r="M23" s="51">
        <f t="shared" si="7"/>
        <v>392</v>
      </c>
      <c r="N23" s="51">
        <v>0</v>
      </c>
      <c r="O23" s="51">
        <v>186</v>
      </c>
      <c r="P23" s="51">
        <v>171</v>
      </c>
      <c r="Q23" s="51">
        <v>29</v>
      </c>
      <c r="R23" s="51">
        <v>0</v>
      </c>
      <c r="S23" s="51">
        <v>0</v>
      </c>
      <c r="T23" s="51">
        <v>6</v>
      </c>
      <c r="U23" s="51">
        <f t="shared" si="8"/>
        <v>4033</v>
      </c>
      <c r="V23" s="51">
        <v>4033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9"/>
        <v>378</v>
      </c>
      <c r="AC23" s="51">
        <v>28</v>
      </c>
      <c r="AD23" s="51">
        <v>350</v>
      </c>
      <c r="AE23" s="51">
        <f t="shared" si="10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74</v>
      </c>
      <c r="B24" s="49" t="s">
        <v>105</v>
      </c>
      <c r="C24" s="50" t="s">
        <v>106</v>
      </c>
      <c r="D24" s="51">
        <f t="shared" si="0"/>
        <v>4855</v>
      </c>
      <c r="E24" s="51">
        <v>3851</v>
      </c>
      <c r="F24" s="51">
        <f t="shared" si="6"/>
        <v>445</v>
      </c>
      <c r="G24" s="51">
        <v>0</v>
      </c>
      <c r="H24" s="51">
        <v>445</v>
      </c>
      <c r="I24" s="51">
        <v>0</v>
      </c>
      <c r="J24" s="51">
        <v>0</v>
      </c>
      <c r="K24" s="51">
        <v>0</v>
      </c>
      <c r="L24" s="51">
        <v>559</v>
      </c>
      <c r="M24" s="51">
        <f t="shared" si="7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8"/>
        <v>3851</v>
      </c>
      <c r="V24" s="51">
        <v>3851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9"/>
        <v>894</v>
      </c>
      <c r="AC24" s="51">
        <v>559</v>
      </c>
      <c r="AD24" s="51">
        <v>335</v>
      </c>
      <c r="AE24" s="51">
        <f t="shared" si="10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74</v>
      </c>
      <c r="B25" s="49" t="s">
        <v>107</v>
      </c>
      <c r="C25" s="50" t="s">
        <v>108</v>
      </c>
      <c r="D25" s="51">
        <f t="shared" si="0"/>
        <v>2891</v>
      </c>
      <c r="E25" s="51">
        <v>2457</v>
      </c>
      <c r="F25" s="51">
        <f t="shared" si="6"/>
        <v>375</v>
      </c>
      <c r="G25" s="51">
        <v>298</v>
      </c>
      <c r="H25" s="51">
        <v>77</v>
      </c>
      <c r="I25" s="51">
        <v>0</v>
      </c>
      <c r="J25" s="51">
        <v>0</v>
      </c>
      <c r="K25" s="51">
        <v>0</v>
      </c>
      <c r="L25" s="51">
        <v>55</v>
      </c>
      <c r="M25" s="51">
        <f t="shared" si="7"/>
        <v>4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4</v>
      </c>
      <c r="U25" s="51">
        <f t="shared" si="8"/>
        <v>2738</v>
      </c>
      <c r="V25" s="51">
        <v>2457</v>
      </c>
      <c r="W25" s="51">
        <v>281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9"/>
        <v>437</v>
      </c>
      <c r="AC25" s="51">
        <v>55</v>
      </c>
      <c r="AD25" s="51">
        <v>382</v>
      </c>
      <c r="AE25" s="51">
        <f t="shared" si="10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74</v>
      </c>
      <c r="B26" s="49" t="s">
        <v>109</v>
      </c>
      <c r="C26" s="50" t="s">
        <v>110</v>
      </c>
      <c r="D26" s="51">
        <f t="shared" si="0"/>
        <v>3549</v>
      </c>
      <c r="E26" s="51">
        <v>2906</v>
      </c>
      <c r="F26" s="51">
        <f t="shared" si="6"/>
        <v>352</v>
      </c>
      <c r="G26" s="51">
        <v>330</v>
      </c>
      <c r="H26" s="51">
        <v>22</v>
      </c>
      <c r="I26" s="51">
        <v>0</v>
      </c>
      <c r="J26" s="51">
        <v>0</v>
      </c>
      <c r="K26" s="51">
        <v>0</v>
      </c>
      <c r="L26" s="51">
        <v>15</v>
      </c>
      <c r="M26" s="51">
        <f t="shared" si="7"/>
        <v>276</v>
      </c>
      <c r="N26" s="51">
        <v>180</v>
      </c>
      <c r="O26" s="51">
        <v>17</v>
      </c>
      <c r="P26" s="51">
        <v>75</v>
      </c>
      <c r="Q26" s="51">
        <v>0</v>
      </c>
      <c r="R26" s="51">
        <v>0</v>
      </c>
      <c r="S26" s="51">
        <v>0</v>
      </c>
      <c r="T26" s="51">
        <v>4</v>
      </c>
      <c r="U26" s="51">
        <f t="shared" si="8"/>
        <v>3153</v>
      </c>
      <c r="V26" s="51">
        <v>2906</v>
      </c>
      <c r="W26" s="51">
        <v>247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9"/>
        <v>457</v>
      </c>
      <c r="AC26" s="51">
        <v>15</v>
      </c>
      <c r="AD26" s="51">
        <v>442</v>
      </c>
      <c r="AE26" s="51">
        <f t="shared" si="10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74</v>
      </c>
      <c r="B27" s="49" t="s">
        <v>111</v>
      </c>
      <c r="C27" s="50" t="s">
        <v>112</v>
      </c>
      <c r="D27" s="51">
        <f t="shared" si="0"/>
        <v>6002</v>
      </c>
      <c r="E27" s="51">
        <v>5246</v>
      </c>
      <c r="F27" s="51">
        <f t="shared" si="6"/>
        <v>544</v>
      </c>
      <c r="G27" s="51">
        <v>312</v>
      </c>
      <c r="H27" s="51">
        <v>232</v>
      </c>
      <c r="I27" s="51">
        <v>0</v>
      </c>
      <c r="J27" s="51">
        <v>0</v>
      </c>
      <c r="K27" s="51">
        <v>0</v>
      </c>
      <c r="L27" s="51">
        <v>39</v>
      </c>
      <c r="M27" s="51">
        <f t="shared" si="7"/>
        <v>173</v>
      </c>
      <c r="N27" s="51">
        <v>0</v>
      </c>
      <c r="O27" s="51">
        <v>166</v>
      </c>
      <c r="P27" s="51">
        <v>0</v>
      </c>
      <c r="Q27" s="51">
        <v>0</v>
      </c>
      <c r="R27" s="51">
        <v>0</v>
      </c>
      <c r="S27" s="51">
        <v>0</v>
      </c>
      <c r="T27" s="51">
        <v>7</v>
      </c>
      <c r="U27" s="51">
        <f t="shared" si="8"/>
        <v>5617</v>
      </c>
      <c r="V27" s="51">
        <v>5246</v>
      </c>
      <c r="W27" s="51">
        <v>371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9"/>
        <v>825</v>
      </c>
      <c r="AC27" s="51">
        <v>39</v>
      </c>
      <c r="AD27" s="51">
        <v>786</v>
      </c>
      <c r="AE27" s="51">
        <f t="shared" si="10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74</v>
      </c>
      <c r="B28" s="49" t="s">
        <v>113</v>
      </c>
      <c r="C28" s="50" t="s">
        <v>194</v>
      </c>
      <c r="D28" s="51">
        <f t="shared" si="0"/>
        <v>3414</v>
      </c>
      <c r="E28" s="51">
        <v>2716</v>
      </c>
      <c r="F28" s="51">
        <f t="shared" si="6"/>
        <v>230</v>
      </c>
      <c r="G28" s="51">
        <v>205</v>
      </c>
      <c r="H28" s="51">
        <v>25</v>
      </c>
      <c r="I28" s="51">
        <v>0</v>
      </c>
      <c r="J28" s="51">
        <v>0</v>
      </c>
      <c r="K28" s="51">
        <v>0</v>
      </c>
      <c r="L28" s="51">
        <v>10</v>
      </c>
      <c r="M28" s="51">
        <f t="shared" si="7"/>
        <v>458</v>
      </c>
      <c r="N28" s="51">
        <v>309</v>
      </c>
      <c r="O28" s="51">
        <v>40</v>
      </c>
      <c r="P28" s="51">
        <v>83</v>
      </c>
      <c r="Q28" s="51">
        <v>0</v>
      </c>
      <c r="R28" s="51">
        <v>0</v>
      </c>
      <c r="S28" s="51">
        <v>26</v>
      </c>
      <c r="T28" s="51">
        <v>0</v>
      </c>
      <c r="U28" s="51">
        <f t="shared" si="8"/>
        <v>2874</v>
      </c>
      <c r="V28" s="51">
        <v>2716</v>
      </c>
      <c r="W28" s="51">
        <v>158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9"/>
        <v>409</v>
      </c>
      <c r="AC28" s="51">
        <v>10</v>
      </c>
      <c r="AD28" s="51">
        <v>399</v>
      </c>
      <c r="AE28" s="51">
        <f t="shared" si="10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74</v>
      </c>
      <c r="B29" s="49" t="s">
        <v>114</v>
      </c>
      <c r="C29" s="50" t="s">
        <v>115</v>
      </c>
      <c r="D29" s="51">
        <f t="shared" si="0"/>
        <v>1576</v>
      </c>
      <c r="E29" s="51">
        <v>1195</v>
      </c>
      <c r="F29" s="51">
        <f t="shared" si="6"/>
        <v>155</v>
      </c>
      <c r="G29" s="51">
        <v>148</v>
      </c>
      <c r="H29" s="51">
        <v>7</v>
      </c>
      <c r="I29" s="51">
        <v>0</v>
      </c>
      <c r="J29" s="51">
        <v>0</v>
      </c>
      <c r="K29" s="51">
        <v>0</v>
      </c>
      <c r="L29" s="51">
        <v>4</v>
      </c>
      <c r="M29" s="51">
        <f t="shared" si="7"/>
        <v>222</v>
      </c>
      <c r="N29" s="51">
        <v>160</v>
      </c>
      <c r="O29" s="51">
        <v>5</v>
      </c>
      <c r="P29" s="51">
        <v>38</v>
      </c>
      <c r="Q29" s="51">
        <v>0</v>
      </c>
      <c r="R29" s="51">
        <v>0</v>
      </c>
      <c r="S29" s="51">
        <v>17</v>
      </c>
      <c r="T29" s="51">
        <v>2</v>
      </c>
      <c r="U29" s="51">
        <f t="shared" si="8"/>
        <v>1300</v>
      </c>
      <c r="V29" s="51">
        <v>1195</v>
      </c>
      <c r="W29" s="51">
        <v>105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9"/>
        <v>187</v>
      </c>
      <c r="AC29" s="51">
        <v>4</v>
      </c>
      <c r="AD29" s="51">
        <v>183</v>
      </c>
      <c r="AE29" s="51">
        <f t="shared" si="10"/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74</v>
      </c>
      <c r="B30" s="49" t="s">
        <v>116</v>
      </c>
      <c r="C30" s="50" t="s">
        <v>117</v>
      </c>
      <c r="D30" s="51">
        <f t="shared" si="0"/>
        <v>3819</v>
      </c>
      <c r="E30" s="51">
        <v>2714</v>
      </c>
      <c r="F30" s="51">
        <f t="shared" si="6"/>
        <v>472</v>
      </c>
      <c r="G30" s="51">
        <v>195</v>
      </c>
      <c r="H30" s="51">
        <v>277</v>
      </c>
      <c r="I30" s="51">
        <v>0</v>
      </c>
      <c r="J30" s="51">
        <v>0</v>
      </c>
      <c r="K30" s="51">
        <v>0</v>
      </c>
      <c r="L30" s="51">
        <v>368</v>
      </c>
      <c r="M30" s="51">
        <f t="shared" si="7"/>
        <v>265</v>
      </c>
      <c r="N30" s="51">
        <v>0</v>
      </c>
      <c r="O30" s="51">
        <v>136</v>
      </c>
      <c r="P30" s="51">
        <v>126</v>
      </c>
      <c r="Q30" s="51">
        <v>0</v>
      </c>
      <c r="R30" s="51">
        <v>0</v>
      </c>
      <c r="S30" s="51">
        <v>0</v>
      </c>
      <c r="T30" s="51">
        <v>3</v>
      </c>
      <c r="U30" s="51">
        <f t="shared" si="8"/>
        <v>2853</v>
      </c>
      <c r="V30" s="51">
        <v>2714</v>
      </c>
      <c r="W30" s="51">
        <v>139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9"/>
        <v>767</v>
      </c>
      <c r="AC30" s="51">
        <v>368</v>
      </c>
      <c r="AD30" s="51">
        <v>399</v>
      </c>
      <c r="AE30" s="51">
        <f t="shared" si="10"/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74</v>
      </c>
      <c r="B31" s="49" t="s">
        <v>118</v>
      </c>
      <c r="C31" s="50" t="s">
        <v>119</v>
      </c>
      <c r="D31" s="51">
        <f t="shared" si="0"/>
        <v>6196</v>
      </c>
      <c r="E31" s="51">
        <v>5110</v>
      </c>
      <c r="F31" s="51">
        <f t="shared" si="6"/>
        <v>927</v>
      </c>
      <c r="G31" s="51">
        <v>394</v>
      </c>
      <c r="H31" s="51">
        <v>533</v>
      </c>
      <c r="I31" s="51">
        <v>0</v>
      </c>
      <c r="J31" s="51">
        <v>0</v>
      </c>
      <c r="K31" s="51">
        <v>0</v>
      </c>
      <c r="L31" s="51">
        <v>150</v>
      </c>
      <c r="M31" s="51">
        <f t="shared" si="7"/>
        <v>9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9</v>
      </c>
      <c r="U31" s="51">
        <f t="shared" si="8"/>
        <v>5392</v>
      </c>
      <c r="V31" s="51">
        <v>5110</v>
      </c>
      <c r="W31" s="51">
        <v>282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903</v>
      </c>
      <c r="AC31" s="51">
        <v>150</v>
      </c>
      <c r="AD31" s="51">
        <v>753</v>
      </c>
      <c r="AE31" s="51">
        <f t="shared" si="10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74</v>
      </c>
      <c r="B32" s="49" t="s">
        <v>120</v>
      </c>
      <c r="C32" s="50" t="s">
        <v>121</v>
      </c>
      <c r="D32" s="51">
        <f t="shared" si="0"/>
        <v>921</v>
      </c>
      <c r="E32" s="51">
        <v>0</v>
      </c>
      <c r="F32" s="51">
        <f t="shared" si="6"/>
        <v>605</v>
      </c>
      <c r="G32" s="51">
        <v>0</v>
      </c>
      <c r="H32" s="51">
        <v>0</v>
      </c>
      <c r="I32" s="51">
        <v>0</v>
      </c>
      <c r="J32" s="51">
        <v>605</v>
      </c>
      <c r="K32" s="51">
        <v>0</v>
      </c>
      <c r="L32" s="51">
        <v>113</v>
      </c>
      <c r="M32" s="51">
        <f t="shared" si="7"/>
        <v>203</v>
      </c>
      <c r="N32" s="51">
        <v>2</v>
      </c>
      <c r="O32" s="51">
        <v>24</v>
      </c>
      <c r="P32" s="51">
        <v>35</v>
      </c>
      <c r="Q32" s="51">
        <v>3</v>
      </c>
      <c r="R32" s="51">
        <v>0</v>
      </c>
      <c r="S32" s="51">
        <v>0</v>
      </c>
      <c r="T32" s="51">
        <v>139</v>
      </c>
      <c r="U32" s="51">
        <f t="shared" si="8"/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113</v>
      </c>
      <c r="AC32" s="51">
        <v>113</v>
      </c>
      <c r="AD32" s="51">
        <v>0</v>
      </c>
      <c r="AE32" s="51">
        <f t="shared" si="10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74</v>
      </c>
      <c r="B33" s="49" t="s">
        <v>122</v>
      </c>
      <c r="C33" s="50" t="s">
        <v>123</v>
      </c>
      <c r="D33" s="51">
        <f t="shared" si="0"/>
        <v>1733</v>
      </c>
      <c r="E33" s="51">
        <v>0</v>
      </c>
      <c r="F33" s="51">
        <f t="shared" si="6"/>
        <v>1299</v>
      </c>
      <c r="G33" s="51">
        <v>0</v>
      </c>
      <c r="H33" s="51">
        <v>0</v>
      </c>
      <c r="I33" s="51">
        <v>0</v>
      </c>
      <c r="J33" s="51">
        <v>1299</v>
      </c>
      <c r="K33" s="51">
        <v>0</v>
      </c>
      <c r="L33" s="51">
        <v>158</v>
      </c>
      <c r="M33" s="51">
        <f t="shared" si="7"/>
        <v>276</v>
      </c>
      <c r="N33" s="51">
        <v>0</v>
      </c>
      <c r="O33" s="51">
        <v>242</v>
      </c>
      <c r="P33" s="51">
        <v>34</v>
      </c>
      <c r="Q33" s="51">
        <v>0</v>
      </c>
      <c r="R33" s="51">
        <v>0</v>
      </c>
      <c r="S33" s="51">
        <v>0</v>
      </c>
      <c r="T33" s="51">
        <v>0</v>
      </c>
      <c r="U33" s="51">
        <f t="shared" si="8"/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9"/>
        <v>158</v>
      </c>
      <c r="AC33" s="51">
        <v>158</v>
      </c>
      <c r="AD33" s="51">
        <v>0</v>
      </c>
      <c r="AE33" s="51">
        <f t="shared" si="10"/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74</v>
      </c>
      <c r="B34" s="49" t="s">
        <v>124</v>
      </c>
      <c r="C34" s="50" t="s">
        <v>125</v>
      </c>
      <c r="D34" s="51">
        <f t="shared" si="0"/>
        <v>1557</v>
      </c>
      <c r="E34" s="51">
        <v>0</v>
      </c>
      <c r="F34" s="51">
        <f t="shared" si="6"/>
        <v>975</v>
      </c>
      <c r="G34" s="51">
        <v>0</v>
      </c>
      <c r="H34" s="51">
        <v>0</v>
      </c>
      <c r="I34" s="51">
        <v>0</v>
      </c>
      <c r="J34" s="51">
        <v>975</v>
      </c>
      <c r="K34" s="51">
        <v>0</v>
      </c>
      <c r="L34" s="51">
        <v>0</v>
      </c>
      <c r="M34" s="51">
        <f t="shared" si="7"/>
        <v>582</v>
      </c>
      <c r="N34" s="51">
        <v>140</v>
      </c>
      <c r="O34" s="51">
        <v>252</v>
      </c>
      <c r="P34" s="51">
        <v>31</v>
      </c>
      <c r="Q34" s="51">
        <v>0</v>
      </c>
      <c r="R34" s="51">
        <v>0</v>
      </c>
      <c r="S34" s="51">
        <v>0</v>
      </c>
      <c r="T34" s="51">
        <v>159</v>
      </c>
      <c r="U34" s="51">
        <f t="shared" si="8"/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0</v>
      </c>
      <c r="AC34" s="51">
        <v>0</v>
      </c>
      <c r="AD34" s="51">
        <v>0</v>
      </c>
      <c r="AE34" s="51">
        <f t="shared" si="10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74</v>
      </c>
      <c r="B35" s="49" t="s">
        <v>126</v>
      </c>
      <c r="C35" s="50" t="s">
        <v>127</v>
      </c>
      <c r="D35" s="51">
        <f t="shared" si="0"/>
        <v>2954</v>
      </c>
      <c r="E35" s="51">
        <v>0</v>
      </c>
      <c r="F35" s="51">
        <f t="shared" si="6"/>
        <v>2388</v>
      </c>
      <c r="G35" s="51">
        <v>0</v>
      </c>
      <c r="H35" s="51">
        <v>0</v>
      </c>
      <c r="I35" s="51">
        <v>0</v>
      </c>
      <c r="J35" s="51">
        <v>2388</v>
      </c>
      <c r="K35" s="51">
        <v>0</v>
      </c>
      <c r="L35" s="51">
        <v>426</v>
      </c>
      <c r="M35" s="51">
        <f t="shared" si="7"/>
        <v>140</v>
      </c>
      <c r="N35" s="51">
        <v>0</v>
      </c>
      <c r="O35" s="51">
        <v>64</v>
      </c>
      <c r="P35" s="51">
        <v>76</v>
      </c>
      <c r="Q35" s="51">
        <v>0</v>
      </c>
      <c r="R35" s="51">
        <v>0</v>
      </c>
      <c r="S35" s="51">
        <v>0</v>
      </c>
      <c r="T35" s="51">
        <v>0</v>
      </c>
      <c r="U35" s="51">
        <f t="shared" si="8"/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426</v>
      </c>
      <c r="AC35" s="51">
        <v>426</v>
      </c>
      <c r="AD35" s="51">
        <v>0</v>
      </c>
      <c r="AE35" s="51">
        <f t="shared" si="10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74</v>
      </c>
      <c r="B36" s="49" t="s">
        <v>128</v>
      </c>
      <c r="C36" s="50" t="s">
        <v>129</v>
      </c>
      <c r="D36" s="51">
        <f t="shared" si="0"/>
        <v>2278</v>
      </c>
      <c r="E36" s="51">
        <v>0</v>
      </c>
      <c r="F36" s="51">
        <f t="shared" si="6"/>
        <v>1930</v>
      </c>
      <c r="G36" s="51">
        <v>400</v>
      </c>
      <c r="H36" s="51">
        <v>197</v>
      </c>
      <c r="I36" s="51">
        <v>0</v>
      </c>
      <c r="J36" s="51">
        <v>1333</v>
      </c>
      <c r="K36" s="51">
        <v>0</v>
      </c>
      <c r="L36" s="51">
        <v>285</v>
      </c>
      <c r="M36" s="51">
        <f t="shared" si="7"/>
        <v>63</v>
      </c>
      <c r="N36" s="51">
        <v>0</v>
      </c>
      <c r="O36" s="51">
        <v>0</v>
      </c>
      <c r="P36" s="51">
        <v>62</v>
      </c>
      <c r="Q36" s="51">
        <v>0</v>
      </c>
      <c r="R36" s="51">
        <v>0</v>
      </c>
      <c r="S36" s="51">
        <v>0</v>
      </c>
      <c r="T36" s="51">
        <v>1</v>
      </c>
      <c r="U36" s="51">
        <f t="shared" si="8"/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285</v>
      </c>
      <c r="AC36" s="51">
        <v>285</v>
      </c>
      <c r="AD36" s="51">
        <v>0</v>
      </c>
      <c r="AE36" s="51">
        <f t="shared" si="10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74</v>
      </c>
      <c r="B37" s="49" t="s">
        <v>130</v>
      </c>
      <c r="C37" s="50" t="s">
        <v>131</v>
      </c>
      <c r="D37" s="51">
        <f t="shared" si="0"/>
        <v>1954</v>
      </c>
      <c r="E37" s="51">
        <v>0</v>
      </c>
      <c r="F37" s="51">
        <f t="shared" si="6"/>
        <v>1504</v>
      </c>
      <c r="G37" s="51">
        <v>190</v>
      </c>
      <c r="H37" s="51">
        <v>125</v>
      </c>
      <c r="I37" s="51">
        <v>0</v>
      </c>
      <c r="J37" s="51">
        <v>1189</v>
      </c>
      <c r="K37" s="51">
        <v>0</v>
      </c>
      <c r="L37" s="51">
        <v>352</v>
      </c>
      <c r="M37" s="51">
        <f t="shared" si="7"/>
        <v>98</v>
      </c>
      <c r="N37" s="51">
        <v>0</v>
      </c>
      <c r="O37" s="51">
        <v>23</v>
      </c>
      <c r="P37" s="51">
        <v>74</v>
      </c>
      <c r="Q37" s="51">
        <v>0</v>
      </c>
      <c r="R37" s="51">
        <v>0</v>
      </c>
      <c r="S37" s="51">
        <v>0</v>
      </c>
      <c r="T37" s="51">
        <v>1</v>
      </c>
      <c r="U37" s="51">
        <f t="shared" si="8"/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352</v>
      </c>
      <c r="AC37" s="51">
        <v>352</v>
      </c>
      <c r="AD37" s="51">
        <v>0</v>
      </c>
      <c r="AE37" s="51">
        <f t="shared" si="10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74</v>
      </c>
      <c r="B38" s="49" t="s">
        <v>132</v>
      </c>
      <c r="C38" s="50" t="s">
        <v>133</v>
      </c>
      <c r="D38" s="51">
        <f t="shared" si="0"/>
        <v>2349</v>
      </c>
      <c r="E38" s="51">
        <v>0</v>
      </c>
      <c r="F38" s="51">
        <f t="shared" si="6"/>
        <v>1479</v>
      </c>
      <c r="G38" s="51">
        <v>0</v>
      </c>
      <c r="H38" s="51">
        <v>0</v>
      </c>
      <c r="I38" s="51">
        <v>0</v>
      </c>
      <c r="J38" s="51">
        <v>1479</v>
      </c>
      <c r="K38" s="51">
        <v>0</v>
      </c>
      <c r="L38" s="51">
        <v>614</v>
      </c>
      <c r="M38" s="51">
        <f t="shared" si="7"/>
        <v>256</v>
      </c>
      <c r="N38" s="51">
        <v>0</v>
      </c>
      <c r="O38" s="51">
        <v>201</v>
      </c>
      <c r="P38" s="51">
        <v>53</v>
      </c>
      <c r="Q38" s="51">
        <v>0</v>
      </c>
      <c r="R38" s="51">
        <v>0</v>
      </c>
      <c r="S38" s="51">
        <v>0</v>
      </c>
      <c r="T38" s="51">
        <v>2</v>
      </c>
      <c r="U38" s="51">
        <f t="shared" si="8"/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614</v>
      </c>
      <c r="AC38" s="51">
        <v>614</v>
      </c>
      <c r="AD38" s="51">
        <v>0</v>
      </c>
      <c r="AE38" s="51">
        <f t="shared" si="10"/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74</v>
      </c>
      <c r="B39" s="49" t="s">
        <v>134</v>
      </c>
      <c r="C39" s="50" t="s">
        <v>135</v>
      </c>
      <c r="D39" s="51">
        <f t="shared" si="0"/>
        <v>3315</v>
      </c>
      <c r="E39" s="51">
        <v>2586</v>
      </c>
      <c r="F39" s="51">
        <f t="shared" si="6"/>
        <v>678</v>
      </c>
      <c r="G39" s="51">
        <v>520</v>
      </c>
      <c r="H39" s="51">
        <v>158</v>
      </c>
      <c r="I39" s="51">
        <v>0</v>
      </c>
      <c r="J39" s="51">
        <v>0</v>
      </c>
      <c r="K39" s="51">
        <v>0</v>
      </c>
      <c r="L39" s="51">
        <v>2</v>
      </c>
      <c r="M39" s="51">
        <f t="shared" si="7"/>
        <v>49</v>
      </c>
      <c r="N39" s="51">
        <v>0</v>
      </c>
      <c r="O39" s="51">
        <v>41</v>
      </c>
      <c r="P39" s="51">
        <v>0</v>
      </c>
      <c r="Q39" s="51">
        <v>0</v>
      </c>
      <c r="R39" s="51">
        <v>0</v>
      </c>
      <c r="S39" s="51">
        <v>0</v>
      </c>
      <c r="T39" s="51">
        <v>8</v>
      </c>
      <c r="U39" s="51">
        <f t="shared" si="8"/>
        <v>2764</v>
      </c>
      <c r="V39" s="51">
        <v>2586</v>
      </c>
      <c r="W39" s="51">
        <v>178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523</v>
      </c>
      <c r="AC39" s="51">
        <v>2</v>
      </c>
      <c r="AD39" s="51">
        <v>276</v>
      </c>
      <c r="AE39" s="51">
        <f t="shared" si="10"/>
        <v>245</v>
      </c>
      <c r="AF39" s="51">
        <v>245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74</v>
      </c>
      <c r="B40" s="49" t="s">
        <v>136</v>
      </c>
      <c r="C40" s="50" t="s">
        <v>137</v>
      </c>
      <c r="D40" s="51">
        <f t="shared" si="0"/>
        <v>1615</v>
      </c>
      <c r="E40" s="51">
        <v>1264</v>
      </c>
      <c r="F40" s="51">
        <f t="shared" si="6"/>
        <v>326</v>
      </c>
      <c r="G40" s="51">
        <v>251</v>
      </c>
      <c r="H40" s="51">
        <v>75</v>
      </c>
      <c r="I40" s="51">
        <v>0</v>
      </c>
      <c r="J40" s="51">
        <v>0</v>
      </c>
      <c r="K40" s="51">
        <v>0</v>
      </c>
      <c r="L40" s="51">
        <v>3</v>
      </c>
      <c r="M40" s="51">
        <f t="shared" si="7"/>
        <v>22</v>
      </c>
      <c r="N40" s="51">
        <v>0</v>
      </c>
      <c r="O40" s="51">
        <v>19</v>
      </c>
      <c r="P40" s="51">
        <v>0</v>
      </c>
      <c r="Q40" s="51">
        <v>0</v>
      </c>
      <c r="R40" s="51">
        <v>0</v>
      </c>
      <c r="S40" s="51">
        <v>0</v>
      </c>
      <c r="T40" s="51">
        <v>3</v>
      </c>
      <c r="U40" s="51">
        <f t="shared" si="8"/>
        <v>1344</v>
      </c>
      <c r="V40" s="51">
        <v>1264</v>
      </c>
      <c r="W40" s="51">
        <v>80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240</v>
      </c>
      <c r="AC40" s="51">
        <v>3</v>
      </c>
      <c r="AD40" s="51">
        <v>127</v>
      </c>
      <c r="AE40" s="51">
        <f t="shared" si="10"/>
        <v>110</v>
      </c>
      <c r="AF40" s="51">
        <v>110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74</v>
      </c>
      <c r="B41" s="49" t="s">
        <v>138</v>
      </c>
      <c r="C41" s="50" t="s">
        <v>139</v>
      </c>
      <c r="D41" s="51">
        <f t="shared" si="0"/>
        <v>4399</v>
      </c>
      <c r="E41" s="51">
        <v>3722</v>
      </c>
      <c r="F41" s="51">
        <f t="shared" si="6"/>
        <v>594</v>
      </c>
      <c r="G41" s="51">
        <v>444</v>
      </c>
      <c r="H41" s="51">
        <v>150</v>
      </c>
      <c r="I41" s="51">
        <v>0</v>
      </c>
      <c r="J41" s="51">
        <v>0</v>
      </c>
      <c r="K41" s="51">
        <v>0</v>
      </c>
      <c r="L41" s="51">
        <v>42</v>
      </c>
      <c r="M41" s="51">
        <f t="shared" si="7"/>
        <v>41</v>
      </c>
      <c r="N41" s="51">
        <v>0</v>
      </c>
      <c r="O41" s="51">
        <v>33</v>
      </c>
      <c r="P41" s="51">
        <v>0</v>
      </c>
      <c r="Q41" s="51">
        <v>0</v>
      </c>
      <c r="R41" s="51">
        <v>0</v>
      </c>
      <c r="S41" s="51">
        <v>0</v>
      </c>
      <c r="T41" s="51">
        <v>8</v>
      </c>
      <c r="U41" s="51">
        <f t="shared" si="8"/>
        <v>3877</v>
      </c>
      <c r="V41" s="51">
        <v>3722</v>
      </c>
      <c r="W41" s="51">
        <v>155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671</v>
      </c>
      <c r="AC41" s="51">
        <v>42</v>
      </c>
      <c r="AD41" s="51">
        <v>416</v>
      </c>
      <c r="AE41" s="51">
        <f t="shared" si="10"/>
        <v>213</v>
      </c>
      <c r="AF41" s="51">
        <v>213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74</v>
      </c>
      <c r="B42" s="49" t="s">
        <v>140</v>
      </c>
      <c r="C42" s="50" t="s">
        <v>141</v>
      </c>
      <c r="D42" s="51">
        <f t="shared" si="0"/>
        <v>2706</v>
      </c>
      <c r="E42" s="51">
        <v>2208</v>
      </c>
      <c r="F42" s="51">
        <f t="shared" si="6"/>
        <v>463</v>
      </c>
      <c r="G42" s="51">
        <v>351</v>
      </c>
      <c r="H42" s="51">
        <v>112</v>
      </c>
      <c r="I42" s="51">
        <v>0</v>
      </c>
      <c r="J42" s="51">
        <v>0</v>
      </c>
      <c r="K42" s="51">
        <v>0</v>
      </c>
      <c r="L42" s="51">
        <v>3</v>
      </c>
      <c r="M42" s="51">
        <f t="shared" si="7"/>
        <v>32</v>
      </c>
      <c r="N42" s="51">
        <v>0</v>
      </c>
      <c r="O42" s="51">
        <v>25</v>
      </c>
      <c r="P42" s="51">
        <v>0</v>
      </c>
      <c r="Q42" s="51">
        <v>0</v>
      </c>
      <c r="R42" s="51">
        <v>0</v>
      </c>
      <c r="S42" s="51">
        <v>0</v>
      </c>
      <c r="T42" s="51">
        <v>7</v>
      </c>
      <c r="U42" s="51">
        <f t="shared" si="8"/>
        <v>2331</v>
      </c>
      <c r="V42" s="51">
        <v>2208</v>
      </c>
      <c r="W42" s="51">
        <v>123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407</v>
      </c>
      <c r="AC42" s="51">
        <v>3</v>
      </c>
      <c r="AD42" s="51">
        <v>236</v>
      </c>
      <c r="AE42" s="51">
        <f t="shared" si="10"/>
        <v>168</v>
      </c>
      <c r="AF42" s="51">
        <v>168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74</v>
      </c>
      <c r="B43" s="49" t="s">
        <v>142</v>
      </c>
      <c r="C43" s="50" t="s">
        <v>143</v>
      </c>
      <c r="D43" s="51">
        <f t="shared" si="0"/>
        <v>3160</v>
      </c>
      <c r="E43" s="51">
        <v>2445</v>
      </c>
      <c r="F43" s="51">
        <f t="shared" si="6"/>
        <v>659</v>
      </c>
      <c r="G43" s="51">
        <v>506</v>
      </c>
      <c r="H43" s="51">
        <v>153</v>
      </c>
      <c r="I43" s="51">
        <v>0</v>
      </c>
      <c r="J43" s="51">
        <v>0</v>
      </c>
      <c r="K43" s="51">
        <v>0</v>
      </c>
      <c r="L43" s="51">
        <v>6</v>
      </c>
      <c r="M43" s="51">
        <f t="shared" si="7"/>
        <v>50</v>
      </c>
      <c r="N43" s="51">
        <v>0</v>
      </c>
      <c r="O43" s="51">
        <v>42</v>
      </c>
      <c r="P43" s="51">
        <v>0</v>
      </c>
      <c r="Q43" s="51">
        <v>0</v>
      </c>
      <c r="R43" s="51">
        <v>0</v>
      </c>
      <c r="S43" s="51">
        <v>0</v>
      </c>
      <c r="T43" s="51">
        <v>8</v>
      </c>
      <c r="U43" s="51">
        <f t="shared" si="8"/>
        <v>2615</v>
      </c>
      <c r="V43" s="51">
        <v>2445</v>
      </c>
      <c r="W43" s="51">
        <v>170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499</v>
      </c>
      <c r="AC43" s="51">
        <v>6</v>
      </c>
      <c r="AD43" s="51">
        <v>260</v>
      </c>
      <c r="AE43" s="51">
        <f t="shared" si="10"/>
        <v>233</v>
      </c>
      <c r="AF43" s="51">
        <v>233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74</v>
      </c>
      <c r="B44" s="49" t="s">
        <v>144</v>
      </c>
      <c r="C44" s="50" t="s">
        <v>145</v>
      </c>
      <c r="D44" s="51">
        <f t="shared" si="0"/>
        <v>2389</v>
      </c>
      <c r="E44" s="51">
        <v>1824</v>
      </c>
      <c r="F44" s="51">
        <f t="shared" si="6"/>
        <v>383</v>
      </c>
      <c r="G44" s="51">
        <v>324</v>
      </c>
      <c r="H44" s="51">
        <v>59</v>
      </c>
      <c r="I44" s="51">
        <v>0</v>
      </c>
      <c r="J44" s="51">
        <v>0</v>
      </c>
      <c r="K44" s="51">
        <v>0</v>
      </c>
      <c r="L44" s="51">
        <v>170</v>
      </c>
      <c r="M44" s="51">
        <f t="shared" si="7"/>
        <v>12</v>
      </c>
      <c r="N44" s="51">
        <v>0</v>
      </c>
      <c r="O44" s="51">
        <v>12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1935</v>
      </c>
      <c r="V44" s="51">
        <v>1824</v>
      </c>
      <c r="W44" s="51">
        <v>111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520</v>
      </c>
      <c r="AC44" s="51">
        <v>170</v>
      </c>
      <c r="AD44" s="51">
        <v>197</v>
      </c>
      <c r="AE44" s="51">
        <f t="shared" si="10"/>
        <v>153</v>
      </c>
      <c r="AF44" s="51">
        <v>153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74</v>
      </c>
      <c r="B45" s="49" t="s">
        <v>146</v>
      </c>
      <c r="C45" s="50" t="s">
        <v>147</v>
      </c>
      <c r="D45" s="51">
        <f t="shared" si="0"/>
        <v>2476</v>
      </c>
      <c r="E45" s="51">
        <v>1987</v>
      </c>
      <c r="F45" s="51">
        <f t="shared" si="6"/>
        <v>463</v>
      </c>
      <c r="G45" s="51">
        <v>368</v>
      </c>
      <c r="H45" s="51">
        <v>95</v>
      </c>
      <c r="I45" s="51">
        <v>0</v>
      </c>
      <c r="J45" s="51">
        <v>0</v>
      </c>
      <c r="K45" s="51">
        <v>0</v>
      </c>
      <c r="L45" s="51">
        <v>5</v>
      </c>
      <c r="M45" s="51">
        <f t="shared" si="7"/>
        <v>21</v>
      </c>
      <c r="N45" s="51">
        <v>0</v>
      </c>
      <c r="O45" s="51">
        <v>16</v>
      </c>
      <c r="P45" s="51">
        <v>0</v>
      </c>
      <c r="Q45" s="51">
        <v>0</v>
      </c>
      <c r="R45" s="51">
        <v>0</v>
      </c>
      <c r="S45" s="51">
        <v>0</v>
      </c>
      <c r="T45" s="51">
        <v>5</v>
      </c>
      <c r="U45" s="51">
        <f t="shared" si="8"/>
        <v>2110</v>
      </c>
      <c r="V45" s="51">
        <v>1987</v>
      </c>
      <c r="W45" s="51">
        <v>123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377</v>
      </c>
      <c r="AC45" s="51">
        <v>5</v>
      </c>
      <c r="AD45" s="51">
        <v>202</v>
      </c>
      <c r="AE45" s="51">
        <f t="shared" si="10"/>
        <v>170</v>
      </c>
      <c r="AF45" s="51">
        <v>170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74</v>
      </c>
      <c r="B46" s="49" t="s">
        <v>148</v>
      </c>
      <c r="C46" s="50" t="s">
        <v>149</v>
      </c>
      <c r="D46" s="51">
        <f t="shared" si="0"/>
        <v>1866</v>
      </c>
      <c r="E46" s="51">
        <v>1450</v>
      </c>
      <c r="F46" s="51">
        <f t="shared" si="6"/>
        <v>387</v>
      </c>
      <c r="G46" s="51">
        <v>301</v>
      </c>
      <c r="H46" s="51">
        <v>86</v>
      </c>
      <c r="I46" s="51">
        <v>0</v>
      </c>
      <c r="J46" s="51">
        <v>0</v>
      </c>
      <c r="K46" s="51">
        <v>0</v>
      </c>
      <c r="L46" s="51">
        <v>1</v>
      </c>
      <c r="M46" s="51">
        <f t="shared" si="7"/>
        <v>28</v>
      </c>
      <c r="N46" s="51">
        <v>0</v>
      </c>
      <c r="O46" s="51">
        <v>22</v>
      </c>
      <c r="P46" s="51">
        <v>0</v>
      </c>
      <c r="Q46" s="51">
        <v>0</v>
      </c>
      <c r="R46" s="51">
        <v>0</v>
      </c>
      <c r="S46" s="51">
        <v>0</v>
      </c>
      <c r="T46" s="51">
        <v>6</v>
      </c>
      <c r="U46" s="51">
        <f t="shared" si="8"/>
        <v>1557</v>
      </c>
      <c r="V46" s="51">
        <v>1450</v>
      </c>
      <c r="W46" s="51">
        <v>107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296</v>
      </c>
      <c r="AC46" s="51">
        <v>1</v>
      </c>
      <c r="AD46" s="51">
        <v>148</v>
      </c>
      <c r="AE46" s="51">
        <f t="shared" si="10"/>
        <v>147</v>
      </c>
      <c r="AF46" s="51">
        <v>147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74</v>
      </c>
      <c r="B47" s="49" t="s">
        <v>150</v>
      </c>
      <c r="C47" s="50" t="s">
        <v>151</v>
      </c>
      <c r="D47" s="51">
        <f t="shared" si="0"/>
        <v>2845</v>
      </c>
      <c r="E47" s="51">
        <v>2256</v>
      </c>
      <c r="F47" s="51">
        <f t="shared" si="6"/>
        <v>544</v>
      </c>
      <c r="G47" s="51">
        <v>431</v>
      </c>
      <c r="H47" s="51">
        <v>113</v>
      </c>
      <c r="I47" s="51">
        <v>0</v>
      </c>
      <c r="J47" s="51">
        <v>0</v>
      </c>
      <c r="K47" s="51">
        <v>0</v>
      </c>
      <c r="L47" s="51">
        <v>13</v>
      </c>
      <c r="M47" s="51">
        <f t="shared" si="7"/>
        <v>32</v>
      </c>
      <c r="N47" s="51">
        <v>0</v>
      </c>
      <c r="O47" s="51">
        <v>24</v>
      </c>
      <c r="P47" s="51">
        <v>0</v>
      </c>
      <c r="Q47" s="51">
        <v>0</v>
      </c>
      <c r="R47" s="51">
        <v>0</v>
      </c>
      <c r="S47" s="51">
        <v>0</v>
      </c>
      <c r="T47" s="51">
        <v>8</v>
      </c>
      <c r="U47" s="51">
        <f t="shared" si="8"/>
        <v>2406</v>
      </c>
      <c r="V47" s="51">
        <v>2256</v>
      </c>
      <c r="W47" s="51">
        <v>150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466</v>
      </c>
      <c r="AC47" s="51">
        <v>13</v>
      </c>
      <c r="AD47" s="51">
        <v>246</v>
      </c>
      <c r="AE47" s="51">
        <f t="shared" si="10"/>
        <v>207</v>
      </c>
      <c r="AF47" s="51">
        <v>207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74</v>
      </c>
      <c r="B48" s="49" t="s">
        <v>152</v>
      </c>
      <c r="C48" s="50" t="s">
        <v>153</v>
      </c>
      <c r="D48" s="51">
        <f t="shared" si="0"/>
        <v>2334</v>
      </c>
      <c r="E48" s="51">
        <v>1832</v>
      </c>
      <c r="F48" s="51">
        <f t="shared" si="6"/>
        <v>486</v>
      </c>
      <c r="G48" s="51">
        <v>369</v>
      </c>
      <c r="H48" s="51">
        <v>117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16</v>
      </c>
      <c r="N48" s="51">
        <v>0</v>
      </c>
      <c r="O48" s="51">
        <v>16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2045</v>
      </c>
      <c r="V48" s="51">
        <v>1832</v>
      </c>
      <c r="W48" s="51">
        <v>206</v>
      </c>
      <c r="X48" s="51">
        <v>7</v>
      </c>
      <c r="Y48" s="51">
        <v>0</v>
      </c>
      <c r="Z48" s="51">
        <v>0</v>
      </c>
      <c r="AA48" s="51">
        <v>0</v>
      </c>
      <c r="AB48" s="51">
        <f t="shared" si="9"/>
        <v>393</v>
      </c>
      <c r="AC48" s="51">
        <v>0</v>
      </c>
      <c r="AD48" s="51">
        <v>310</v>
      </c>
      <c r="AE48" s="51">
        <f t="shared" si="10"/>
        <v>83</v>
      </c>
      <c r="AF48" s="51">
        <v>83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74</v>
      </c>
      <c r="B49" s="49" t="s">
        <v>154</v>
      </c>
      <c r="C49" s="50" t="s">
        <v>155</v>
      </c>
      <c r="D49" s="51">
        <f t="shared" si="0"/>
        <v>1103</v>
      </c>
      <c r="E49" s="51">
        <v>683</v>
      </c>
      <c r="F49" s="51">
        <f t="shared" si="6"/>
        <v>241</v>
      </c>
      <c r="G49" s="51">
        <v>174</v>
      </c>
      <c r="H49" s="51">
        <v>67</v>
      </c>
      <c r="I49" s="51">
        <v>0</v>
      </c>
      <c r="J49" s="51">
        <v>0</v>
      </c>
      <c r="K49" s="51">
        <v>0</v>
      </c>
      <c r="L49" s="51">
        <v>170</v>
      </c>
      <c r="M49" s="51">
        <f t="shared" si="7"/>
        <v>9</v>
      </c>
      <c r="N49" s="51">
        <v>0</v>
      </c>
      <c r="O49" s="51">
        <v>9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785</v>
      </c>
      <c r="V49" s="51">
        <v>683</v>
      </c>
      <c r="W49" s="51">
        <v>97</v>
      </c>
      <c r="X49" s="51">
        <v>5</v>
      </c>
      <c r="Y49" s="51">
        <v>0</v>
      </c>
      <c r="Z49" s="51">
        <v>0</v>
      </c>
      <c r="AA49" s="51">
        <v>0</v>
      </c>
      <c r="AB49" s="51">
        <f t="shared" si="9"/>
        <v>328</v>
      </c>
      <c r="AC49" s="51">
        <v>170</v>
      </c>
      <c r="AD49" s="51">
        <v>119</v>
      </c>
      <c r="AE49" s="51">
        <f t="shared" si="10"/>
        <v>39</v>
      </c>
      <c r="AF49" s="51">
        <v>39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74</v>
      </c>
      <c r="B50" s="49" t="s">
        <v>156</v>
      </c>
      <c r="C50" s="50" t="s">
        <v>157</v>
      </c>
      <c r="D50" s="51">
        <f t="shared" si="0"/>
        <v>1285</v>
      </c>
      <c r="E50" s="51">
        <v>716</v>
      </c>
      <c r="F50" s="51">
        <f t="shared" si="6"/>
        <v>285</v>
      </c>
      <c r="G50" s="51">
        <v>205</v>
      </c>
      <c r="H50" s="51">
        <v>80</v>
      </c>
      <c r="I50" s="51">
        <v>0</v>
      </c>
      <c r="J50" s="51">
        <v>0</v>
      </c>
      <c r="K50" s="51">
        <v>0</v>
      </c>
      <c r="L50" s="51">
        <v>275</v>
      </c>
      <c r="M50" s="51">
        <f t="shared" si="7"/>
        <v>9</v>
      </c>
      <c r="N50" s="51">
        <v>0</v>
      </c>
      <c r="O50" s="51">
        <v>9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834</v>
      </c>
      <c r="V50" s="51">
        <v>716</v>
      </c>
      <c r="W50" s="51">
        <v>115</v>
      </c>
      <c r="X50" s="51">
        <v>3</v>
      </c>
      <c r="Y50" s="51">
        <v>0</v>
      </c>
      <c r="Z50" s="51">
        <v>0</v>
      </c>
      <c r="AA50" s="51">
        <v>0</v>
      </c>
      <c r="AB50" s="51">
        <f t="shared" si="9"/>
        <v>448</v>
      </c>
      <c r="AC50" s="51">
        <v>275</v>
      </c>
      <c r="AD50" s="51">
        <v>127</v>
      </c>
      <c r="AE50" s="51">
        <f t="shared" si="10"/>
        <v>46</v>
      </c>
      <c r="AF50" s="51">
        <v>46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74</v>
      </c>
      <c r="B51" s="49" t="s">
        <v>158</v>
      </c>
      <c r="C51" s="50" t="s">
        <v>159</v>
      </c>
      <c r="D51" s="51">
        <f t="shared" si="0"/>
        <v>2500</v>
      </c>
      <c r="E51" s="51">
        <v>1400</v>
      </c>
      <c r="F51" s="51">
        <f t="shared" si="6"/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203</v>
      </c>
      <c r="M51" s="51">
        <f t="shared" si="7"/>
        <v>897</v>
      </c>
      <c r="N51" s="51">
        <v>111</v>
      </c>
      <c r="O51" s="51">
        <v>192</v>
      </c>
      <c r="P51" s="51">
        <v>58</v>
      </c>
      <c r="Q51" s="51">
        <v>13</v>
      </c>
      <c r="R51" s="51">
        <v>12</v>
      </c>
      <c r="S51" s="51">
        <v>7</v>
      </c>
      <c r="T51" s="51">
        <v>504</v>
      </c>
      <c r="U51" s="51">
        <f t="shared" si="8"/>
        <v>1400</v>
      </c>
      <c r="V51" s="51">
        <v>1400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323</v>
      </c>
      <c r="AC51" s="51">
        <v>203</v>
      </c>
      <c r="AD51" s="51">
        <v>120</v>
      </c>
      <c r="AE51" s="51">
        <f t="shared" si="10"/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74</v>
      </c>
      <c r="B52" s="49" t="s">
        <v>160</v>
      </c>
      <c r="C52" s="50" t="s">
        <v>161</v>
      </c>
      <c r="D52" s="51">
        <f t="shared" si="0"/>
        <v>5860</v>
      </c>
      <c r="E52" s="51">
        <v>3378</v>
      </c>
      <c r="F52" s="51">
        <f t="shared" si="6"/>
        <v>105</v>
      </c>
      <c r="G52" s="51">
        <v>0</v>
      </c>
      <c r="H52" s="51">
        <v>105</v>
      </c>
      <c r="I52" s="51">
        <v>0</v>
      </c>
      <c r="J52" s="51">
        <v>0</v>
      </c>
      <c r="K52" s="51">
        <v>0</v>
      </c>
      <c r="L52" s="51">
        <v>1915</v>
      </c>
      <c r="M52" s="51">
        <f t="shared" si="7"/>
        <v>462</v>
      </c>
      <c r="N52" s="51">
        <v>102</v>
      </c>
      <c r="O52" s="51">
        <v>214</v>
      </c>
      <c r="P52" s="51">
        <v>134</v>
      </c>
      <c r="Q52" s="51">
        <v>12</v>
      </c>
      <c r="R52" s="51">
        <v>0</v>
      </c>
      <c r="S52" s="51">
        <v>0</v>
      </c>
      <c r="T52" s="51">
        <v>0</v>
      </c>
      <c r="U52" s="51">
        <f t="shared" si="8"/>
        <v>3378</v>
      </c>
      <c r="V52" s="51">
        <v>3378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2203</v>
      </c>
      <c r="AC52" s="51">
        <v>1915</v>
      </c>
      <c r="AD52" s="51">
        <v>288</v>
      </c>
      <c r="AE52" s="51">
        <f t="shared" si="10"/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74</v>
      </c>
      <c r="B53" s="49" t="s">
        <v>162</v>
      </c>
      <c r="C53" s="50" t="s">
        <v>163</v>
      </c>
      <c r="D53" s="51">
        <f t="shared" si="0"/>
        <v>1082</v>
      </c>
      <c r="E53" s="51">
        <v>743</v>
      </c>
      <c r="F53" s="51">
        <f t="shared" si="6"/>
        <v>140</v>
      </c>
      <c r="G53" s="51">
        <v>0</v>
      </c>
      <c r="H53" s="51">
        <v>0</v>
      </c>
      <c r="I53" s="51">
        <v>0</v>
      </c>
      <c r="J53" s="51">
        <v>0</v>
      </c>
      <c r="K53" s="51">
        <v>140</v>
      </c>
      <c r="L53" s="51">
        <v>80</v>
      </c>
      <c r="M53" s="51">
        <f t="shared" si="7"/>
        <v>119</v>
      </c>
      <c r="N53" s="51">
        <v>0</v>
      </c>
      <c r="O53" s="51">
        <v>35</v>
      </c>
      <c r="P53" s="51">
        <v>29</v>
      </c>
      <c r="Q53" s="51">
        <v>20</v>
      </c>
      <c r="R53" s="51">
        <v>0</v>
      </c>
      <c r="S53" s="51">
        <v>0</v>
      </c>
      <c r="T53" s="51">
        <v>35</v>
      </c>
      <c r="U53" s="51">
        <f t="shared" si="8"/>
        <v>743</v>
      </c>
      <c r="V53" s="51">
        <v>743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283</v>
      </c>
      <c r="AC53" s="51">
        <v>80</v>
      </c>
      <c r="AD53" s="51">
        <v>63</v>
      </c>
      <c r="AE53" s="51">
        <f t="shared" si="10"/>
        <v>140</v>
      </c>
      <c r="AF53" s="51">
        <v>0</v>
      </c>
      <c r="AG53" s="51">
        <v>0</v>
      </c>
      <c r="AH53" s="51">
        <v>0</v>
      </c>
      <c r="AI53" s="51">
        <v>0</v>
      </c>
      <c r="AJ53" s="51">
        <v>140</v>
      </c>
    </row>
    <row r="54" spans="1:36" ht="13.5">
      <c r="A54" s="26" t="s">
        <v>74</v>
      </c>
      <c r="B54" s="49" t="s">
        <v>164</v>
      </c>
      <c r="C54" s="50" t="s">
        <v>165</v>
      </c>
      <c r="D54" s="51">
        <f t="shared" si="0"/>
        <v>4576</v>
      </c>
      <c r="E54" s="51">
        <v>3392</v>
      </c>
      <c r="F54" s="51">
        <f t="shared" si="6"/>
        <v>248</v>
      </c>
      <c r="G54" s="51">
        <v>0</v>
      </c>
      <c r="H54" s="51">
        <v>248</v>
      </c>
      <c r="I54" s="51">
        <v>0</v>
      </c>
      <c r="J54" s="51">
        <v>0</v>
      </c>
      <c r="K54" s="51">
        <v>0</v>
      </c>
      <c r="L54" s="51">
        <v>411</v>
      </c>
      <c r="M54" s="51">
        <f t="shared" si="7"/>
        <v>525</v>
      </c>
      <c r="N54" s="51">
        <v>274</v>
      </c>
      <c r="O54" s="51">
        <v>239</v>
      </c>
      <c r="P54" s="51">
        <v>0</v>
      </c>
      <c r="Q54" s="51">
        <v>0</v>
      </c>
      <c r="R54" s="51">
        <v>0</v>
      </c>
      <c r="S54" s="51">
        <v>0</v>
      </c>
      <c r="T54" s="51">
        <v>12</v>
      </c>
      <c r="U54" s="51">
        <f t="shared" si="8"/>
        <v>3392</v>
      </c>
      <c r="V54" s="51">
        <v>3392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702</v>
      </c>
      <c r="AC54" s="51">
        <v>411</v>
      </c>
      <c r="AD54" s="51">
        <v>291</v>
      </c>
      <c r="AE54" s="51">
        <f t="shared" si="10"/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74</v>
      </c>
      <c r="B55" s="49" t="s">
        <v>166</v>
      </c>
      <c r="C55" s="50" t="s">
        <v>167</v>
      </c>
      <c r="D55" s="51">
        <f t="shared" si="0"/>
        <v>2958</v>
      </c>
      <c r="E55" s="51">
        <v>1425</v>
      </c>
      <c r="F55" s="51">
        <f t="shared" si="6"/>
        <v>255</v>
      </c>
      <c r="G55" s="51">
        <v>0</v>
      </c>
      <c r="H55" s="51">
        <v>255</v>
      </c>
      <c r="I55" s="51">
        <v>0</v>
      </c>
      <c r="J55" s="51">
        <v>0</v>
      </c>
      <c r="K55" s="51">
        <v>0</v>
      </c>
      <c r="L55" s="51">
        <v>868</v>
      </c>
      <c r="M55" s="51">
        <f t="shared" si="7"/>
        <v>410</v>
      </c>
      <c r="N55" s="51">
        <v>227</v>
      </c>
      <c r="O55" s="51">
        <v>160</v>
      </c>
      <c r="P55" s="51">
        <v>0</v>
      </c>
      <c r="Q55" s="51">
        <v>0</v>
      </c>
      <c r="R55" s="51">
        <v>0</v>
      </c>
      <c r="S55" s="51">
        <v>20</v>
      </c>
      <c r="T55" s="51">
        <v>3</v>
      </c>
      <c r="U55" s="51">
        <f t="shared" si="8"/>
        <v>1425</v>
      </c>
      <c r="V55" s="51">
        <v>1425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990</v>
      </c>
      <c r="AC55" s="51">
        <v>868</v>
      </c>
      <c r="AD55" s="51">
        <v>122</v>
      </c>
      <c r="AE55" s="51">
        <f t="shared" si="10"/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74</v>
      </c>
      <c r="B56" s="49" t="s">
        <v>168</v>
      </c>
      <c r="C56" s="50" t="s">
        <v>169</v>
      </c>
      <c r="D56" s="51">
        <f t="shared" si="0"/>
        <v>8182</v>
      </c>
      <c r="E56" s="51">
        <v>2634</v>
      </c>
      <c r="F56" s="51">
        <f t="shared" si="6"/>
        <v>633</v>
      </c>
      <c r="G56" s="51">
        <v>0</v>
      </c>
      <c r="H56" s="51">
        <v>633</v>
      </c>
      <c r="I56" s="51">
        <v>0</v>
      </c>
      <c r="J56" s="51">
        <v>0</v>
      </c>
      <c r="K56" s="51">
        <v>0</v>
      </c>
      <c r="L56" s="51">
        <v>4915</v>
      </c>
      <c r="M56" s="51">
        <f t="shared" si="7"/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2634</v>
      </c>
      <c r="V56" s="51">
        <v>2634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5140</v>
      </c>
      <c r="AC56" s="51">
        <v>4915</v>
      </c>
      <c r="AD56" s="51">
        <v>225</v>
      </c>
      <c r="AE56" s="51">
        <f t="shared" si="10"/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79" t="s">
        <v>192</v>
      </c>
      <c r="B57" s="80"/>
      <c r="C57" s="81"/>
      <c r="D57" s="51">
        <f aca="true" t="shared" si="11" ref="D57:AJ57">SUM(D7:D56)</f>
        <v>469752</v>
      </c>
      <c r="E57" s="51">
        <f t="shared" si="11"/>
        <v>363677</v>
      </c>
      <c r="F57" s="51">
        <f t="shared" si="11"/>
        <v>61742</v>
      </c>
      <c r="G57" s="51">
        <f t="shared" si="11"/>
        <v>29797</v>
      </c>
      <c r="H57" s="51">
        <f t="shared" si="11"/>
        <v>17961</v>
      </c>
      <c r="I57" s="51">
        <f t="shared" si="11"/>
        <v>0</v>
      </c>
      <c r="J57" s="51">
        <f t="shared" si="11"/>
        <v>9268</v>
      </c>
      <c r="K57" s="51">
        <f t="shared" si="11"/>
        <v>4716</v>
      </c>
      <c r="L57" s="51">
        <f t="shared" si="11"/>
        <v>23639</v>
      </c>
      <c r="M57" s="51">
        <f t="shared" si="11"/>
        <v>20694</v>
      </c>
      <c r="N57" s="51">
        <f t="shared" si="11"/>
        <v>10192</v>
      </c>
      <c r="O57" s="51">
        <f t="shared" si="11"/>
        <v>4129</v>
      </c>
      <c r="P57" s="51">
        <f t="shared" si="11"/>
        <v>3355</v>
      </c>
      <c r="Q57" s="51">
        <f t="shared" si="11"/>
        <v>214</v>
      </c>
      <c r="R57" s="51">
        <f t="shared" si="11"/>
        <v>1124</v>
      </c>
      <c r="S57" s="51">
        <f t="shared" si="11"/>
        <v>414</v>
      </c>
      <c r="T57" s="51">
        <f t="shared" si="11"/>
        <v>1266</v>
      </c>
      <c r="U57" s="51">
        <f t="shared" si="11"/>
        <v>381585</v>
      </c>
      <c r="V57" s="51">
        <f t="shared" si="11"/>
        <v>363677</v>
      </c>
      <c r="W57" s="51">
        <f t="shared" si="11"/>
        <v>16877</v>
      </c>
      <c r="X57" s="51">
        <f t="shared" si="11"/>
        <v>1031</v>
      </c>
      <c r="Y57" s="51">
        <f t="shared" si="11"/>
        <v>0</v>
      </c>
      <c r="Z57" s="51">
        <f t="shared" si="11"/>
        <v>0</v>
      </c>
      <c r="AA57" s="51">
        <f t="shared" si="11"/>
        <v>0</v>
      </c>
      <c r="AB57" s="51">
        <f t="shared" si="11"/>
        <v>82041</v>
      </c>
      <c r="AC57" s="51">
        <f t="shared" si="11"/>
        <v>23639</v>
      </c>
      <c r="AD57" s="51">
        <f t="shared" si="11"/>
        <v>45949</v>
      </c>
      <c r="AE57" s="51">
        <f t="shared" si="11"/>
        <v>12453</v>
      </c>
      <c r="AF57" s="51">
        <f t="shared" si="11"/>
        <v>4754</v>
      </c>
      <c r="AG57" s="51">
        <f t="shared" si="11"/>
        <v>2770</v>
      </c>
      <c r="AH57" s="51">
        <f t="shared" si="11"/>
        <v>0</v>
      </c>
      <c r="AI57" s="51">
        <f t="shared" si="11"/>
        <v>0</v>
      </c>
      <c r="AJ57" s="51">
        <f t="shared" si="11"/>
        <v>4929</v>
      </c>
    </row>
  </sheetData>
  <mergeCells count="25">
    <mergeCell ref="A57:C57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35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38</v>
      </c>
      <c r="C2" s="62" t="s">
        <v>12</v>
      </c>
      <c r="D2" s="106" t="s">
        <v>186</v>
      </c>
      <c r="E2" s="104"/>
      <c r="F2" s="104"/>
      <c r="G2" s="104"/>
      <c r="H2" s="104"/>
      <c r="I2" s="104"/>
      <c r="J2" s="104"/>
      <c r="K2" s="105"/>
      <c r="L2" s="106" t="s">
        <v>196</v>
      </c>
      <c r="M2" s="104"/>
      <c r="N2" s="104"/>
      <c r="O2" s="104"/>
      <c r="P2" s="104"/>
      <c r="Q2" s="104"/>
      <c r="R2" s="104"/>
      <c r="S2" s="105"/>
      <c r="T2" s="100" t="s">
        <v>198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199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39</v>
      </c>
      <c r="G3" s="67" t="s">
        <v>19</v>
      </c>
      <c r="H3" s="67" t="s">
        <v>72</v>
      </c>
      <c r="I3" s="67" t="s">
        <v>73</v>
      </c>
      <c r="J3" s="99" t="s">
        <v>71</v>
      </c>
      <c r="K3" s="67" t="s">
        <v>40</v>
      </c>
      <c r="L3" s="63" t="s">
        <v>15</v>
      </c>
      <c r="M3" s="67" t="s">
        <v>18</v>
      </c>
      <c r="N3" s="67" t="s">
        <v>39</v>
      </c>
      <c r="O3" s="67" t="s">
        <v>19</v>
      </c>
      <c r="P3" s="67" t="s">
        <v>72</v>
      </c>
      <c r="Q3" s="67" t="s">
        <v>73</v>
      </c>
      <c r="R3" s="99" t="s">
        <v>71</v>
      </c>
      <c r="S3" s="67" t="s">
        <v>40</v>
      </c>
      <c r="T3" s="63" t="s">
        <v>15</v>
      </c>
      <c r="U3" s="67" t="s">
        <v>18</v>
      </c>
      <c r="V3" s="67" t="s">
        <v>39</v>
      </c>
      <c r="W3" s="67" t="s">
        <v>19</v>
      </c>
      <c r="X3" s="67" t="s">
        <v>72</v>
      </c>
      <c r="Y3" s="67" t="s">
        <v>73</v>
      </c>
      <c r="Z3" s="99" t="s">
        <v>71</v>
      </c>
      <c r="AA3" s="67" t="s">
        <v>40</v>
      </c>
      <c r="AB3" s="59" t="s">
        <v>200</v>
      </c>
      <c r="AC3" s="107"/>
      <c r="AD3" s="107"/>
      <c r="AE3" s="107"/>
      <c r="AF3" s="107"/>
      <c r="AG3" s="107"/>
      <c r="AH3" s="107"/>
      <c r="AI3" s="108"/>
      <c r="AJ3" s="59" t="s">
        <v>201</v>
      </c>
      <c r="AK3" s="83"/>
      <c r="AL3" s="83"/>
      <c r="AM3" s="83"/>
      <c r="AN3" s="83"/>
      <c r="AO3" s="83"/>
      <c r="AP3" s="83"/>
      <c r="AQ3" s="84"/>
      <c r="AR3" s="59" t="s">
        <v>202</v>
      </c>
      <c r="AS3" s="109"/>
      <c r="AT3" s="109"/>
      <c r="AU3" s="109"/>
      <c r="AV3" s="109"/>
      <c r="AW3" s="109"/>
      <c r="AX3" s="109"/>
      <c r="AY3" s="110"/>
      <c r="AZ3" s="59" t="s">
        <v>203</v>
      </c>
      <c r="BA3" s="107"/>
      <c r="BB3" s="107"/>
      <c r="BC3" s="107"/>
      <c r="BD3" s="107"/>
      <c r="BE3" s="107"/>
      <c r="BF3" s="107"/>
      <c r="BG3" s="108"/>
      <c r="BH3" s="59" t="s">
        <v>204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39</v>
      </c>
      <c r="BS3" s="67" t="s">
        <v>19</v>
      </c>
      <c r="BT3" s="67" t="s">
        <v>72</v>
      </c>
      <c r="BU3" s="67" t="s">
        <v>73</v>
      </c>
      <c r="BV3" s="99" t="s">
        <v>71</v>
      </c>
      <c r="BW3" s="67" t="s">
        <v>40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39</v>
      </c>
      <c r="AE4" s="67" t="s">
        <v>19</v>
      </c>
      <c r="AF4" s="67" t="s">
        <v>72</v>
      </c>
      <c r="AG4" s="67" t="s">
        <v>73</v>
      </c>
      <c r="AH4" s="99" t="s">
        <v>71</v>
      </c>
      <c r="AI4" s="67" t="s">
        <v>40</v>
      </c>
      <c r="AJ4" s="63" t="s">
        <v>15</v>
      </c>
      <c r="AK4" s="67" t="s">
        <v>18</v>
      </c>
      <c r="AL4" s="67" t="s">
        <v>39</v>
      </c>
      <c r="AM4" s="67" t="s">
        <v>19</v>
      </c>
      <c r="AN4" s="67" t="s">
        <v>72</v>
      </c>
      <c r="AO4" s="67" t="s">
        <v>73</v>
      </c>
      <c r="AP4" s="99" t="s">
        <v>71</v>
      </c>
      <c r="AQ4" s="67" t="s">
        <v>40</v>
      </c>
      <c r="AR4" s="63" t="s">
        <v>15</v>
      </c>
      <c r="AS4" s="67" t="s">
        <v>18</v>
      </c>
      <c r="AT4" s="67" t="s">
        <v>39</v>
      </c>
      <c r="AU4" s="67" t="s">
        <v>19</v>
      </c>
      <c r="AV4" s="67" t="s">
        <v>72</v>
      </c>
      <c r="AW4" s="67" t="s">
        <v>73</v>
      </c>
      <c r="AX4" s="99" t="s">
        <v>71</v>
      </c>
      <c r="AY4" s="67" t="s">
        <v>40</v>
      </c>
      <c r="AZ4" s="63" t="s">
        <v>15</v>
      </c>
      <c r="BA4" s="67" t="s">
        <v>18</v>
      </c>
      <c r="BB4" s="67" t="s">
        <v>39</v>
      </c>
      <c r="BC4" s="67" t="s">
        <v>19</v>
      </c>
      <c r="BD4" s="67" t="s">
        <v>72</v>
      </c>
      <c r="BE4" s="67" t="s">
        <v>73</v>
      </c>
      <c r="BF4" s="99" t="s">
        <v>71</v>
      </c>
      <c r="BG4" s="67" t="s">
        <v>40</v>
      </c>
      <c r="BH4" s="63" t="s">
        <v>15</v>
      </c>
      <c r="BI4" s="67" t="s">
        <v>18</v>
      </c>
      <c r="BJ4" s="67" t="s">
        <v>39</v>
      </c>
      <c r="BK4" s="67" t="s">
        <v>19</v>
      </c>
      <c r="BL4" s="67" t="s">
        <v>72</v>
      </c>
      <c r="BM4" s="67" t="s">
        <v>73</v>
      </c>
      <c r="BN4" s="99" t="s">
        <v>71</v>
      </c>
      <c r="BO4" s="67" t="s">
        <v>40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74</v>
      </c>
      <c r="B7" s="49" t="s">
        <v>75</v>
      </c>
      <c r="C7" s="50" t="s">
        <v>76</v>
      </c>
      <c r="D7" s="51">
        <f aca="true" t="shared" si="0" ref="D7:D56">SUM(E7:K7)</f>
        <v>15105</v>
      </c>
      <c r="E7" s="51">
        <f aca="true" t="shared" si="1" ref="E7:E19">M7+U7+BQ7</f>
        <v>11245</v>
      </c>
      <c r="F7" s="51">
        <f aca="true" t="shared" si="2" ref="F7:F19">N7+V7+BR7</f>
        <v>2724</v>
      </c>
      <c r="G7" s="51">
        <f aca="true" t="shared" si="3" ref="G7:G19">O7+W7+BS7</f>
        <v>711</v>
      </c>
      <c r="H7" s="51">
        <f aca="true" t="shared" si="4" ref="H7:H19">P7+X7+BT7</f>
        <v>425</v>
      </c>
      <c r="I7" s="51">
        <f aca="true" t="shared" si="5" ref="I7:I19">Q7+Y7+BU7</f>
        <v>0</v>
      </c>
      <c r="J7" s="51">
        <f aca="true" t="shared" si="6" ref="J7:J19">R7+Z7+BV7</f>
        <v>0</v>
      </c>
      <c r="K7" s="51">
        <f aca="true" t="shared" si="7" ref="K7:K19">S7+AA7+BW7</f>
        <v>0</v>
      </c>
      <c r="L7" s="51">
        <f aca="true" t="shared" si="8" ref="L7:L19">SUM(M7:S7)</f>
        <v>29</v>
      </c>
      <c r="M7" s="51">
        <v>0</v>
      </c>
      <c r="N7" s="51">
        <v>29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19">SUM(U7:AA7)</f>
        <v>3831</v>
      </c>
      <c r="U7" s="51">
        <f aca="true" t="shared" si="10" ref="U7:U19">AC7+AK7+AS7+BA7+BI7</f>
        <v>0</v>
      </c>
      <c r="V7" s="51">
        <f aca="true" t="shared" si="11" ref="V7:V19">AD7+AL7+AT7+BB7+BJ7</f>
        <v>2695</v>
      </c>
      <c r="W7" s="51">
        <f aca="true" t="shared" si="12" ref="W7:W19">AE7+AM7+AU7+BC7+BK7</f>
        <v>711</v>
      </c>
      <c r="X7" s="51">
        <f aca="true" t="shared" si="13" ref="X7:X19">AF7+AN7+AV7+BD7+BL7</f>
        <v>425</v>
      </c>
      <c r="Y7" s="51">
        <f aca="true" t="shared" si="14" ref="Y7:Y19">AG7+AO7+AW7+BE7+BM7</f>
        <v>0</v>
      </c>
      <c r="Z7" s="51">
        <f aca="true" t="shared" si="15" ref="Z7:Z19">AH7+AP7+AX7+BF7+BN7</f>
        <v>0</v>
      </c>
      <c r="AA7" s="51">
        <f aca="true" t="shared" si="16" ref="AA7:AA19">AI7+AQ7+AY7+BG7+BO7</f>
        <v>0</v>
      </c>
      <c r="AB7" s="51">
        <f aca="true" t="shared" si="17" ref="AB7:AB19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19">SUM(AK7:AQ7)</f>
        <v>1521</v>
      </c>
      <c r="AK7" s="51">
        <v>0</v>
      </c>
      <c r="AL7" s="51">
        <v>1521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19">SUM(AS7:AY7)</f>
        <v>2310</v>
      </c>
      <c r="AS7" s="51">
        <v>0</v>
      </c>
      <c r="AT7" s="51">
        <v>1174</v>
      </c>
      <c r="AU7" s="51">
        <v>711</v>
      </c>
      <c r="AV7" s="51">
        <v>425</v>
      </c>
      <c r="AW7" s="51">
        <v>0</v>
      </c>
      <c r="AX7" s="51">
        <v>0</v>
      </c>
      <c r="AY7" s="51">
        <v>0</v>
      </c>
      <c r="AZ7" s="51">
        <f aca="true" t="shared" si="20" ref="AZ7:AZ19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19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19">SUM(BQ7:BW7)</f>
        <v>11245</v>
      </c>
      <c r="BQ7" s="51">
        <v>11245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74</v>
      </c>
      <c r="B8" s="49" t="s">
        <v>77</v>
      </c>
      <c r="C8" s="50" t="s">
        <v>78</v>
      </c>
      <c r="D8" s="51">
        <f t="shared" si="0"/>
        <v>4929</v>
      </c>
      <c r="E8" s="51">
        <f t="shared" si="1"/>
        <v>2508</v>
      </c>
      <c r="F8" s="51">
        <f t="shared" si="2"/>
        <v>1146</v>
      </c>
      <c r="G8" s="51">
        <f t="shared" si="3"/>
        <v>1167</v>
      </c>
      <c r="H8" s="51">
        <f t="shared" si="4"/>
        <v>77</v>
      </c>
      <c r="I8" s="51">
        <f t="shared" si="5"/>
        <v>0</v>
      </c>
      <c r="J8" s="51">
        <f t="shared" si="6"/>
        <v>0</v>
      </c>
      <c r="K8" s="51">
        <f t="shared" si="7"/>
        <v>31</v>
      </c>
      <c r="L8" s="51">
        <f t="shared" si="8"/>
        <v>134</v>
      </c>
      <c r="M8" s="51">
        <v>0</v>
      </c>
      <c r="N8" s="51">
        <v>125</v>
      </c>
      <c r="O8" s="51">
        <v>0</v>
      </c>
      <c r="P8" s="51">
        <v>9</v>
      </c>
      <c r="Q8" s="51">
        <v>0</v>
      </c>
      <c r="R8" s="51">
        <v>0</v>
      </c>
      <c r="S8" s="51">
        <v>0</v>
      </c>
      <c r="T8" s="51">
        <f t="shared" si="9"/>
        <v>2246</v>
      </c>
      <c r="U8" s="51">
        <f t="shared" si="10"/>
        <v>0</v>
      </c>
      <c r="V8" s="51">
        <f t="shared" si="11"/>
        <v>1011</v>
      </c>
      <c r="W8" s="51">
        <f t="shared" si="12"/>
        <v>1167</v>
      </c>
      <c r="X8" s="51">
        <f t="shared" si="13"/>
        <v>68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553</v>
      </c>
      <c r="AK8" s="51">
        <v>0</v>
      </c>
      <c r="AL8" s="51">
        <v>553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1693</v>
      </c>
      <c r="AS8" s="51">
        <v>0</v>
      </c>
      <c r="AT8" s="51">
        <v>458</v>
      </c>
      <c r="AU8" s="51">
        <v>1167</v>
      </c>
      <c r="AV8" s="51">
        <v>68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2549</v>
      </c>
      <c r="BQ8" s="51">
        <v>2508</v>
      </c>
      <c r="BR8" s="51">
        <v>10</v>
      </c>
      <c r="BS8" s="51">
        <v>0</v>
      </c>
      <c r="BT8" s="51">
        <v>0</v>
      </c>
      <c r="BU8" s="51">
        <v>0</v>
      </c>
      <c r="BV8" s="51">
        <v>0</v>
      </c>
      <c r="BW8" s="51">
        <v>31</v>
      </c>
    </row>
    <row r="9" spans="1:75" ht="13.5">
      <c r="A9" s="26" t="s">
        <v>74</v>
      </c>
      <c r="B9" s="49" t="s">
        <v>79</v>
      </c>
      <c r="C9" s="50" t="s">
        <v>80</v>
      </c>
      <c r="D9" s="51">
        <f t="shared" si="0"/>
        <v>1272</v>
      </c>
      <c r="E9" s="51">
        <f t="shared" si="1"/>
        <v>26</v>
      </c>
      <c r="F9" s="51">
        <f t="shared" si="2"/>
        <v>441</v>
      </c>
      <c r="G9" s="51">
        <f t="shared" si="3"/>
        <v>580</v>
      </c>
      <c r="H9" s="51">
        <f t="shared" si="4"/>
        <v>109</v>
      </c>
      <c r="I9" s="51">
        <f t="shared" si="5"/>
        <v>85</v>
      </c>
      <c r="J9" s="51">
        <f t="shared" si="6"/>
        <v>0</v>
      </c>
      <c r="K9" s="51">
        <f t="shared" si="7"/>
        <v>31</v>
      </c>
      <c r="L9" s="51">
        <f t="shared" si="8"/>
        <v>216</v>
      </c>
      <c r="M9" s="51">
        <v>0</v>
      </c>
      <c r="N9" s="51">
        <v>185</v>
      </c>
      <c r="O9" s="51">
        <v>0</v>
      </c>
      <c r="P9" s="51">
        <v>0</v>
      </c>
      <c r="Q9" s="51">
        <v>0</v>
      </c>
      <c r="R9" s="51">
        <v>0</v>
      </c>
      <c r="S9" s="51">
        <v>31</v>
      </c>
      <c r="T9" s="51">
        <f t="shared" si="9"/>
        <v>1056</v>
      </c>
      <c r="U9" s="51">
        <f t="shared" si="10"/>
        <v>26</v>
      </c>
      <c r="V9" s="51">
        <f t="shared" si="11"/>
        <v>256</v>
      </c>
      <c r="W9" s="51">
        <f t="shared" si="12"/>
        <v>580</v>
      </c>
      <c r="X9" s="51">
        <f t="shared" si="13"/>
        <v>109</v>
      </c>
      <c r="Y9" s="51">
        <f t="shared" si="14"/>
        <v>85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256</v>
      </c>
      <c r="AK9" s="51">
        <v>0</v>
      </c>
      <c r="AL9" s="51">
        <v>256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800</v>
      </c>
      <c r="AS9" s="51">
        <v>26</v>
      </c>
      <c r="AT9" s="51">
        <v>0</v>
      </c>
      <c r="AU9" s="51">
        <v>580</v>
      </c>
      <c r="AV9" s="51">
        <v>109</v>
      </c>
      <c r="AW9" s="51">
        <v>85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74</v>
      </c>
      <c r="B10" s="49" t="s">
        <v>81</v>
      </c>
      <c r="C10" s="50" t="s">
        <v>82</v>
      </c>
      <c r="D10" s="51">
        <f t="shared" si="0"/>
        <v>3250</v>
      </c>
      <c r="E10" s="51">
        <f t="shared" si="1"/>
        <v>1449</v>
      </c>
      <c r="F10" s="51">
        <f t="shared" si="2"/>
        <v>1128</v>
      </c>
      <c r="G10" s="51">
        <f t="shared" si="3"/>
        <v>525</v>
      </c>
      <c r="H10" s="51">
        <f t="shared" si="4"/>
        <v>88</v>
      </c>
      <c r="I10" s="51">
        <f t="shared" si="5"/>
        <v>0</v>
      </c>
      <c r="J10" s="51">
        <f t="shared" si="6"/>
        <v>0</v>
      </c>
      <c r="K10" s="51">
        <f t="shared" si="7"/>
        <v>60</v>
      </c>
      <c r="L10" s="51">
        <f t="shared" si="8"/>
        <v>714</v>
      </c>
      <c r="M10" s="51">
        <v>116</v>
      </c>
      <c r="N10" s="51">
        <v>88</v>
      </c>
      <c r="O10" s="51">
        <v>510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9"/>
        <v>1120</v>
      </c>
      <c r="U10" s="51">
        <f t="shared" si="10"/>
        <v>12</v>
      </c>
      <c r="V10" s="51">
        <f t="shared" si="11"/>
        <v>1020</v>
      </c>
      <c r="W10" s="51">
        <f t="shared" si="12"/>
        <v>0</v>
      </c>
      <c r="X10" s="51">
        <f t="shared" si="13"/>
        <v>88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845</v>
      </c>
      <c r="AK10" s="51">
        <v>0</v>
      </c>
      <c r="AL10" s="51">
        <v>845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275</v>
      </c>
      <c r="AS10" s="51">
        <v>12</v>
      </c>
      <c r="AT10" s="51">
        <v>175</v>
      </c>
      <c r="AU10" s="51">
        <v>0</v>
      </c>
      <c r="AV10" s="51">
        <v>88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1416</v>
      </c>
      <c r="BQ10" s="51">
        <v>1321</v>
      </c>
      <c r="BR10" s="51">
        <v>20</v>
      </c>
      <c r="BS10" s="51">
        <v>15</v>
      </c>
      <c r="BT10" s="51">
        <v>0</v>
      </c>
      <c r="BU10" s="51">
        <v>0</v>
      </c>
      <c r="BV10" s="51">
        <v>0</v>
      </c>
      <c r="BW10" s="51">
        <v>60</v>
      </c>
    </row>
    <row r="11" spans="1:75" ht="13.5">
      <c r="A11" s="26" t="s">
        <v>74</v>
      </c>
      <c r="B11" s="49" t="s">
        <v>83</v>
      </c>
      <c r="C11" s="50" t="s">
        <v>84</v>
      </c>
      <c r="D11" s="51">
        <f t="shared" si="0"/>
        <v>1733</v>
      </c>
      <c r="E11" s="51">
        <f t="shared" si="1"/>
        <v>740</v>
      </c>
      <c r="F11" s="51">
        <f t="shared" si="2"/>
        <v>834</v>
      </c>
      <c r="G11" s="51">
        <f t="shared" si="3"/>
        <v>70</v>
      </c>
      <c r="H11" s="51">
        <f t="shared" si="4"/>
        <v>60</v>
      </c>
      <c r="I11" s="51">
        <f t="shared" si="5"/>
        <v>0</v>
      </c>
      <c r="J11" s="51">
        <f t="shared" si="6"/>
        <v>0</v>
      </c>
      <c r="K11" s="51">
        <f t="shared" si="7"/>
        <v>29</v>
      </c>
      <c r="L11" s="51">
        <f t="shared" si="8"/>
        <v>10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10</v>
      </c>
      <c r="T11" s="51">
        <f t="shared" si="9"/>
        <v>603</v>
      </c>
      <c r="U11" s="51">
        <f t="shared" si="10"/>
        <v>0</v>
      </c>
      <c r="V11" s="51">
        <f t="shared" si="11"/>
        <v>473</v>
      </c>
      <c r="W11" s="51">
        <f t="shared" si="12"/>
        <v>70</v>
      </c>
      <c r="X11" s="51">
        <f t="shared" si="13"/>
        <v>60</v>
      </c>
      <c r="Y11" s="51">
        <f t="shared" si="14"/>
        <v>0</v>
      </c>
      <c r="Z11" s="51">
        <f t="shared" si="15"/>
        <v>0</v>
      </c>
      <c r="AA11" s="51">
        <f t="shared" si="16"/>
        <v>0</v>
      </c>
      <c r="AB11" s="51">
        <f t="shared" si="17"/>
        <v>20</v>
      </c>
      <c r="AC11" s="51">
        <v>0</v>
      </c>
      <c r="AD11" s="51">
        <v>20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453</v>
      </c>
      <c r="AK11" s="51">
        <v>0</v>
      </c>
      <c r="AL11" s="51">
        <v>453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130</v>
      </c>
      <c r="AS11" s="51">
        <v>0</v>
      </c>
      <c r="AT11" s="51">
        <v>0</v>
      </c>
      <c r="AU11" s="51">
        <v>70</v>
      </c>
      <c r="AV11" s="51">
        <v>60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1120</v>
      </c>
      <c r="BQ11" s="51">
        <v>740</v>
      </c>
      <c r="BR11" s="51">
        <v>361</v>
      </c>
      <c r="BS11" s="51">
        <v>0</v>
      </c>
      <c r="BT11" s="51">
        <v>0</v>
      </c>
      <c r="BU11" s="51">
        <v>0</v>
      </c>
      <c r="BV11" s="51">
        <v>0</v>
      </c>
      <c r="BW11" s="51">
        <v>19</v>
      </c>
    </row>
    <row r="12" spans="1:75" ht="13.5">
      <c r="A12" s="26" t="s">
        <v>74</v>
      </c>
      <c r="B12" s="49" t="s">
        <v>85</v>
      </c>
      <c r="C12" s="50" t="s">
        <v>86</v>
      </c>
      <c r="D12" s="51">
        <f t="shared" si="0"/>
        <v>4718</v>
      </c>
      <c r="E12" s="51">
        <f t="shared" si="1"/>
        <v>2363</v>
      </c>
      <c r="F12" s="51">
        <f t="shared" si="2"/>
        <v>852</v>
      </c>
      <c r="G12" s="51">
        <f t="shared" si="3"/>
        <v>909</v>
      </c>
      <c r="H12" s="51">
        <f t="shared" si="4"/>
        <v>184</v>
      </c>
      <c r="I12" s="51">
        <f t="shared" si="5"/>
        <v>70</v>
      </c>
      <c r="J12" s="51">
        <f t="shared" si="6"/>
        <v>180</v>
      </c>
      <c r="K12" s="51">
        <f t="shared" si="7"/>
        <v>160</v>
      </c>
      <c r="L12" s="51">
        <f t="shared" si="8"/>
        <v>160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160</v>
      </c>
      <c r="T12" s="51">
        <f t="shared" si="9"/>
        <v>2015</v>
      </c>
      <c r="U12" s="51">
        <f t="shared" si="10"/>
        <v>0</v>
      </c>
      <c r="V12" s="51">
        <f t="shared" si="11"/>
        <v>852</v>
      </c>
      <c r="W12" s="51">
        <f t="shared" si="12"/>
        <v>909</v>
      </c>
      <c r="X12" s="51">
        <f t="shared" si="13"/>
        <v>184</v>
      </c>
      <c r="Y12" s="51">
        <f t="shared" si="14"/>
        <v>70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115</v>
      </c>
      <c r="AK12" s="51">
        <v>0</v>
      </c>
      <c r="AL12" s="51">
        <v>115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1900</v>
      </c>
      <c r="AS12" s="51">
        <v>0</v>
      </c>
      <c r="AT12" s="51">
        <v>737</v>
      </c>
      <c r="AU12" s="51">
        <v>909</v>
      </c>
      <c r="AV12" s="51">
        <v>184</v>
      </c>
      <c r="AW12" s="51">
        <v>70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2543</v>
      </c>
      <c r="BQ12" s="51">
        <v>2363</v>
      </c>
      <c r="BR12" s="51">
        <v>0</v>
      </c>
      <c r="BS12" s="51">
        <v>0</v>
      </c>
      <c r="BT12" s="51">
        <v>0</v>
      </c>
      <c r="BU12" s="51">
        <v>0</v>
      </c>
      <c r="BV12" s="51">
        <v>180</v>
      </c>
      <c r="BW12" s="51">
        <v>0</v>
      </c>
    </row>
    <row r="13" spans="1:75" ht="13.5">
      <c r="A13" s="26" t="s">
        <v>74</v>
      </c>
      <c r="B13" s="49" t="s">
        <v>87</v>
      </c>
      <c r="C13" s="50" t="s">
        <v>88</v>
      </c>
      <c r="D13" s="51">
        <f t="shared" si="0"/>
        <v>6224</v>
      </c>
      <c r="E13" s="51">
        <f t="shared" si="1"/>
        <v>3925</v>
      </c>
      <c r="F13" s="51">
        <f t="shared" si="2"/>
        <v>800</v>
      </c>
      <c r="G13" s="51">
        <f t="shared" si="3"/>
        <v>571</v>
      </c>
      <c r="H13" s="51">
        <f t="shared" si="4"/>
        <v>113</v>
      </c>
      <c r="I13" s="51">
        <f t="shared" si="5"/>
        <v>350</v>
      </c>
      <c r="J13" s="51">
        <f t="shared" si="6"/>
        <v>297</v>
      </c>
      <c r="K13" s="51">
        <f t="shared" si="7"/>
        <v>168</v>
      </c>
      <c r="L13" s="51">
        <f t="shared" si="8"/>
        <v>4793</v>
      </c>
      <c r="M13" s="51">
        <v>3925</v>
      </c>
      <c r="N13" s="51">
        <v>0</v>
      </c>
      <c r="O13" s="51">
        <v>571</v>
      </c>
      <c r="P13" s="51">
        <v>0</v>
      </c>
      <c r="Q13" s="51">
        <v>0</v>
      </c>
      <c r="R13" s="51">
        <v>297</v>
      </c>
      <c r="S13" s="51">
        <v>0</v>
      </c>
      <c r="T13" s="51">
        <f t="shared" si="9"/>
        <v>1431</v>
      </c>
      <c r="U13" s="51">
        <f t="shared" si="10"/>
        <v>0</v>
      </c>
      <c r="V13" s="51">
        <f t="shared" si="11"/>
        <v>800</v>
      </c>
      <c r="W13" s="51">
        <f t="shared" si="12"/>
        <v>0</v>
      </c>
      <c r="X13" s="51">
        <f t="shared" si="13"/>
        <v>113</v>
      </c>
      <c r="Y13" s="51">
        <f t="shared" si="14"/>
        <v>350</v>
      </c>
      <c r="Z13" s="51">
        <f t="shared" si="15"/>
        <v>0</v>
      </c>
      <c r="AA13" s="51">
        <f t="shared" si="16"/>
        <v>168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508</v>
      </c>
      <c r="AK13" s="51">
        <v>0</v>
      </c>
      <c r="AL13" s="51">
        <v>508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923</v>
      </c>
      <c r="AS13" s="51">
        <v>0</v>
      </c>
      <c r="AT13" s="51">
        <v>292</v>
      </c>
      <c r="AU13" s="51">
        <v>0</v>
      </c>
      <c r="AV13" s="51">
        <v>113</v>
      </c>
      <c r="AW13" s="51">
        <v>350</v>
      </c>
      <c r="AX13" s="51">
        <v>0</v>
      </c>
      <c r="AY13" s="51">
        <v>168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74</v>
      </c>
      <c r="B14" s="49" t="s">
        <v>70</v>
      </c>
      <c r="C14" s="50" t="s">
        <v>69</v>
      </c>
      <c r="D14" s="51">
        <f t="shared" si="0"/>
        <v>6531</v>
      </c>
      <c r="E14" s="51">
        <f t="shared" si="1"/>
        <v>3947</v>
      </c>
      <c r="F14" s="51">
        <f t="shared" si="2"/>
        <v>830</v>
      </c>
      <c r="G14" s="51">
        <f t="shared" si="3"/>
        <v>451</v>
      </c>
      <c r="H14" s="51">
        <f t="shared" si="4"/>
        <v>118</v>
      </c>
      <c r="I14" s="51">
        <f t="shared" si="5"/>
        <v>1112</v>
      </c>
      <c r="J14" s="51">
        <f t="shared" si="6"/>
        <v>0</v>
      </c>
      <c r="K14" s="51">
        <f t="shared" si="7"/>
        <v>73</v>
      </c>
      <c r="L14" s="51">
        <f t="shared" si="8"/>
        <v>5687</v>
      </c>
      <c r="M14" s="51">
        <v>3166</v>
      </c>
      <c r="N14" s="51">
        <v>820</v>
      </c>
      <c r="O14" s="51">
        <v>451</v>
      </c>
      <c r="P14" s="51">
        <v>118</v>
      </c>
      <c r="Q14" s="51">
        <v>1112</v>
      </c>
      <c r="R14" s="51">
        <v>0</v>
      </c>
      <c r="S14" s="51">
        <v>20</v>
      </c>
      <c r="T14" s="51">
        <f t="shared" si="9"/>
        <v>0</v>
      </c>
      <c r="U14" s="51">
        <f t="shared" si="10"/>
        <v>0</v>
      </c>
      <c r="V14" s="51">
        <f t="shared" si="11"/>
        <v>0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844</v>
      </c>
      <c r="BQ14" s="51">
        <v>781</v>
      </c>
      <c r="BR14" s="51">
        <v>10</v>
      </c>
      <c r="BS14" s="51">
        <v>0</v>
      </c>
      <c r="BT14" s="51">
        <v>0</v>
      </c>
      <c r="BU14" s="51">
        <v>0</v>
      </c>
      <c r="BV14" s="51">
        <v>0</v>
      </c>
      <c r="BW14" s="51">
        <v>53</v>
      </c>
    </row>
    <row r="15" spans="1:75" ht="13.5">
      <c r="A15" s="26" t="s">
        <v>74</v>
      </c>
      <c r="B15" s="49" t="s">
        <v>89</v>
      </c>
      <c r="C15" s="50" t="s">
        <v>193</v>
      </c>
      <c r="D15" s="51">
        <f t="shared" si="0"/>
        <v>1120</v>
      </c>
      <c r="E15" s="51">
        <f t="shared" si="1"/>
        <v>809</v>
      </c>
      <c r="F15" s="51">
        <f t="shared" si="2"/>
        <v>220</v>
      </c>
      <c r="G15" s="51">
        <f t="shared" si="3"/>
        <v>19</v>
      </c>
      <c r="H15" s="51">
        <f t="shared" si="4"/>
        <v>30</v>
      </c>
      <c r="I15" s="51">
        <f t="shared" si="5"/>
        <v>0</v>
      </c>
      <c r="J15" s="51">
        <f t="shared" si="6"/>
        <v>42</v>
      </c>
      <c r="K15" s="51">
        <f t="shared" si="7"/>
        <v>0</v>
      </c>
      <c r="L15" s="51">
        <f t="shared" si="8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269</v>
      </c>
      <c r="U15" s="51">
        <f t="shared" si="10"/>
        <v>0</v>
      </c>
      <c r="V15" s="51">
        <f t="shared" si="11"/>
        <v>220</v>
      </c>
      <c r="W15" s="51">
        <f t="shared" si="12"/>
        <v>19</v>
      </c>
      <c r="X15" s="51">
        <f t="shared" si="13"/>
        <v>30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126</v>
      </c>
      <c r="AK15" s="51">
        <v>0</v>
      </c>
      <c r="AL15" s="51">
        <v>126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143</v>
      </c>
      <c r="AS15" s="51">
        <v>0</v>
      </c>
      <c r="AT15" s="51">
        <v>94</v>
      </c>
      <c r="AU15" s="51">
        <v>19</v>
      </c>
      <c r="AV15" s="51">
        <v>30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851</v>
      </c>
      <c r="BQ15" s="51">
        <v>809</v>
      </c>
      <c r="BR15" s="51">
        <v>0</v>
      </c>
      <c r="BS15" s="51">
        <v>0</v>
      </c>
      <c r="BT15" s="51">
        <v>0</v>
      </c>
      <c r="BU15" s="51">
        <v>0</v>
      </c>
      <c r="BV15" s="51">
        <v>42</v>
      </c>
      <c r="BW15" s="51">
        <v>0</v>
      </c>
    </row>
    <row r="16" spans="1:75" ht="13.5">
      <c r="A16" s="26" t="s">
        <v>74</v>
      </c>
      <c r="B16" s="49" t="s">
        <v>90</v>
      </c>
      <c r="C16" s="50" t="s">
        <v>91</v>
      </c>
      <c r="D16" s="51">
        <f t="shared" si="0"/>
        <v>629</v>
      </c>
      <c r="E16" s="51">
        <f t="shared" si="1"/>
        <v>277</v>
      </c>
      <c r="F16" s="51">
        <f t="shared" si="2"/>
        <v>159</v>
      </c>
      <c r="G16" s="51">
        <f t="shared" si="3"/>
        <v>113</v>
      </c>
      <c r="H16" s="51">
        <f t="shared" si="4"/>
        <v>22</v>
      </c>
      <c r="I16" s="51">
        <f t="shared" si="5"/>
        <v>0</v>
      </c>
      <c r="J16" s="51">
        <f t="shared" si="6"/>
        <v>42</v>
      </c>
      <c r="K16" s="51">
        <f t="shared" si="7"/>
        <v>16</v>
      </c>
      <c r="L16" s="51">
        <f t="shared" si="8"/>
        <v>504</v>
      </c>
      <c r="M16" s="51">
        <v>269</v>
      </c>
      <c r="N16" s="51">
        <v>80</v>
      </c>
      <c r="O16" s="51">
        <v>113</v>
      </c>
      <c r="P16" s="51">
        <v>0</v>
      </c>
      <c r="Q16" s="51">
        <v>0</v>
      </c>
      <c r="R16" s="51">
        <v>42</v>
      </c>
      <c r="S16" s="51">
        <v>0</v>
      </c>
      <c r="T16" s="51">
        <f t="shared" si="9"/>
        <v>115</v>
      </c>
      <c r="U16" s="51">
        <f t="shared" si="10"/>
        <v>0</v>
      </c>
      <c r="V16" s="51">
        <f t="shared" si="11"/>
        <v>79</v>
      </c>
      <c r="W16" s="51">
        <f t="shared" si="12"/>
        <v>0</v>
      </c>
      <c r="X16" s="51">
        <f t="shared" si="13"/>
        <v>22</v>
      </c>
      <c r="Y16" s="51">
        <f t="shared" si="14"/>
        <v>0</v>
      </c>
      <c r="Z16" s="51">
        <f t="shared" si="15"/>
        <v>0</v>
      </c>
      <c r="AA16" s="51">
        <f t="shared" si="16"/>
        <v>14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79</v>
      </c>
      <c r="AK16" s="51">
        <v>0</v>
      </c>
      <c r="AL16" s="51">
        <v>79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36</v>
      </c>
      <c r="AS16" s="51">
        <v>0</v>
      </c>
      <c r="AT16" s="51">
        <v>0</v>
      </c>
      <c r="AU16" s="51">
        <v>0</v>
      </c>
      <c r="AV16" s="51">
        <v>22</v>
      </c>
      <c r="AW16" s="51">
        <v>0</v>
      </c>
      <c r="AX16" s="51">
        <v>0</v>
      </c>
      <c r="AY16" s="51">
        <v>14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10</v>
      </c>
      <c r="BQ16" s="51">
        <v>8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2</v>
      </c>
    </row>
    <row r="17" spans="1:75" ht="13.5">
      <c r="A17" s="26" t="s">
        <v>74</v>
      </c>
      <c r="B17" s="49" t="s">
        <v>92</v>
      </c>
      <c r="C17" s="50" t="s">
        <v>93</v>
      </c>
      <c r="D17" s="51">
        <f t="shared" si="0"/>
        <v>2155</v>
      </c>
      <c r="E17" s="51">
        <f t="shared" si="1"/>
        <v>1307</v>
      </c>
      <c r="F17" s="51">
        <f t="shared" si="2"/>
        <v>400</v>
      </c>
      <c r="G17" s="51">
        <f t="shared" si="3"/>
        <v>298</v>
      </c>
      <c r="H17" s="51">
        <f t="shared" si="4"/>
        <v>66</v>
      </c>
      <c r="I17" s="51">
        <f t="shared" si="5"/>
        <v>0</v>
      </c>
      <c r="J17" s="51">
        <f t="shared" si="6"/>
        <v>84</v>
      </c>
      <c r="K17" s="51">
        <f t="shared" si="7"/>
        <v>0</v>
      </c>
      <c r="L17" s="51">
        <f t="shared" si="8"/>
        <v>511</v>
      </c>
      <c r="M17" s="51">
        <v>48</v>
      </c>
      <c r="N17" s="51">
        <v>165</v>
      </c>
      <c r="O17" s="51">
        <v>298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301</v>
      </c>
      <c r="U17" s="51">
        <f t="shared" si="10"/>
        <v>0</v>
      </c>
      <c r="V17" s="51">
        <f t="shared" si="11"/>
        <v>235</v>
      </c>
      <c r="W17" s="51">
        <f t="shared" si="12"/>
        <v>0</v>
      </c>
      <c r="X17" s="51">
        <f t="shared" si="13"/>
        <v>66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235</v>
      </c>
      <c r="AK17" s="51">
        <v>0</v>
      </c>
      <c r="AL17" s="51">
        <v>235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66</v>
      </c>
      <c r="AS17" s="51">
        <v>0</v>
      </c>
      <c r="AT17" s="51">
        <v>0</v>
      </c>
      <c r="AU17" s="51">
        <v>0</v>
      </c>
      <c r="AV17" s="51">
        <v>66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1343</v>
      </c>
      <c r="BQ17" s="51">
        <v>1259</v>
      </c>
      <c r="BR17" s="51">
        <v>0</v>
      </c>
      <c r="BS17" s="51">
        <v>0</v>
      </c>
      <c r="BT17" s="51">
        <v>0</v>
      </c>
      <c r="BU17" s="51">
        <v>0</v>
      </c>
      <c r="BV17" s="51">
        <v>84</v>
      </c>
      <c r="BW17" s="51">
        <v>0</v>
      </c>
    </row>
    <row r="18" spans="1:75" ht="13.5">
      <c r="A18" s="26" t="s">
        <v>74</v>
      </c>
      <c r="B18" s="49" t="s">
        <v>94</v>
      </c>
      <c r="C18" s="50" t="s">
        <v>95</v>
      </c>
      <c r="D18" s="51">
        <f t="shared" si="0"/>
        <v>334</v>
      </c>
      <c r="E18" s="51">
        <f t="shared" si="1"/>
        <v>32</v>
      </c>
      <c r="F18" s="51">
        <f t="shared" si="2"/>
        <v>200</v>
      </c>
      <c r="G18" s="51">
        <f t="shared" si="3"/>
        <v>86</v>
      </c>
      <c r="H18" s="51">
        <f t="shared" si="4"/>
        <v>16</v>
      </c>
      <c r="I18" s="51">
        <f t="shared" si="5"/>
        <v>0</v>
      </c>
      <c r="J18" s="51">
        <f t="shared" si="6"/>
        <v>0</v>
      </c>
      <c r="K18" s="51">
        <f t="shared" si="7"/>
        <v>0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302</v>
      </c>
      <c r="U18" s="51">
        <f t="shared" si="10"/>
        <v>0</v>
      </c>
      <c r="V18" s="51">
        <f t="shared" si="11"/>
        <v>200</v>
      </c>
      <c r="W18" s="51">
        <f t="shared" si="12"/>
        <v>86</v>
      </c>
      <c r="X18" s="51">
        <f t="shared" si="13"/>
        <v>16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150</v>
      </c>
      <c r="AK18" s="51">
        <v>0</v>
      </c>
      <c r="AL18" s="51">
        <v>150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152</v>
      </c>
      <c r="AS18" s="51">
        <v>0</v>
      </c>
      <c r="AT18" s="51">
        <v>50</v>
      </c>
      <c r="AU18" s="51">
        <v>86</v>
      </c>
      <c r="AV18" s="51">
        <v>16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32</v>
      </c>
      <c r="BQ18" s="51">
        <v>32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74</v>
      </c>
      <c r="B19" s="49" t="s">
        <v>96</v>
      </c>
      <c r="C19" s="50" t="s">
        <v>195</v>
      </c>
      <c r="D19" s="51">
        <f t="shared" si="0"/>
        <v>2081</v>
      </c>
      <c r="E19" s="51">
        <f t="shared" si="1"/>
        <v>1226</v>
      </c>
      <c r="F19" s="51">
        <f t="shared" si="2"/>
        <v>374</v>
      </c>
      <c r="G19" s="51">
        <f t="shared" si="3"/>
        <v>338</v>
      </c>
      <c r="H19" s="51">
        <f t="shared" si="4"/>
        <v>95</v>
      </c>
      <c r="I19" s="51">
        <f t="shared" si="5"/>
        <v>0</v>
      </c>
      <c r="J19" s="51">
        <f t="shared" si="6"/>
        <v>41</v>
      </c>
      <c r="K19" s="51">
        <f t="shared" si="7"/>
        <v>7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1211</v>
      </c>
      <c r="U19" s="51">
        <f t="shared" si="10"/>
        <v>356</v>
      </c>
      <c r="V19" s="51">
        <f t="shared" si="11"/>
        <v>374</v>
      </c>
      <c r="W19" s="51">
        <f t="shared" si="12"/>
        <v>338</v>
      </c>
      <c r="X19" s="51">
        <f t="shared" si="13"/>
        <v>95</v>
      </c>
      <c r="Y19" s="51">
        <f t="shared" si="14"/>
        <v>0</v>
      </c>
      <c r="Z19" s="51">
        <f t="shared" si="15"/>
        <v>41</v>
      </c>
      <c r="AA19" s="51">
        <f t="shared" si="16"/>
        <v>7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182</v>
      </c>
      <c r="AK19" s="51">
        <v>0</v>
      </c>
      <c r="AL19" s="51">
        <v>182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1029</v>
      </c>
      <c r="AS19" s="51">
        <v>356</v>
      </c>
      <c r="AT19" s="51">
        <v>192</v>
      </c>
      <c r="AU19" s="51">
        <v>338</v>
      </c>
      <c r="AV19" s="51">
        <v>95</v>
      </c>
      <c r="AW19" s="51">
        <v>0</v>
      </c>
      <c r="AX19" s="51">
        <v>41</v>
      </c>
      <c r="AY19" s="51">
        <v>7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870</v>
      </c>
      <c r="BQ19" s="51">
        <v>870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74</v>
      </c>
      <c r="B20" s="49" t="s">
        <v>97</v>
      </c>
      <c r="C20" s="50" t="s">
        <v>98</v>
      </c>
      <c r="D20" s="51">
        <f t="shared" si="0"/>
        <v>1453</v>
      </c>
      <c r="E20" s="51">
        <f aca="true" t="shared" si="23" ref="E20:E56">M20+U20+BQ20</f>
        <v>1066</v>
      </c>
      <c r="F20" s="51">
        <f aca="true" t="shared" si="24" ref="F20:F56">N20+V20+BR20</f>
        <v>123</v>
      </c>
      <c r="G20" s="51">
        <f aca="true" t="shared" si="25" ref="G20:G56">O20+W20+BS20</f>
        <v>242</v>
      </c>
      <c r="H20" s="51">
        <f aca="true" t="shared" si="26" ref="H20:H56">P20+X20+BT20</f>
        <v>22</v>
      </c>
      <c r="I20" s="51">
        <f aca="true" t="shared" si="27" ref="I20:I56">Q20+Y20+BU20</f>
        <v>0</v>
      </c>
      <c r="J20" s="51">
        <f aca="true" t="shared" si="28" ref="J20:J56">R20+Z20+BV20</f>
        <v>0</v>
      </c>
      <c r="K20" s="51">
        <f aca="true" t="shared" si="29" ref="K20:K56">S20+AA20+BW20</f>
        <v>0</v>
      </c>
      <c r="L20" s="51">
        <f aca="true" t="shared" si="30" ref="L20:L56">SUM(M20:S20)</f>
        <v>1378</v>
      </c>
      <c r="M20" s="51">
        <v>1013</v>
      </c>
      <c r="N20" s="51">
        <v>123</v>
      </c>
      <c r="O20" s="51">
        <v>242</v>
      </c>
      <c r="P20" s="51">
        <v>0</v>
      </c>
      <c r="Q20" s="51">
        <v>0</v>
      </c>
      <c r="R20" s="51">
        <v>0</v>
      </c>
      <c r="S20" s="51">
        <v>0</v>
      </c>
      <c r="T20" s="51">
        <f aca="true" t="shared" si="31" ref="T20:T56">SUM(U20:AA20)</f>
        <v>22</v>
      </c>
      <c r="U20" s="51">
        <f aca="true" t="shared" si="32" ref="U20:U56">AC20+AK20+AS20+BA20+BI20</f>
        <v>0</v>
      </c>
      <c r="V20" s="51">
        <f aca="true" t="shared" si="33" ref="V20:V56">AD20+AL20+AT20+BB20+BJ20</f>
        <v>0</v>
      </c>
      <c r="W20" s="51">
        <f aca="true" t="shared" si="34" ref="W20:W56">AE20+AM20+AU20+BC20+BK20</f>
        <v>0</v>
      </c>
      <c r="X20" s="51">
        <f aca="true" t="shared" si="35" ref="X20:X56">AF20+AN20+AV20+BD20+BL20</f>
        <v>22</v>
      </c>
      <c r="Y20" s="51">
        <f aca="true" t="shared" si="36" ref="Y20:Y56">AG20+AO20+AW20+BE20+BM20</f>
        <v>0</v>
      </c>
      <c r="Z20" s="51">
        <f aca="true" t="shared" si="37" ref="Z20:Z56">AH20+AP20+AX20+BF20+BN20</f>
        <v>0</v>
      </c>
      <c r="AA20" s="51">
        <f aca="true" t="shared" si="38" ref="AA20:AA56">AI20+AQ20+AY20+BG20+BO20</f>
        <v>0</v>
      </c>
      <c r="AB20" s="51">
        <f aca="true" t="shared" si="39" ref="AB20:AB56">SUM(AC20:AI20)</f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aca="true" t="shared" si="40" ref="AJ20:AJ56">SUM(AK20:AQ20)</f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aca="true" t="shared" si="41" ref="AR20:AR56">SUM(AS20:AY20)</f>
        <v>22</v>
      </c>
      <c r="AS20" s="51">
        <v>0</v>
      </c>
      <c r="AT20" s="51">
        <v>0</v>
      </c>
      <c r="AU20" s="51">
        <v>0</v>
      </c>
      <c r="AV20" s="51">
        <v>22</v>
      </c>
      <c r="AW20" s="51">
        <v>0</v>
      </c>
      <c r="AX20" s="51">
        <v>0</v>
      </c>
      <c r="AY20" s="51">
        <v>0</v>
      </c>
      <c r="AZ20" s="51">
        <f aca="true" t="shared" si="42" ref="AZ20:AZ56">SUM(BA20:BG20)</f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aca="true" t="shared" si="43" ref="BH20:BH56">SUM(BI20:BO20)</f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aca="true" t="shared" si="44" ref="BP20:BP56">SUM(BQ20:BW20)</f>
        <v>53</v>
      </c>
      <c r="BQ20" s="51">
        <v>53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74</v>
      </c>
      <c r="B21" s="49" t="s">
        <v>99</v>
      </c>
      <c r="C21" s="50" t="s">
        <v>100</v>
      </c>
      <c r="D21" s="51">
        <f t="shared" si="0"/>
        <v>385</v>
      </c>
      <c r="E21" s="51">
        <f t="shared" si="23"/>
        <v>223</v>
      </c>
      <c r="F21" s="51">
        <f t="shared" si="24"/>
        <v>50</v>
      </c>
      <c r="G21" s="51">
        <f t="shared" si="25"/>
        <v>91</v>
      </c>
      <c r="H21" s="51">
        <f t="shared" si="26"/>
        <v>10</v>
      </c>
      <c r="I21" s="51">
        <f t="shared" si="27"/>
        <v>0</v>
      </c>
      <c r="J21" s="51">
        <f t="shared" si="28"/>
        <v>5</v>
      </c>
      <c r="K21" s="51">
        <f t="shared" si="29"/>
        <v>6</v>
      </c>
      <c r="L21" s="51">
        <f t="shared" si="30"/>
        <v>309</v>
      </c>
      <c r="M21" s="51">
        <v>150</v>
      </c>
      <c r="N21" s="51">
        <v>50</v>
      </c>
      <c r="O21" s="51">
        <v>91</v>
      </c>
      <c r="P21" s="51">
        <v>10</v>
      </c>
      <c r="Q21" s="51">
        <v>0</v>
      </c>
      <c r="R21" s="51">
        <v>5</v>
      </c>
      <c r="S21" s="51">
        <v>3</v>
      </c>
      <c r="T21" s="51">
        <f t="shared" si="31"/>
        <v>0</v>
      </c>
      <c r="U21" s="51">
        <f t="shared" si="32"/>
        <v>0</v>
      </c>
      <c r="V21" s="51">
        <f t="shared" si="33"/>
        <v>0</v>
      </c>
      <c r="W21" s="51">
        <f t="shared" si="34"/>
        <v>0</v>
      </c>
      <c r="X21" s="51">
        <f t="shared" si="35"/>
        <v>0</v>
      </c>
      <c r="Y21" s="51">
        <f t="shared" si="36"/>
        <v>0</v>
      </c>
      <c r="Z21" s="51">
        <f t="shared" si="37"/>
        <v>0</v>
      </c>
      <c r="AA21" s="51">
        <f t="shared" si="38"/>
        <v>0</v>
      </c>
      <c r="AB21" s="51">
        <f t="shared" si="3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40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41"/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f t="shared" si="4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4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44"/>
        <v>76</v>
      </c>
      <c r="BQ21" s="51">
        <v>73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3</v>
      </c>
    </row>
    <row r="22" spans="1:75" ht="13.5">
      <c r="A22" s="26" t="s">
        <v>74</v>
      </c>
      <c r="B22" s="49" t="s">
        <v>101</v>
      </c>
      <c r="C22" s="50" t="s">
        <v>102</v>
      </c>
      <c r="D22" s="51">
        <f t="shared" si="0"/>
        <v>296</v>
      </c>
      <c r="E22" s="51">
        <f t="shared" si="23"/>
        <v>0</v>
      </c>
      <c r="F22" s="51">
        <f t="shared" si="24"/>
        <v>67</v>
      </c>
      <c r="G22" s="51">
        <f t="shared" si="25"/>
        <v>117</v>
      </c>
      <c r="H22" s="51">
        <f t="shared" si="26"/>
        <v>14</v>
      </c>
      <c r="I22" s="51">
        <f t="shared" si="27"/>
        <v>0</v>
      </c>
      <c r="J22" s="51">
        <f t="shared" si="28"/>
        <v>0</v>
      </c>
      <c r="K22" s="51">
        <f t="shared" si="29"/>
        <v>98</v>
      </c>
      <c r="L22" s="51">
        <f t="shared" si="30"/>
        <v>98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98</v>
      </c>
      <c r="T22" s="51">
        <f t="shared" si="31"/>
        <v>198</v>
      </c>
      <c r="U22" s="51">
        <f t="shared" si="32"/>
        <v>0</v>
      </c>
      <c r="V22" s="51">
        <f t="shared" si="33"/>
        <v>67</v>
      </c>
      <c r="W22" s="51">
        <f t="shared" si="34"/>
        <v>117</v>
      </c>
      <c r="X22" s="51">
        <f t="shared" si="35"/>
        <v>14</v>
      </c>
      <c r="Y22" s="51">
        <f t="shared" si="36"/>
        <v>0</v>
      </c>
      <c r="Z22" s="51">
        <f t="shared" si="37"/>
        <v>0</v>
      </c>
      <c r="AA22" s="51">
        <f t="shared" si="38"/>
        <v>0</v>
      </c>
      <c r="AB22" s="51">
        <f t="shared" si="3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40"/>
        <v>198</v>
      </c>
      <c r="AK22" s="51">
        <v>0</v>
      </c>
      <c r="AL22" s="51">
        <v>67</v>
      </c>
      <c r="AM22" s="51">
        <v>117</v>
      </c>
      <c r="AN22" s="51">
        <v>14</v>
      </c>
      <c r="AO22" s="51">
        <v>0</v>
      </c>
      <c r="AP22" s="51">
        <v>0</v>
      </c>
      <c r="AQ22" s="51">
        <v>0</v>
      </c>
      <c r="AR22" s="51">
        <f t="shared" si="41"/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4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4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44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74</v>
      </c>
      <c r="B23" s="49" t="s">
        <v>103</v>
      </c>
      <c r="C23" s="50" t="s">
        <v>104</v>
      </c>
      <c r="D23" s="51">
        <f t="shared" si="0"/>
        <v>468</v>
      </c>
      <c r="E23" s="51">
        <f t="shared" si="23"/>
        <v>61</v>
      </c>
      <c r="F23" s="51">
        <f t="shared" si="24"/>
        <v>186</v>
      </c>
      <c r="G23" s="51">
        <f t="shared" si="25"/>
        <v>171</v>
      </c>
      <c r="H23" s="51">
        <f t="shared" si="26"/>
        <v>29</v>
      </c>
      <c r="I23" s="51">
        <f t="shared" si="27"/>
        <v>0</v>
      </c>
      <c r="J23" s="51">
        <f t="shared" si="28"/>
        <v>15</v>
      </c>
      <c r="K23" s="51">
        <f t="shared" si="29"/>
        <v>6</v>
      </c>
      <c r="L23" s="51">
        <f t="shared" si="30"/>
        <v>392</v>
      </c>
      <c r="M23" s="51">
        <v>0</v>
      </c>
      <c r="N23" s="51">
        <v>186</v>
      </c>
      <c r="O23" s="51">
        <v>171</v>
      </c>
      <c r="P23" s="51">
        <v>29</v>
      </c>
      <c r="Q23" s="51">
        <v>0</v>
      </c>
      <c r="R23" s="51">
        <v>0</v>
      </c>
      <c r="S23" s="51">
        <v>6</v>
      </c>
      <c r="T23" s="51">
        <f t="shared" si="31"/>
        <v>0</v>
      </c>
      <c r="U23" s="51">
        <f t="shared" si="32"/>
        <v>0</v>
      </c>
      <c r="V23" s="51">
        <f t="shared" si="33"/>
        <v>0</v>
      </c>
      <c r="W23" s="51">
        <f t="shared" si="34"/>
        <v>0</v>
      </c>
      <c r="X23" s="51">
        <f t="shared" si="35"/>
        <v>0</v>
      </c>
      <c r="Y23" s="51">
        <f t="shared" si="36"/>
        <v>0</v>
      </c>
      <c r="Z23" s="51">
        <f t="shared" si="37"/>
        <v>0</v>
      </c>
      <c r="AA23" s="51">
        <f t="shared" si="38"/>
        <v>0</v>
      </c>
      <c r="AB23" s="51">
        <f t="shared" si="39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40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41"/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4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4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44"/>
        <v>76</v>
      </c>
      <c r="BQ23" s="51">
        <v>61</v>
      </c>
      <c r="BR23" s="51">
        <v>0</v>
      </c>
      <c r="BS23" s="51">
        <v>0</v>
      </c>
      <c r="BT23" s="51">
        <v>0</v>
      </c>
      <c r="BU23" s="51">
        <v>0</v>
      </c>
      <c r="BV23" s="51">
        <v>15</v>
      </c>
      <c r="BW23" s="51">
        <v>0</v>
      </c>
    </row>
    <row r="24" spans="1:75" ht="13.5">
      <c r="A24" s="26" t="s">
        <v>74</v>
      </c>
      <c r="B24" s="49" t="s">
        <v>105</v>
      </c>
      <c r="C24" s="50" t="s">
        <v>106</v>
      </c>
      <c r="D24" s="51">
        <f t="shared" si="0"/>
        <v>445</v>
      </c>
      <c r="E24" s="51">
        <f t="shared" si="23"/>
        <v>35</v>
      </c>
      <c r="F24" s="51">
        <f t="shared" si="24"/>
        <v>207</v>
      </c>
      <c r="G24" s="51">
        <f t="shared" si="25"/>
        <v>158</v>
      </c>
      <c r="H24" s="51">
        <f t="shared" si="26"/>
        <v>17</v>
      </c>
      <c r="I24" s="51">
        <f t="shared" si="27"/>
        <v>0</v>
      </c>
      <c r="J24" s="51">
        <f t="shared" si="28"/>
        <v>0</v>
      </c>
      <c r="K24" s="51">
        <f t="shared" si="29"/>
        <v>28</v>
      </c>
      <c r="L24" s="51">
        <f t="shared" si="30"/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31"/>
        <v>445</v>
      </c>
      <c r="U24" s="51">
        <f t="shared" si="32"/>
        <v>35</v>
      </c>
      <c r="V24" s="51">
        <f t="shared" si="33"/>
        <v>207</v>
      </c>
      <c r="W24" s="51">
        <f t="shared" si="34"/>
        <v>158</v>
      </c>
      <c r="X24" s="51">
        <f t="shared" si="35"/>
        <v>17</v>
      </c>
      <c r="Y24" s="51">
        <f t="shared" si="36"/>
        <v>0</v>
      </c>
      <c r="Z24" s="51">
        <f t="shared" si="37"/>
        <v>0</v>
      </c>
      <c r="AA24" s="51">
        <f t="shared" si="38"/>
        <v>28</v>
      </c>
      <c r="AB24" s="51">
        <f t="shared" si="3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40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41"/>
        <v>445</v>
      </c>
      <c r="AS24" s="51">
        <v>35</v>
      </c>
      <c r="AT24" s="51">
        <v>207</v>
      </c>
      <c r="AU24" s="51">
        <v>158</v>
      </c>
      <c r="AV24" s="51">
        <v>17</v>
      </c>
      <c r="AW24" s="51">
        <v>0</v>
      </c>
      <c r="AX24" s="51">
        <v>0</v>
      </c>
      <c r="AY24" s="51">
        <v>28</v>
      </c>
      <c r="AZ24" s="51">
        <f t="shared" si="4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4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44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74</v>
      </c>
      <c r="B25" s="49" t="s">
        <v>107</v>
      </c>
      <c r="C25" s="50" t="s">
        <v>108</v>
      </c>
      <c r="D25" s="51">
        <f t="shared" si="0"/>
        <v>597</v>
      </c>
      <c r="E25" s="51">
        <f t="shared" si="23"/>
        <v>448</v>
      </c>
      <c r="F25" s="51">
        <f t="shared" si="24"/>
        <v>107</v>
      </c>
      <c r="G25" s="51">
        <f t="shared" si="25"/>
        <v>14</v>
      </c>
      <c r="H25" s="51">
        <f t="shared" si="26"/>
        <v>15</v>
      </c>
      <c r="I25" s="51">
        <f t="shared" si="27"/>
        <v>0</v>
      </c>
      <c r="J25" s="51">
        <f t="shared" si="28"/>
        <v>9</v>
      </c>
      <c r="K25" s="51">
        <f t="shared" si="29"/>
        <v>4</v>
      </c>
      <c r="L25" s="51">
        <f t="shared" si="30"/>
        <v>4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4</v>
      </c>
      <c r="T25" s="51">
        <f t="shared" si="31"/>
        <v>132</v>
      </c>
      <c r="U25" s="51">
        <f t="shared" si="32"/>
        <v>0</v>
      </c>
      <c r="V25" s="51">
        <f t="shared" si="33"/>
        <v>103</v>
      </c>
      <c r="W25" s="51">
        <f t="shared" si="34"/>
        <v>14</v>
      </c>
      <c r="X25" s="51">
        <f t="shared" si="35"/>
        <v>15</v>
      </c>
      <c r="Y25" s="51">
        <f t="shared" si="36"/>
        <v>0</v>
      </c>
      <c r="Z25" s="51">
        <f t="shared" si="37"/>
        <v>0</v>
      </c>
      <c r="AA25" s="51">
        <f t="shared" si="38"/>
        <v>0</v>
      </c>
      <c r="AB25" s="51">
        <f t="shared" si="39"/>
        <v>4</v>
      </c>
      <c r="AC25" s="51">
        <v>0</v>
      </c>
      <c r="AD25" s="51">
        <v>4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40"/>
        <v>99</v>
      </c>
      <c r="AK25" s="51">
        <v>0</v>
      </c>
      <c r="AL25" s="51">
        <v>99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41"/>
        <v>29</v>
      </c>
      <c r="AS25" s="51">
        <v>0</v>
      </c>
      <c r="AT25" s="51">
        <v>0</v>
      </c>
      <c r="AU25" s="51">
        <v>14</v>
      </c>
      <c r="AV25" s="51">
        <v>15</v>
      </c>
      <c r="AW25" s="51">
        <v>0</v>
      </c>
      <c r="AX25" s="51">
        <v>0</v>
      </c>
      <c r="AY25" s="51">
        <v>0</v>
      </c>
      <c r="AZ25" s="51">
        <f t="shared" si="4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4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44"/>
        <v>461</v>
      </c>
      <c r="BQ25" s="51">
        <v>448</v>
      </c>
      <c r="BR25" s="51">
        <v>4</v>
      </c>
      <c r="BS25" s="51">
        <v>0</v>
      </c>
      <c r="BT25" s="51">
        <v>0</v>
      </c>
      <c r="BU25" s="51">
        <v>0</v>
      </c>
      <c r="BV25" s="51">
        <v>9</v>
      </c>
      <c r="BW25" s="51">
        <v>0</v>
      </c>
    </row>
    <row r="26" spans="1:75" ht="13.5">
      <c r="A26" s="26" t="s">
        <v>74</v>
      </c>
      <c r="B26" s="49" t="s">
        <v>109</v>
      </c>
      <c r="C26" s="50" t="s">
        <v>110</v>
      </c>
      <c r="D26" s="51">
        <f t="shared" si="0"/>
        <v>415</v>
      </c>
      <c r="E26" s="51">
        <f t="shared" si="23"/>
        <v>180</v>
      </c>
      <c r="F26" s="51">
        <f t="shared" si="24"/>
        <v>136</v>
      </c>
      <c r="G26" s="51">
        <f t="shared" si="25"/>
        <v>75</v>
      </c>
      <c r="H26" s="51">
        <f t="shared" si="26"/>
        <v>20</v>
      </c>
      <c r="I26" s="51">
        <f t="shared" si="27"/>
        <v>0</v>
      </c>
      <c r="J26" s="51">
        <f t="shared" si="28"/>
        <v>0</v>
      </c>
      <c r="K26" s="51">
        <f t="shared" si="29"/>
        <v>4</v>
      </c>
      <c r="L26" s="51">
        <f t="shared" si="30"/>
        <v>276</v>
      </c>
      <c r="M26" s="51">
        <v>180</v>
      </c>
      <c r="N26" s="51">
        <v>17</v>
      </c>
      <c r="O26" s="51">
        <v>75</v>
      </c>
      <c r="P26" s="51">
        <v>0</v>
      </c>
      <c r="Q26" s="51">
        <v>0</v>
      </c>
      <c r="R26" s="51">
        <v>0</v>
      </c>
      <c r="S26" s="51">
        <v>4</v>
      </c>
      <c r="T26" s="51">
        <f t="shared" si="31"/>
        <v>139</v>
      </c>
      <c r="U26" s="51">
        <f t="shared" si="32"/>
        <v>0</v>
      </c>
      <c r="V26" s="51">
        <f t="shared" si="33"/>
        <v>119</v>
      </c>
      <c r="W26" s="51">
        <f t="shared" si="34"/>
        <v>0</v>
      </c>
      <c r="X26" s="51">
        <f t="shared" si="35"/>
        <v>20</v>
      </c>
      <c r="Y26" s="51">
        <f t="shared" si="36"/>
        <v>0</v>
      </c>
      <c r="Z26" s="51">
        <f t="shared" si="37"/>
        <v>0</v>
      </c>
      <c r="AA26" s="51">
        <f t="shared" si="38"/>
        <v>0</v>
      </c>
      <c r="AB26" s="51">
        <f t="shared" si="39"/>
        <v>5</v>
      </c>
      <c r="AC26" s="51">
        <v>0</v>
      </c>
      <c r="AD26" s="51">
        <v>5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40"/>
        <v>114</v>
      </c>
      <c r="AK26" s="51">
        <v>0</v>
      </c>
      <c r="AL26" s="51">
        <v>114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41"/>
        <v>20</v>
      </c>
      <c r="AS26" s="51">
        <v>0</v>
      </c>
      <c r="AT26" s="51">
        <v>0</v>
      </c>
      <c r="AU26" s="51">
        <v>0</v>
      </c>
      <c r="AV26" s="51">
        <v>20</v>
      </c>
      <c r="AW26" s="51">
        <v>0</v>
      </c>
      <c r="AX26" s="51">
        <v>0</v>
      </c>
      <c r="AY26" s="51">
        <v>0</v>
      </c>
      <c r="AZ26" s="51">
        <f t="shared" si="4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4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44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74</v>
      </c>
      <c r="B27" s="49" t="s">
        <v>111</v>
      </c>
      <c r="C27" s="50" t="s">
        <v>112</v>
      </c>
      <c r="D27" s="51">
        <f t="shared" si="0"/>
        <v>962</v>
      </c>
      <c r="E27" s="51">
        <f t="shared" si="23"/>
        <v>534</v>
      </c>
      <c r="F27" s="51">
        <f t="shared" si="24"/>
        <v>306</v>
      </c>
      <c r="G27" s="51">
        <f t="shared" si="25"/>
        <v>47</v>
      </c>
      <c r="H27" s="51">
        <f t="shared" si="26"/>
        <v>33</v>
      </c>
      <c r="I27" s="51">
        <f t="shared" si="27"/>
        <v>0</v>
      </c>
      <c r="J27" s="51">
        <f t="shared" si="28"/>
        <v>0</v>
      </c>
      <c r="K27" s="51">
        <f t="shared" si="29"/>
        <v>42</v>
      </c>
      <c r="L27" s="51">
        <f t="shared" si="30"/>
        <v>173</v>
      </c>
      <c r="M27" s="51">
        <v>0</v>
      </c>
      <c r="N27" s="51">
        <v>166</v>
      </c>
      <c r="O27" s="51">
        <v>0</v>
      </c>
      <c r="P27" s="51">
        <v>0</v>
      </c>
      <c r="Q27" s="51">
        <v>0</v>
      </c>
      <c r="R27" s="51">
        <v>0</v>
      </c>
      <c r="S27" s="51">
        <v>7</v>
      </c>
      <c r="T27" s="51">
        <f t="shared" si="31"/>
        <v>208</v>
      </c>
      <c r="U27" s="51">
        <f t="shared" si="32"/>
        <v>0</v>
      </c>
      <c r="V27" s="51">
        <f t="shared" si="33"/>
        <v>128</v>
      </c>
      <c r="W27" s="51">
        <f t="shared" si="34"/>
        <v>47</v>
      </c>
      <c r="X27" s="51">
        <f t="shared" si="35"/>
        <v>33</v>
      </c>
      <c r="Y27" s="51">
        <f t="shared" si="36"/>
        <v>0</v>
      </c>
      <c r="Z27" s="51">
        <f t="shared" si="37"/>
        <v>0</v>
      </c>
      <c r="AA27" s="51">
        <f t="shared" si="38"/>
        <v>0</v>
      </c>
      <c r="AB27" s="51">
        <f t="shared" si="39"/>
        <v>8</v>
      </c>
      <c r="AC27" s="51">
        <v>0</v>
      </c>
      <c r="AD27" s="51">
        <v>8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40"/>
        <v>120</v>
      </c>
      <c r="AK27" s="51">
        <v>0</v>
      </c>
      <c r="AL27" s="51">
        <v>120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41"/>
        <v>80</v>
      </c>
      <c r="AS27" s="51">
        <v>0</v>
      </c>
      <c r="AT27" s="51">
        <v>0</v>
      </c>
      <c r="AU27" s="51">
        <v>47</v>
      </c>
      <c r="AV27" s="51">
        <v>33</v>
      </c>
      <c r="AW27" s="51">
        <v>0</v>
      </c>
      <c r="AX27" s="51">
        <v>0</v>
      </c>
      <c r="AY27" s="51">
        <v>0</v>
      </c>
      <c r="AZ27" s="51">
        <f t="shared" si="4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4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44"/>
        <v>581</v>
      </c>
      <c r="BQ27" s="51">
        <v>534</v>
      </c>
      <c r="BR27" s="51">
        <v>12</v>
      </c>
      <c r="BS27" s="51">
        <v>0</v>
      </c>
      <c r="BT27" s="51">
        <v>0</v>
      </c>
      <c r="BU27" s="51">
        <v>0</v>
      </c>
      <c r="BV27" s="51">
        <v>0</v>
      </c>
      <c r="BW27" s="51">
        <v>35</v>
      </c>
    </row>
    <row r="28" spans="1:75" ht="13.5">
      <c r="A28" s="26" t="s">
        <v>74</v>
      </c>
      <c r="B28" s="49" t="s">
        <v>113</v>
      </c>
      <c r="C28" s="50" t="s">
        <v>194</v>
      </c>
      <c r="D28" s="51">
        <f t="shared" si="0"/>
        <v>555</v>
      </c>
      <c r="E28" s="51">
        <f t="shared" si="23"/>
        <v>309</v>
      </c>
      <c r="F28" s="51">
        <f t="shared" si="24"/>
        <v>114</v>
      </c>
      <c r="G28" s="51">
        <f t="shared" si="25"/>
        <v>83</v>
      </c>
      <c r="H28" s="51">
        <f t="shared" si="26"/>
        <v>23</v>
      </c>
      <c r="I28" s="51">
        <f t="shared" si="27"/>
        <v>0</v>
      </c>
      <c r="J28" s="51">
        <f t="shared" si="28"/>
        <v>26</v>
      </c>
      <c r="K28" s="51">
        <f t="shared" si="29"/>
        <v>0</v>
      </c>
      <c r="L28" s="51">
        <f t="shared" si="30"/>
        <v>458</v>
      </c>
      <c r="M28" s="51">
        <v>309</v>
      </c>
      <c r="N28" s="51">
        <v>40</v>
      </c>
      <c r="O28" s="51">
        <v>83</v>
      </c>
      <c r="P28" s="51">
        <v>0</v>
      </c>
      <c r="Q28" s="51">
        <v>0</v>
      </c>
      <c r="R28" s="51">
        <v>26</v>
      </c>
      <c r="S28" s="51">
        <v>0</v>
      </c>
      <c r="T28" s="51">
        <f t="shared" si="31"/>
        <v>97</v>
      </c>
      <c r="U28" s="51">
        <f t="shared" si="32"/>
        <v>0</v>
      </c>
      <c r="V28" s="51">
        <f t="shared" si="33"/>
        <v>74</v>
      </c>
      <c r="W28" s="51">
        <f t="shared" si="34"/>
        <v>0</v>
      </c>
      <c r="X28" s="51">
        <f t="shared" si="35"/>
        <v>23</v>
      </c>
      <c r="Y28" s="51">
        <f t="shared" si="36"/>
        <v>0</v>
      </c>
      <c r="Z28" s="51">
        <f t="shared" si="37"/>
        <v>0</v>
      </c>
      <c r="AA28" s="51">
        <f t="shared" si="38"/>
        <v>0</v>
      </c>
      <c r="AB28" s="51">
        <f t="shared" si="39"/>
        <v>4</v>
      </c>
      <c r="AC28" s="51">
        <v>0</v>
      </c>
      <c r="AD28" s="51">
        <v>4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40"/>
        <v>70</v>
      </c>
      <c r="AK28" s="51">
        <v>0</v>
      </c>
      <c r="AL28" s="51">
        <v>70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41"/>
        <v>23</v>
      </c>
      <c r="AS28" s="51">
        <v>0</v>
      </c>
      <c r="AT28" s="51">
        <v>0</v>
      </c>
      <c r="AU28" s="51">
        <v>0</v>
      </c>
      <c r="AV28" s="51">
        <v>23</v>
      </c>
      <c r="AW28" s="51">
        <v>0</v>
      </c>
      <c r="AX28" s="51">
        <v>0</v>
      </c>
      <c r="AY28" s="51">
        <v>0</v>
      </c>
      <c r="AZ28" s="51">
        <f t="shared" si="4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4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44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74</v>
      </c>
      <c r="B29" s="49" t="s">
        <v>114</v>
      </c>
      <c r="C29" s="50" t="s">
        <v>115</v>
      </c>
      <c r="D29" s="51">
        <f t="shared" si="0"/>
        <v>288</v>
      </c>
      <c r="E29" s="51">
        <f t="shared" si="23"/>
        <v>160</v>
      </c>
      <c r="F29" s="51">
        <f t="shared" si="24"/>
        <v>64</v>
      </c>
      <c r="G29" s="51">
        <f t="shared" si="25"/>
        <v>38</v>
      </c>
      <c r="H29" s="51">
        <f t="shared" si="26"/>
        <v>7</v>
      </c>
      <c r="I29" s="51">
        <f t="shared" si="27"/>
        <v>0</v>
      </c>
      <c r="J29" s="51">
        <f t="shared" si="28"/>
        <v>17</v>
      </c>
      <c r="K29" s="51">
        <f t="shared" si="29"/>
        <v>2</v>
      </c>
      <c r="L29" s="51">
        <f t="shared" si="30"/>
        <v>222</v>
      </c>
      <c r="M29" s="51">
        <v>160</v>
      </c>
      <c r="N29" s="51">
        <v>5</v>
      </c>
      <c r="O29" s="51">
        <v>38</v>
      </c>
      <c r="P29" s="51">
        <v>0</v>
      </c>
      <c r="Q29" s="51">
        <v>0</v>
      </c>
      <c r="R29" s="51">
        <v>17</v>
      </c>
      <c r="S29" s="51">
        <v>2</v>
      </c>
      <c r="T29" s="51">
        <f t="shared" si="31"/>
        <v>66</v>
      </c>
      <c r="U29" s="51">
        <f t="shared" si="32"/>
        <v>0</v>
      </c>
      <c r="V29" s="51">
        <f t="shared" si="33"/>
        <v>59</v>
      </c>
      <c r="W29" s="51">
        <f t="shared" si="34"/>
        <v>0</v>
      </c>
      <c r="X29" s="51">
        <f t="shared" si="35"/>
        <v>7</v>
      </c>
      <c r="Y29" s="51">
        <f t="shared" si="36"/>
        <v>0</v>
      </c>
      <c r="Z29" s="51">
        <f t="shared" si="37"/>
        <v>0</v>
      </c>
      <c r="AA29" s="51">
        <f t="shared" si="38"/>
        <v>0</v>
      </c>
      <c r="AB29" s="51">
        <f t="shared" si="39"/>
        <v>2</v>
      </c>
      <c r="AC29" s="51">
        <v>0</v>
      </c>
      <c r="AD29" s="51">
        <v>2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57</v>
      </c>
      <c r="AK29" s="51">
        <v>0</v>
      </c>
      <c r="AL29" s="51">
        <v>57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41"/>
        <v>7</v>
      </c>
      <c r="AS29" s="51">
        <v>0</v>
      </c>
      <c r="AT29" s="51">
        <v>0</v>
      </c>
      <c r="AU29" s="51">
        <v>0</v>
      </c>
      <c r="AV29" s="51">
        <v>7</v>
      </c>
      <c r="AW29" s="51">
        <v>0</v>
      </c>
      <c r="AX29" s="51">
        <v>0</v>
      </c>
      <c r="AY29" s="51">
        <v>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74</v>
      </c>
      <c r="B30" s="49" t="s">
        <v>116</v>
      </c>
      <c r="C30" s="50" t="s">
        <v>117</v>
      </c>
      <c r="D30" s="51">
        <f t="shared" si="0"/>
        <v>872</v>
      </c>
      <c r="E30" s="51">
        <f t="shared" si="23"/>
        <v>515</v>
      </c>
      <c r="F30" s="51">
        <f t="shared" si="24"/>
        <v>214</v>
      </c>
      <c r="G30" s="51">
        <f t="shared" si="25"/>
        <v>126</v>
      </c>
      <c r="H30" s="51">
        <f t="shared" si="26"/>
        <v>14</v>
      </c>
      <c r="I30" s="51">
        <f t="shared" si="27"/>
        <v>0</v>
      </c>
      <c r="J30" s="51">
        <f t="shared" si="28"/>
        <v>0</v>
      </c>
      <c r="K30" s="51">
        <f t="shared" si="29"/>
        <v>3</v>
      </c>
      <c r="L30" s="51">
        <f t="shared" si="30"/>
        <v>265</v>
      </c>
      <c r="M30" s="51">
        <v>0</v>
      </c>
      <c r="N30" s="51">
        <v>136</v>
      </c>
      <c r="O30" s="51">
        <v>126</v>
      </c>
      <c r="P30" s="51">
        <v>0</v>
      </c>
      <c r="Q30" s="51">
        <v>0</v>
      </c>
      <c r="R30" s="51">
        <v>0</v>
      </c>
      <c r="S30" s="51">
        <v>3</v>
      </c>
      <c r="T30" s="51">
        <f t="shared" si="31"/>
        <v>92</v>
      </c>
      <c r="U30" s="51">
        <f t="shared" si="32"/>
        <v>0</v>
      </c>
      <c r="V30" s="51">
        <f t="shared" si="33"/>
        <v>78</v>
      </c>
      <c r="W30" s="51">
        <f t="shared" si="34"/>
        <v>0</v>
      </c>
      <c r="X30" s="51">
        <f t="shared" si="35"/>
        <v>14</v>
      </c>
      <c r="Y30" s="51">
        <f t="shared" si="36"/>
        <v>0</v>
      </c>
      <c r="Z30" s="51">
        <f t="shared" si="37"/>
        <v>0</v>
      </c>
      <c r="AA30" s="51">
        <f t="shared" si="38"/>
        <v>0</v>
      </c>
      <c r="AB30" s="51">
        <f t="shared" si="39"/>
        <v>4</v>
      </c>
      <c r="AC30" s="51">
        <v>0</v>
      </c>
      <c r="AD30" s="51">
        <v>4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40"/>
        <v>74</v>
      </c>
      <c r="AK30" s="51">
        <v>0</v>
      </c>
      <c r="AL30" s="51">
        <v>74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41"/>
        <v>14</v>
      </c>
      <c r="AS30" s="51">
        <v>0</v>
      </c>
      <c r="AT30" s="51">
        <v>0</v>
      </c>
      <c r="AU30" s="51">
        <v>0</v>
      </c>
      <c r="AV30" s="51">
        <v>14</v>
      </c>
      <c r="AW30" s="51">
        <v>0</v>
      </c>
      <c r="AX30" s="51">
        <v>0</v>
      </c>
      <c r="AY30" s="51">
        <v>0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515</v>
      </c>
      <c r="BQ30" s="51">
        <v>515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74</v>
      </c>
      <c r="B31" s="49" t="s">
        <v>118</v>
      </c>
      <c r="C31" s="50" t="s">
        <v>119</v>
      </c>
      <c r="D31" s="51">
        <f t="shared" si="0"/>
        <v>1050</v>
      </c>
      <c r="E31" s="51">
        <f t="shared" si="23"/>
        <v>419</v>
      </c>
      <c r="F31" s="51">
        <f t="shared" si="24"/>
        <v>292</v>
      </c>
      <c r="G31" s="51">
        <f t="shared" si="25"/>
        <v>296</v>
      </c>
      <c r="H31" s="51">
        <f t="shared" si="26"/>
        <v>28</v>
      </c>
      <c r="I31" s="51">
        <f t="shared" si="27"/>
        <v>0</v>
      </c>
      <c r="J31" s="51">
        <f t="shared" si="28"/>
        <v>6</v>
      </c>
      <c r="K31" s="51">
        <f t="shared" si="29"/>
        <v>9</v>
      </c>
      <c r="L31" s="51">
        <f t="shared" si="30"/>
        <v>9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9</v>
      </c>
      <c r="T31" s="51">
        <f t="shared" si="31"/>
        <v>616</v>
      </c>
      <c r="U31" s="51">
        <f t="shared" si="32"/>
        <v>0</v>
      </c>
      <c r="V31" s="51">
        <f t="shared" si="33"/>
        <v>292</v>
      </c>
      <c r="W31" s="51">
        <f t="shared" si="34"/>
        <v>296</v>
      </c>
      <c r="X31" s="51">
        <f t="shared" si="35"/>
        <v>28</v>
      </c>
      <c r="Y31" s="51">
        <f t="shared" si="36"/>
        <v>0</v>
      </c>
      <c r="Z31" s="51">
        <f t="shared" si="37"/>
        <v>0</v>
      </c>
      <c r="AA31" s="51">
        <f t="shared" si="38"/>
        <v>0</v>
      </c>
      <c r="AB31" s="51">
        <f t="shared" si="39"/>
        <v>8</v>
      </c>
      <c r="AC31" s="51">
        <v>0</v>
      </c>
      <c r="AD31" s="51">
        <v>8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150</v>
      </c>
      <c r="AK31" s="51">
        <v>0</v>
      </c>
      <c r="AL31" s="51">
        <v>150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458</v>
      </c>
      <c r="AS31" s="51">
        <v>0</v>
      </c>
      <c r="AT31" s="51">
        <v>134</v>
      </c>
      <c r="AU31" s="51">
        <v>296</v>
      </c>
      <c r="AV31" s="51">
        <v>28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425</v>
      </c>
      <c r="BQ31" s="51">
        <v>419</v>
      </c>
      <c r="BR31" s="51">
        <v>0</v>
      </c>
      <c r="BS31" s="51">
        <v>0</v>
      </c>
      <c r="BT31" s="51">
        <v>0</v>
      </c>
      <c r="BU31" s="51">
        <v>0</v>
      </c>
      <c r="BV31" s="51">
        <v>6</v>
      </c>
      <c r="BW31" s="51">
        <v>0</v>
      </c>
    </row>
    <row r="32" spans="1:75" ht="13.5">
      <c r="A32" s="26" t="s">
        <v>74</v>
      </c>
      <c r="B32" s="49" t="s">
        <v>120</v>
      </c>
      <c r="C32" s="50" t="s">
        <v>121</v>
      </c>
      <c r="D32" s="51">
        <f t="shared" si="0"/>
        <v>937</v>
      </c>
      <c r="E32" s="51">
        <f t="shared" si="23"/>
        <v>123</v>
      </c>
      <c r="F32" s="51">
        <f t="shared" si="24"/>
        <v>24</v>
      </c>
      <c r="G32" s="51">
        <f t="shared" si="25"/>
        <v>35</v>
      </c>
      <c r="H32" s="51">
        <f t="shared" si="26"/>
        <v>3</v>
      </c>
      <c r="I32" s="51">
        <f t="shared" si="27"/>
        <v>0</v>
      </c>
      <c r="J32" s="51">
        <f t="shared" si="28"/>
        <v>0</v>
      </c>
      <c r="K32" s="51">
        <f t="shared" si="29"/>
        <v>752</v>
      </c>
      <c r="L32" s="51">
        <f t="shared" si="30"/>
        <v>203</v>
      </c>
      <c r="M32" s="51">
        <v>2</v>
      </c>
      <c r="N32" s="51">
        <v>24</v>
      </c>
      <c r="O32" s="51">
        <v>35</v>
      </c>
      <c r="P32" s="51">
        <v>3</v>
      </c>
      <c r="Q32" s="51">
        <v>0</v>
      </c>
      <c r="R32" s="51">
        <v>0</v>
      </c>
      <c r="S32" s="51">
        <v>139</v>
      </c>
      <c r="T32" s="51">
        <f t="shared" si="31"/>
        <v>605</v>
      </c>
      <c r="U32" s="51">
        <f t="shared" si="32"/>
        <v>0</v>
      </c>
      <c r="V32" s="51">
        <f t="shared" si="33"/>
        <v>0</v>
      </c>
      <c r="W32" s="51">
        <f t="shared" si="34"/>
        <v>0</v>
      </c>
      <c r="X32" s="51">
        <f t="shared" si="35"/>
        <v>0</v>
      </c>
      <c r="Y32" s="51">
        <f t="shared" si="36"/>
        <v>0</v>
      </c>
      <c r="Z32" s="51">
        <f t="shared" si="37"/>
        <v>0</v>
      </c>
      <c r="AA32" s="51">
        <f t="shared" si="38"/>
        <v>605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41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605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605</v>
      </c>
      <c r="BP32" s="51">
        <f t="shared" si="44"/>
        <v>129</v>
      </c>
      <c r="BQ32" s="51">
        <v>121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8</v>
      </c>
    </row>
    <row r="33" spans="1:75" ht="13.5">
      <c r="A33" s="26" t="s">
        <v>74</v>
      </c>
      <c r="B33" s="49" t="s">
        <v>122</v>
      </c>
      <c r="C33" s="50" t="s">
        <v>123</v>
      </c>
      <c r="D33" s="51">
        <f t="shared" si="0"/>
        <v>1666</v>
      </c>
      <c r="E33" s="51">
        <f t="shared" si="23"/>
        <v>91</v>
      </c>
      <c r="F33" s="51">
        <f t="shared" si="24"/>
        <v>242</v>
      </c>
      <c r="G33" s="51">
        <f t="shared" si="25"/>
        <v>34</v>
      </c>
      <c r="H33" s="51">
        <f t="shared" si="26"/>
        <v>0</v>
      </c>
      <c r="I33" s="51">
        <f t="shared" si="27"/>
        <v>0</v>
      </c>
      <c r="J33" s="51">
        <f t="shared" si="28"/>
        <v>0</v>
      </c>
      <c r="K33" s="51">
        <f t="shared" si="29"/>
        <v>1299</v>
      </c>
      <c r="L33" s="51">
        <f t="shared" si="30"/>
        <v>276</v>
      </c>
      <c r="M33" s="51">
        <v>0</v>
      </c>
      <c r="N33" s="51">
        <v>242</v>
      </c>
      <c r="O33" s="51">
        <v>34</v>
      </c>
      <c r="P33" s="51">
        <v>0</v>
      </c>
      <c r="Q33" s="51">
        <v>0</v>
      </c>
      <c r="R33" s="51">
        <v>0</v>
      </c>
      <c r="S33" s="51">
        <v>0</v>
      </c>
      <c r="T33" s="51">
        <f t="shared" si="31"/>
        <v>1299</v>
      </c>
      <c r="U33" s="51">
        <f t="shared" si="32"/>
        <v>0</v>
      </c>
      <c r="V33" s="51">
        <f t="shared" si="33"/>
        <v>0</v>
      </c>
      <c r="W33" s="51">
        <f t="shared" si="34"/>
        <v>0</v>
      </c>
      <c r="X33" s="51">
        <f t="shared" si="35"/>
        <v>0</v>
      </c>
      <c r="Y33" s="51">
        <f t="shared" si="36"/>
        <v>0</v>
      </c>
      <c r="Z33" s="51">
        <f t="shared" si="37"/>
        <v>0</v>
      </c>
      <c r="AA33" s="51">
        <f t="shared" si="38"/>
        <v>1299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1299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1299</v>
      </c>
      <c r="BP33" s="51">
        <f t="shared" si="44"/>
        <v>91</v>
      </c>
      <c r="BQ33" s="51">
        <v>91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74</v>
      </c>
      <c r="B34" s="49" t="s">
        <v>124</v>
      </c>
      <c r="C34" s="50" t="s">
        <v>125</v>
      </c>
      <c r="D34" s="51">
        <f t="shared" si="0"/>
        <v>1557</v>
      </c>
      <c r="E34" s="51">
        <f t="shared" si="23"/>
        <v>552</v>
      </c>
      <c r="F34" s="51">
        <f t="shared" si="24"/>
        <v>252</v>
      </c>
      <c r="G34" s="51">
        <f t="shared" si="25"/>
        <v>31</v>
      </c>
      <c r="H34" s="51">
        <f t="shared" si="26"/>
        <v>0</v>
      </c>
      <c r="I34" s="51">
        <f t="shared" si="27"/>
        <v>0</v>
      </c>
      <c r="J34" s="51">
        <f t="shared" si="28"/>
        <v>0</v>
      </c>
      <c r="K34" s="51">
        <f t="shared" si="29"/>
        <v>722</v>
      </c>
      <c r="L34" s="51">
        <f t="shared" si="30"/>
        <v>582</v>
      </c>
      <c r="M34" s="51">
        <v>140</v>
      </c>
      <c r="N34" s="51">
        <v>252</v>
      </c>
      <c r="O34" s="51">
        <v>31</v>
      </c>
      <c r="P34" s="51">
        <v>0</v>
      </c>
      <c r="Q34" s="51">
        <v>0</v>
      </c>
      <c r="R34" s="51">
        <v>0</v>
      </c>
      <c r="S34" s="51">
        <v>159</v>
      </c>
      <c r="T34" s="51">
        <f t="shared" si="31"/>
        <v>975</v>
      </c>
      <c r="U34" s="51">
        <f t="shared" si="32"/>
        <v>412</v>
      </c>
      <c r="V34" s="51">
        <f t="shared" si="33"/>
        <v>0</v>
      </c>
      <c r="W34" s="51">
        <f t="shared" si="34"/>
        <v>0</v>
      </c>
      <c r="X34" s="51">
        <f t="shared" si="35"/>
        <v>0</v>
      </c>
      <c r="Y34" s="51">
        <f t="shared" si="36"/>
        <v>0</v>
      </c>
      <c r="Z34" s="51">
        <f t="shared" si="37"/>
        <v>0</v>
      </c>
      <c r="AA34" s="51">
        <f t="shared" si="38"/>
        <v>563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975</v>
      </c>
      <c r="BI34" s="51">
        <v>412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563</v>
      </c>
      <c r="BP34" s="51">
        <f t="shared" si="44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74</v>
      </c>
      <c r="B35" s="49" t="s">
        <v>126</v>
      </c>
      <c r="C35" s="50" t="s">
        <v>127</v>
      </c>
      <c r="D35" s="51">
        <f t="shared" si="0"/>
        <v>2740</v>
      </c>
      <c r="E35" s="51">
        <f t="shared" si="23"/>
        <v>190</v>
      </c>
      <c r="F35" s="51">
        <f t="shared" si="24"/>
        <v>64</v>
      </c>
      <c r="G35" s="51">
        <f t="shared" si="25"/>
        <v>76</v>
      </c>
      <c r="H35" s="51">
        <f t="shared" si="26"/>
        <v>0</v>
      </c>
      <c r="I35" s="51">
        <f t="shared" si="27"/>
        <v>0</v>
      </c>
      <c r="J35" s="51">
        <f t="shared" si="28"/>
        <v>0</v>
      </c>
      <c r="K35" s="51">
        <f t="shared" si="29"/>
        <v>2410</v>
      </c>
      <c r="L35" s="51">
        <f t="shared" si="30"/>
        <v>140</v>
      </c>
      <c r="M35" s="51">
        <v>0</v>
      </c>
      <c r="N35" s="51">
        <v>64</v>
      </c>
      <c r="O35" s="51">
        <v>76</v>
      </c>
      <c r="P35" s="51">
        <v>0</v>
      </c>
      <c r="Q35" s="51">
        <v>0</v>
      </c>
      <c r="R35" s="51">
        <v>0</v>
      </c>
      <c r="S35" s="51">
        <v>0</v>
      </c>
      <c r="T35" s="51">
        <f t="shared" si="31"/>
        <v>2388</v>
      </c>
      <c r="U35" s="51">
        <f t="shared" si="32"/>
        <v>0</v>
      </c>
      <c r="V35" s="51">
        <f t="shared" si="33"/>
        <v>0</v>
      </c>
      <c r="W35" s="51">
        <f t="shared" si="34"/>
        <v>0</v>
      </c>
      <c r="X35" s="51">
        <f t="shared" si="35"/>
        <v>0</v>
      </c>
      <c r="Y35" s="51">
        <f t="shared" si="36"/>
        <v>0</v>
      </c>
      <c r="Z35" s="51">
        <f t="shared" si="37"/>
        <v>0</v>
      </c>
      <c r="AA35" s="51">
        <f t="shared" si="38"/>
        <v>2388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2388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2388</v>
      </c>
      <c r="BP35" s="51">
        <f t="shared" si="44"/>
        <v>212</v>
      </c>
      <c r="BQ35" s="51">
        <v>190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22</v>
      </c>
    </row>
    <row r="36" spans="1:75" ht="13.5">
      <c r="A36" s="26" t="s">
        <v>74</v>
      </c>
      <c r="B36" s="49" t="s">
        <v>128</v>
      </c>
      <c r="C36" s="50" t="s">
        <v>129</v>
      </c>
      <c r="D36" s="51">
        <f t="shared" si="0"/>
        <v>1993</v>
      </c>
      <c r="E36" s="51">
        <f t="shared" si="23"/>
        <v>135</v>
      </c>
      <c r="F36" s="51">
        <f t="shared" si="24"/>
        <v>62</v>
      </c>
      <c r="G36" s="51">
        <f t="shared" si="25"/>
        <v>62</v>
      </c>
      <c r="H36" s="51">
        <f t="shared" si="26"/>
        <v>0</v>
      </c>
      <c r="I36" s="51">
        <f t="shared" si="27"/>
        <v>0</v>
      </c>
      <c r="J36" s="51">
        <f t="shared" si="28"/>
        <v>0</v>
      </c>
      <c r="K36" s="51">
        <f t="shared" si="29"/>
        <v>1734</v>
      </c>
      <c r="L36" s="51">
        <f t="shared" si="30"/>
        <v>63</v>
      </c>
      <c r="M36" s="51">
        <v>0</v>
      </c>
      <c r="N36" s="51">
        <v>0</v>
      </c>
      <c r="O36" s="51">
        <v>62</v>
      </c>
      <c r="P36" s="51">
        <v>0</v>
      </c>
      <c r="Q36" s="51">
        <v>0</v>
      </c>
      <c r="R36" s="51">
        <v>0</v>
      </c>
      <c r="S36" s="51">
        <v>1</v>
      </c>
      <c r="T36" s="51">
        <f t="shared" si="31"/>
        <v>1930</v>
      </c>
      <c r="U36" s="51">
        <f t="shared" si="32"/>
        <v>135</v>
      </c>
      <c r="V36" s="51">
        <f t="shared" si="33"/>
        <v>62</v>
      </c>
      <c r="W36" s="51">
        <f t="shared" si="34"/>
        <v>0</v>
      </c>
      <c r="X36" s="51">
        <f t="shared" si="35"/>
        <v>0</v>
      </c>
      <c r="Y36" s="51">
        <f t="shared" si="36"/>
        <v>0</v>
      </c>
      <c r="Z36" s="51">
        <f t="shared" si="37"/>
        <v>0</v>
      </c>
      <c r="AA36" s="51">
        <f t="shared" si="38"/>
        <v>1733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400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400</v>
      </c>
      <c r="AR36" s="51">
        <f t="shared" si="41"/>
        <v>197</v>
      </c>
      <c r="AS36" s="51">
        <v>135</v>
      </c>
      <c r="AT36" s="51">
        <v>62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1333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1333</v>
      </c>
      <c r="BP36" s="51">
        <f t="shared" si="4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74</v>
      </c>
      <c r="B37" s="49" t="s">
        <v>130</v>
      </c>
      <c r="C37" s="50" t="s">
        <v>131</v>
      </c>
      <c r="D37" s="51">
        <f t="shared" si="0"/>
        <v>1831</v>
      </c>
      <c r="E37" s="51">
        <f t="shared" si="23"/>
        <v>226</v>
      </c>
      <c r="F37" s="51">
        <f t="shared" si="24"/>
        <v>151</v>
      </c>
      <c r="G37" s="51">
        <f t="shared" si="25"/>
        <v>74</v>
      </c>
      <c r="H37" s="51">
        <f t="shared" si="26"/>
        <v>0</v>
      </c>
      <c r="I37" s="51">
        <f t="shared" si="27"/>
        <v>0</v>
      </c>
      <c r="J37" s="51">
        <f t="shared" si="28"/>
        <v>0</v>
      </c>
      <c r="K37" s="51">
        <f t="shared" si="29"/>
        <v>1380</v>
      </c>
      <c r="L37" s="51">
        <f t="shared" si="30"/>
        <v>98</v>
      </c>
      <c r="M37" s="51">
        <v>0</v>
      </c>
      <c r="N37" s="51">
        <v>23</v>
      </c>
      <c r="O37" s="51">
        <v>74</v>
      </c>
      <c r="P37" s="51">
        <v>0</v>
      </c>
      <c r="Q37" s="51">
        <v>0</v>
      </c>
      <c r="R37" s="51">
        <v>0</v>
      </c>
      <c r="S37" s="51">
        <v>1</v>
      </c>
      <c r="T37" s="51">
        <f t="shared" si="31"/>
        <v>1504</v>
      </c>
      <c r="U37" s="51">
        <f t="shared" si="32"/>
        <v>0</v>
      </c>
      <c r="V37" s="51">
        <f t="shared" si="33"/>
        <v>125</v>
      </c>
      <c r="W37" s="51">
        <f t="shared" si="34"/>
        <v>0</v>
      </c>
      <c r="X37" s="51">
        <f t="shared" si="35"/>
        <v>0</v>
      </c>
      <c r="Y37" s="51">
        <f t="shared" si="36"/>
        <v>0</v>
      </c>
      <c r="Z37" s="51">
        <f t="shared" si="37"/>
        <v>0</v>
      </c>
      <c r="AA37" s="51">
        <f t="shared" si="38"/>
        <v>1379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190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190</v>
      </c>
      <c r="AR37" s="51">
        <f t="shared" si="41"/>
        <v>125</v>
      </c>
      <c r="AS37" s="51">
        <v>0</v>
      </c>
      <c r="AT37" s="51">
        <v>125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1189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1189</v>
      </c>
      <c r="BP37" s="51">
        <f t="shared" si="44"/>
        <v>229</v>
      </c>
      <c r="BQ37" s="51">
        <v>226</v>
      </c>
      <c r="BR37" s="51">
        <v>3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74</v>
      </c>
      <c r="B38" s="49" t="s">
        <v>132</v>
      </c>
      <c r="C38" s="50" t="s">
        <v>133</v>
      </c>
      <c r="D38" s="51">
        <f t="shared" si="0"/>
        <v>2199</v>
      </c>
      <c r="E38" s="51">
        <f t="shared" si="23"/>
        <v>422</v>
      </c>
      <c r="F38" s="51">
        <f t="shared" si="24"/>
        <v>201</v>
      </c>
      <c r="G38" s="51">
        <f t="shared" si="25"/>
        <v>53</v>
      </c>
      <c r="H38" s="51">
        <f t="shared" si="26"/>
        <v>0</v>
      </c>
      <c r="I38" s="51">
        <f t="shared" si="27"/>
        <v>0</v>
      </c>
      <c r="J38" s="51">
        <f t="shared" si="28"/>
        <v>42</v>
      </c>
      <c r="K38" s="51">
        <f t="shared" si="29"/>
        <v>1481</v>
      </c>
      <c r="L38" s="51">
        <f t="shared" si="30"/>
        <v>256</v>
      </c>
      <c r="M38" s="51">
        <v>0</v>
      </c>
      <c r="N38" s="51">
        <v>201</v>
      </c>
      <c r="O38" s="51">
        <v>53</v>
      </c>
      <c r="P38" s="51">
        <v>0</v>
      </c>
      <c r="Q38" s="51">
        <v>0</v>
      </c>
      <c r="R38" s="51">
        <v>0</v>
      </c>
      <c r="S38" s="51">
        <v>2</v>
      </c>
      <c r="T38" s="51">
        <f t="shared" si="31"/>
        <v>1479</v>
      </c>
      <c r="U38" s="51">
        <f t="shared" si="32"/>
        <v>0</v>
      </c>
      <c r="V38" s="51">
        <f t="shared" si="33"/>
        <v>0</v>
      </c>
      <c r="W38" s="51">
        <f t="shared" si="34"/>
        <v>0</v>
      </c>
      <c r="X38" s="51">
        <f t="shared" si="35"/>
        <v>0</v>
      </c>
      <c r="Y38" s="51">
        <f t="shared" si="36"/>
        <v>0</v>
      </c>
      <c r="Z38" s="51">
        <f t="shared" si="37"/>
        <v>0</v>
      </c>
      <c r="AA38" s="51">
        <f t="shared" si="38"/>
        <v>1479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1479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1479</v>
      </c>
      <c r="BP38" s="51">
        <f t="shared" si="44"/>
        <v>464</v>
      </c>
      <c r="BQ38" s="51">
        <v>422</v>
      </c>
      <c r="BR38" s="51">
        <v>0</v>
      </c>
      <c r="BS38" s="51">
        <v>0</v>
      </c>
      <c r="BT38" s="51">
        <v>0</v>
      </c>
      <c r="BU38" s="51">
        <v>0</v>
      </c>
      <c r="BV38" s="51">
        <v>42</v>
      </c>
      <c r="BW38" s="51">
        <v>0</v>
      </c>
    </row>
    <row r="39" spans="1:75" ht="13.5">
      <c r="A39" s="26" t="s">
        <v>74</v>
      </c>
      <c r="B39" s="49" t="s">
        <v>134</v>
      </c>
      <c r="C39" s="50" t="s">
        <v>135</v>
      </c>
      <c r="D39" s="51">
        <f t="shared" si="0"/>
        <v>716</v>
      </c>
      <c r="E39" s="51">
        <f t="shared" si="23"/>
        <v>433</v>
      </c>
      <c r="F39" s="51">
        <f t="shared" si="24"/>
        <v>109</v>
      </c>
      <c r="G39" s="51">
        <f t="shared" si="25"/>
        <v>113</v>
      </c>
      <c r="H39" s="51">
        <f t="shared" si="26"/>
        <v>23</v>
      </c>
      <c r="I39" s="51">
        <f t="shared" si="27"/>
        <v>16</v>
      </c>
      <c r="J39" s="51">
        <f t="shared" si="28"/>
        <v>14</v>
      </c>
      <c r="K39" s="51">
        <f t="shared" si="29"/>
        <v>8</v>
      </c>
      <c r="L39" s="51">
        <f t="shared" si="30"/>
        <v>49</v>
      </c>
      <c r="M39" s="51">
        <v>0</v>
      </c>
      <c r="N39" s="51">
        <v>41</v>
      </c>
      <c r="O39" s="51">
        <v>0</v>
      </c>
      <c r="P39" s="51">
        <v>0</v>
      </c>
      <c r="Q39" s="51">
        <v>0</v>
      </c>
      <c r="R39" s="51">
        <v>0</v>
      </c>
      <c r="S39" s="51">
        <v>8</v>
      </c>
      <c r="T39" s="51">
        <f t="shared" si="31"/>
        <v>225</v>
      </c>
      <c r="U39" s="51">
        <f t="shared" si="32"/>
        <v>6</v>
      </c>
      <c r="V39" s="51">
        <f t="shared" si="33"/>
        <v>67</v>
      </c>
      <c r="W39" s="51">
        <f t="shared" si="34"/>
        <v>113</v>
      </c>
      <c r="X39" s="51">
        <f t="shared" si="35"/>
        <v>23</v>
      </c>
      <c r="Y39" s="51">
        <f t="shared" si="36"/>
        <v>16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67</v>
      </c>
      <c r="AK39" s="51">
        <v>0</v>
      </c>
      <c r="AL39" s="51">
        <v>67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158</v>
      </c>
      <c r="AS39" s="51">
        <v>6</v>
      </c>
      <c r="AT39" s="51">
        <v>0</v>
      </c>
      <c r="AU39" s="51">
        <v>113</v>
      </c>
      <c r="AV39" s="51">
        <v>23</v>
      </c>
      <c r="AW39" s="51">
        <v>16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442</v>
      </c>
      <c r="BQ39" s="51">
        <v>427</v>
      </c>
      <c r="BR39" s="51">
        <v>1</v>
      </c>
      <c r="BS39" s="51">
        <v>0</v>
      </c>
      <c r="BT39" s="51">
        <v>0</v>
      </c>
      <c r="BU39" s="51">
        <v>0</v>
      </c>
      <c r="BV39" s="51">
        <v>14</v>
      </c>
      <c r="BW39" s="51">
        <v>0</v>
      </c>
    </row>
    <row r="40" spans="1:75" ht="13.5">
      <c r="A40" s="26" t="s">
        <v>74</v>
      </c>
      <c r="B40" s="49" t="s">
        <v>136</v>
      </c>
      <c r="C40" s="50" t="s">
        <v>137</v>
      </c>
      <c r="D40" s="51">
        <f t="shared" si="0"/>
        <v>127</v>
      </c>
      <c r="E40" s="51">
        <f t="shared" si="23"/>
        <v>3</v>
      </c>
      <c r="F40" s="51">
        <f t="shared" si="24"/>
        <v>49</v>
      </c>
      <c r="G40" s="51">
        <f t="shared" si="25"/>
        <v>57</v>
      </c>
      <c r="H40" s="51">
        <f t="shared" si="26"/>
        <v>8</v>
      </c>
      <c r="I40" s="51">
        <f t="shared" si="27"/>
        <v>7</v>
      </c>
      <c r="J40" s="51">
        <f t="shared" si="28"/>
        <v>0</v>
      </c>
      <c r="K40" s="51">
        <f t="shared" si="29"/>
        <v>3</v>
      </c>
      <c r="L40" s="51">
        <f t="shared" si="30"/>
        <v>22</v>
      </c>
      <c r="M40" s="51">
        <v>0</v>
      </c>
      <c r="N40" s="51">
        <v>19</v>
      </c>
      <c r="O40" s="51">
        <v>0</v>
      </c>
      <c r="P40" s="51">
        <v>0</v>
      </c>
      <c r="Q40" s="51">
        <v>0</v>
      </c>
      <c r="R40" s="51">
        <v>0</v>
      </c>
      <c r="S40" s="51">
        <v>3</v>
      </c>
      <c r="T40" s="51">
        <f t="shared" si="31"/>
        <v>105</v>
      </c>
      <c r="U40" s="51">
        <f t="shared" si="32"/>
        <v>3</v>
      </c>
      <c r="V40" s="51">
        <f t="shared" si="33"/>
        <v>30</v>
      </c>
      <c r="W40" s="51">
        <f t="shared" si="34"/>
        <v>57</v>
      </c>
      <c r="X40" s="51">
        <f t="shared" si="35"/>
        <v>8</v>
      </c>
      <c r="Y40" s="51">
        <f t="shared" si="36"/>
        <v>7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30</v>
      </c>
      <c r="AK40" s="51">
        <v>0</v>
      </c>
      <c r="AL40" s="51">
        <v>30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75</v>
      </c>
      <c r="AS40" s="51">
        <v>3</v>
      </c>
      <c r="AT40" s="51">
        <v>0</v>
      </c>
      <c r="AU40" s="51">
        <v>57</v>
      </c>
      <c r="AV40" s="51">
        <v>8</v>
      </c>
      <c r="AW40" s="51">
        <v>7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74</v>
      </c>
      <c r="B41" s="49" t="s">
        <v>138</v>
      </c>
      <c r="C41" s="50" t="s">
        <v>139</v>
      </c>
      <c r="D41" s="51">
        <f t="shared" si="0"/>
        <v>418</v>
      </c>
      <c r="E41" s="51">
        <f t="shared" si="23"/>
        <v>171</v>
      </c>
      <c r="F41" s="51">
        <f t="shared" si="24"/>
        <v>92</v>
      </c>
      <c r="G41" s="51">
        <f t="shared" si="25"/>
        <v>105</v>
      </c>
      <c r="H41" s="51">
        <f t="shared" si="26"/>
        <v>22</v>
      </c>
      <c r="I41" s="51">
        <f t="shared" si="27"/>
        <v>17</v>
      </c>
      <c r="J41" s="51">
        <f t="shared" si="28"/>
        <v>3</v>
      </c>
      <c r="K41" s="51">
        <f t="shared" si="29"/>
        <v>8</v>
      </c>
      <c r="L41" s="51">
        <f t="shared" si="30"/>
        <v>41</v>
      </c>
      <c r="M41" s="51">
        <v>0</v>
      </c>
      <c r="N41" s="51">
        <v>33</v>
      </c>
      <c r="O41" s="51">
        <v>0</v>
      </c>
      <c r="P41" s="51">
        <v>0</v>
      </c>
      <c r="Q41" s="51">
        <v>0</v>
      </c>
      <c r="R41" s="51">
        <v>0</v>
      </c>
      <c r="S41" s="51">
        <v>8</v>
      </c>
      <c r="T41" s="51">
        <f t="shared" si="31"/>
        <v>208</v>
      </c>
      <c r="U41" s="51">
        <f t="shared" si="32"/>
        <v>6</v>
      </c>
      <c r="V41" s="51">
        <f t="shared" si="33"/>
        <v>58</v>
      </c>
      <c r="W41" s="51">
        <f t="shared" si="34"/>
        <v>105</v>
      </c>
      <c r="X41" s="51">
        <f t="shared" si="35"/>
        <v>22</v>
      </c>
      <c r="Y41" s="51">
        <f t="shared" si="36"/>
        <v>17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58</v>
      </c>
      <c r="AK41" s="51">
        <v>0</v>
      </c>
      <c r="AL41" s="51">
        <v>58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150</v>
      </c>
      <c r="AS41" s="51">
        <v>6</v>
      </c>
      <c r="AT41" s="51">
        <v>0</v>
      </c>
      <c r="AU41" s="51">
        <v>105</v>
      </c>
      <c r="AV41" s="51">
        <v>22</v>
      </c>
      <c r="AW41" s="51">
        <v>17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169</v>
      </c>
      <c r="BQ41" s="51">
        <v>165</v>
      </c>
      <c r="BR41" s="51">
        <v>1</v>
      </c>
      <c r="BS41" s="51">
        <v>0</v>
      </c>
      <c r="BT41" s="51">
        <v>0</v>
      </c>
      <c r="BU41" s="51">
        <v>0</v>
      </c>
      <c r="BV41" s="51">
        <v>3</v>
      </c>
      <c r="BW41" s="51">
        <v>0</v>
      </c>
    </row>
    <row r="42" spans="1:75" ht="13.5">
      <c r="A42" s="26" t="s">
        <v>74</v>
      </c>
      <c r="B42" s="49" t="s">
        <v>140</v>
      </c>
      <c r="C42" s="50" t="s">
        <v>141</v>
      </c>
      <c r="D42" s="51">
        <f t="shared" si="0"/>
        <v>507</v>
      </c>
      <c r="E42" s="51">
        <f t="shared" si="23"/>
        <v>308</v>
      </c>
      <c r="F42" s="51">
        <f t="shared" si="24"/>
        <v>77</v>
      </c>
      <c r="G42" s="51">
        <f t="shared" si="25"/>
        <v>81</v>
      </c>
      <c r="H42" s="51">
        <f t="shared" si="26"/>
        <v>16</v>
      </c>
      <c r="I42" s="51">
        <f t="shared" si="27"/>
        <v>10</v>
      </c>
      <c r="J42" s="51">
        <f t="shared" si="28"/>
        <v>0</v>
      </c>
      <c r="K42" s="51">
        <f t="shared" si="29"/>
        <v>15</v>
      </c>
      <c r="L42" s="51">
        <f t="shared" si="30"/>
        <v>32</v>
      </c>
      <c r="M42" s="51">
        <v>0</v>
      </c>
      <c r="N42" s="51">
        <v>25</v>
      </c>
      <c r="O42" s="51">
        <v>0</v>
      </c>
      <c r="P42" s="51">
        <v>0</v>
      </c>
      <c r="Q42" s="51">
        <v>0</v>
      </c>
      <c r="R42" s="51">
        <v>0</v>
      </c>
      <c r="S42" s="51">
        <v>7</v>
      </c>
      <c r="T42" s="51">
        <f t="shared" si="31"/>
        <v>158</v>
      </c>
      <c r="U42" s="51">
        <f t="shared" si="32"/>
        <v>5</v>
      </c>
      <c r="V42" s="51">
        <f t="shared" si="33"/>
        <v>46</v>
      </c>
      <c r="W42" s="51">
        <f t="shared" si="34"/>
        <v>81</v>
      </c>
      <c r="X42" s="51">
        <f t="shared" si="35"/>
        <v>16</v>
      </c>
      <c r="Y42" s="51">
        <f t="shared" si="36"/>
        <v>10</v>
      </c>
      <c r="Z42" s="51">
        <f t="shared" si="37"/>
        <v>0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46</v>
      </c>
      <c r="AK42" s="51">
        <v>0</v>
      </c>
      <c r="AL42" s="51">
        <v>46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112</v>
      </c>
      <c r="AS42" s="51">
        <v>5</v>
      </c>
      <c r="AT42" s="51">
        <v>0</v>
      </c>
      <c r="AU42" s="51">
        <v>81</v>
      </c>
      <c r="AV42" s="51">
        <v>16</v>
      </c>
      <c r="AW42" s="51">
        <v>10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317</v>
      </c>
      <c r="BQ42" s="51">
        <v>303</v>
      </c>
      <c r="BR42" s="51">
        <v>6</v>
      </c>
      <c r="BS42" s="51">
        <v>0</v>
      </c>
      <c r="BT42" s="51">
        <v>0</v>
      </c>
      <c r="BU42" s="51">
        <v>0</v>
      </c>
      <c r="BV42" s="51">
        <v>0</v>
      </c>
      <c r="BW42" s="51">
        <v>8</v>
      </c>
    </row>
    <row r="43" spans="1:75" ht="13.5">
      <c r="A43" s="26" t="s">
        <v>74</v>
      </c>
      <c r="B43" s="49" t="s">
        <v>142</v>
      </c>
      <c r="C43" s="50" t="s">
        <v>143</v>
      </c>
      <c r="D43" s="51">
        <f t="shared" si="0"/>
        <v>496</v>
      </c>
      <c r="E43" s="51">
        <f t="shared" si="23"/>
        <v>235</v>
      </c>
      <c r="F43" s="51">
        <f t="shared" si="24"/>
        <v>106</v>
      </c>
      <c r="G43" s="51">
        <f t="shared" si="25"/>
        <v>107</v>
      </c>
      <c r="H43" s="51">
        <f t="shared" si="26"/>
        <v>21</v>
      </c>
      <c r="I43" s="51">
        <f t="shared" si="27"/>
        <v>19</v>
      </c>
      <c r="J43" s="51">
        <f t="shared" si="28"/>
        <v>0</v>
      </c>
      <c r="K43" s="51">
        <f t="shared" si="29"/>
        <v>8</v>
      </c>
      <c r="L43" s="51">
        <f t="shared" si="30"/>
        <v>50</v>
      </c>
      <c r="M43" s="51">
        <v>0</v>
      </c>
      <c r="N43" s="51">
        <v>42</v>
      </c>
      <c r="O43" s="51">
        <v>0</v>
      </c>
      <c r="P43" s="51">
        <v>0</v>
      </c>
      <c r="Q43" s="51">
        <v>0</v>
      </c>
      <c r="R43" s="51">
        <v>0</v>
      </c>
      <c r="S43" s="51">
        <v>8</v>
      </c>
      <c r="T43" s="51">
        <f t="shared" si="31"/>
        <v>217</v>
      </c>
      <c r="U43" s="51">
        <f t="shared" si="32"/>
        <v>6</v>
      </c>
      <c r="V43" s="51">
        <f t="shared" si="33"/>
        <v>64</v>
      </c>
      <c r="W43" s="51">
        <f t="shared" si="34"/>
        <v>107</v>
      </c>
      <c r="X43" s="51">
        <f t="shared" si="35"/>
        <v>21</v>
      </c>
      <c r="Y43" s="51">
        <f t="shared" si="36"/>
        <v>19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64</v>
      </c>
      <c r="AK43" s="51">
        <v>0</v>
      </c>
      <c r="AL43" s="51">
        <v>64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153</v>
      </c>
      <c r="AS43" s="51">
        <v>6</v>
      </c>
      <c r="AT43" s="51">
        <v>0</v>
      </c>
      <c r="AU43" s="51">
        <v>107</v>
      </c>
      <c r="AV43" s="51">
        <v>21</v>
      </c>
      <c r="AW43" s="51">
        <v>19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229</v>
      </c>
      <c r="BQ43" s="51">
        <v>229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74</v>
      </c>
      <c r="B44" s="49" t="s">
        <v>144</v>
      </c>
      <c r="C44" s="50" t="s">
        <v>145</v>
      </c>
      <c r="D44" s="51">
        <f t="shared" si="0"/>
        <v>113</v>
      </c>
      <c r="E44" s="51">
        <f t="shared" si="23"/>
        <v>3</v>
      </c>
      <c r="F44" s="51">
        <f t="shared" si="24"/>
        <v>54</v>
      </c>
      <c r="G44" s="51">
        <f t="shared" si="25"/>
        <v>42</v>
      </c>
      <c r="H44" s="51">
        <f t="shared" si="26"/>
        <v>8</v>
      </c>
      <c r="I44" s="51">
        <f t="shared" si="27"/>
        <v>6</v>
      </c>
      <c r="J44" s="51">
        <f t="shared" si="28"/>
        <v>0</v>
      </c>
      <c r="K44" s="51">
        <f t="shared" si="29"/>
        <v>0</v>
      </c>
      <c r="L44" s="51">
        <f t="shared" si="30"/>
        <v>12</v>
      </c>
      <c r="M44" s="51">
        <v>0</v>
      </c>
      <c r="N44" s="51">
        <v>12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101</v>
      </c>
      <c r="U44" s="51">
        <f t="shared" si="32"/>
        <v>3</v>
      </c>
      <c r="V44" s="51">
        <f t="shared" si="33"/>
        <v>42</v>
      </c>
      <c r="W44" s="51">
        <f t="shared" si="34"/>
        <v>42</v>
      </c>
      <c r="X44" s="51">
        <f t="shared" si="35"/>
        <v>8</v>
      </c>
      <c r="Y44" s="51">
        <f t="shared" si="36"/>
        <v>6</v>
      </c>
      <c r="Z44" s="51">
        <f t="shared" si="37"/>
        <v>0</v>
      </c>
      <c r="AA44" s="51">
        <f t="shared" si="38"/>
        <v>0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42</v>
      </c>
      <c r="AK44" s="51">
        <v>0</v>
      </c>
      <c r="AL44" s="51">
        <v>42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59</v>
      </c>
      <c r="AS44" s="51">
        <v>3</v>
      </c>
      <c r="AT44" s="51">
        <v>0</v>
      </c>
      <c r="AU44" s="51">
        <v>42</v>
      </c>
      <c r="AV44" s="51">
        <v>8</v>
      </c>
      <c r="AW44" s="51">
        <v>6</v>
      </c>
      <c r="AX44" s="51">
        <v>0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74</v>
      </c>
      <c r="B45" s="49" t="s">
        <v>146</v>
      </c>
      <c r="C45" s="50" t="s">
        <v>147</v>
      </c>
      <c r="D45" s="51">
        <f t="shared" si="0"/>
        <v>162</v>
      </c>
      <c r="E45" s="51">
        <f t="shared" si="23"/>
        <v>3</v>
      </c>
      <c r="F45" s="51">
        <f t="shared" si="24"/>
        <v>62</v>
      </c>
      <c r="G45" s="51">
        <f t="shared" si="25"/>
        <v>74</v>
      </c>
      <c r="H45" s="51">
        <f t="shared" si="26"/>
        <v>9</v>
      </c>
      <c r="I45" s="51">
        <f t="shared" si="27"/>
        <v>9</v>
      </c>
      <c r="J45" s="51">
        <f t="shared" si="28"/>
        <v>0</v>
      </c>
      <c r="K45" s="51">
        <f t="shared" si="29"/>
        <v>5</v>
      </c>
      <c r="L45" s="51">
        <f t="shared" si="30"/>
        <v>21</v>
      </c>
      <c r="M45" s="51">
        <v>0</v>
      </c>
      <c r="N45" s="51">
        <v>16</v>
      </c>
      <c r="O45" s="51">
        <v>0</v>
      </c>
      <c r="P45" s="51">
        <v>0</v>
      </c>
      <c r="Q45" s="51">
        <v>0</v>
      </c>
      <c r="R45" s="51">
        <v>0</v>
      </c>
      <c r="S45" s="51">
        <v>5</v>
      </c>
      <c r="T45" s="51">
        <f t="shared" si="31"/>
        <v>141</v>
      </c>
      <c r="U45" s="51">
        <f t="shared" si="32"/>
        <v>3</v>
      </c>
      <c r="V45" s="51">
        <f t="shared" si="33"/>
        <v>46</v>
      </c>
      <c r="W45" s="51">
        <f t="shared" si="34"/>
        <v>74</v>
      </c>
      <c r="X45" s="51">
        <f t="shared" si="35"/>
        <v>9</v>
      </c>
      <c r="Y45" s="51">
        <f t="shared" si="36"/>
        <v>9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46</v>
      </c>
      <c r="AK45" s="51">
        <v>0</v>
      </c>
      <c r="AL45" s="51">
        <v>46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95</v>
      </c>
      <c r="AS45" s="51">
        <v>3</v>
      </c>
      <c r="AT45" s="51">
        <v>0</v>
      </c>
      <c r="AU45" s="51">
        <v>74</v>
      </c>
      <c r="AV45" s="51">
        <v>9</v>
      </c>
      <c r="AW45" s="51">
        <v>9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74</v>
      </c>
      <c r="B46" s="49" t="s">
        <v>148</v>
      </c>
      <c r="C46" s="50" t="s">
        <v>149</v>
      </c>
      <c r="D46" s="51">
        <f t="shared" si="0"/>
        <v>411</v>
      </c>
      <c r="E46" s="51">
        <f t="shared" si="23"/>
        <v>246</v>
      </c>
      <c r="F46" s="51">
        <f t="shared" si="24"/>
        <v>66</v>
      </c>
      <c r="G46" s="51">
        <f t="shared" si="25"/>
        <v>63</v>
      </c>
      <c r="H46" s="51">
        <f t="shared" si="26"/>
        <v>12</v>
      </c>
      <c r="I46" s="51">
        <f t="shared" si="27"/>
        <v>7</v>
      </c>
      <c r="J46" s="51">
        <f t="shared" si="28"/>
        <v>11</v>
      </c>
      <c r="K46" s="51">
        <f t="shared" si="29"/>
        <v>6</v>
      </c>
      <c r="L46" s="51">
        <f t="shared" si="30"/>
        <v>28</v>
      </c>
      <c r="M46" s="51">
        <v>0</v>
      </c>
      <c r="N46" s="51">
        <v>22</v>
      </c>
      <c r="O46" s="51">
        <v>0</v>
      </c>
      <c r="P46" s="51">
        <v>0</v>
      </c>
      <c r="Q46" s="51">
        <v>0</v>
      </c>
      <c r="R46" s="51">
        <v>0</v>
      </c>
      <c r="S46" s="51">
        <v>6</v>
      </c>
      <c r="T46" s="51">
        <f t="shared" si="31"/>
        <v>126</v>
      </c>
      <c r="U46" s="51">
        <f t="shared" si="32"/>
        <v>4</v>
      </c>
      <c r="V46" s="51">
        <f t="shared" si="33"/>
        <v>40</v>
      </c>
      <c r="W46" s="51">
        <f t="shared" si="34"/>
        <v>63</v>
      </c>
      <c r="X46" s="51">
        <f t="shared" si="35"/>
        <v>12</v>
      </c>
      <c r="Y46" s="51">
        <f t="shared" si="36"/>
        <v>7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40</v>
      </c>
      <c r="AK46" s="51">
        <v>0</v>
      </c>
      <c r="AL46" s="51">
        <v>40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86</v>
      </c>
      <c r="AS46" s="51">
        <v>4</v>
      </c>
      <c r="AT46" s="51">
        <v>0</v>
      </c>
      <c r="AU46" s="51">
        <v>63</v>
      </c>
      <c r="AV46" s="51">
        <v>12</v>
      </c>
      <c r="AW46" s="51">
        <v>7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257</v>
      </c>
      <c r="BQ46" s="51">
        <v>242</v>
      </c>
      <c r="BR46" s="51">
        <v>4</v>
      </c>
      <c r="BS46" s="51">
        <v>0</v>
      </c>
      <c r="BT46" s="51">
        <v>0</v>
      </c>
      <c r="BU46" s="51">
        <v>0</v>
      </c>
      <c r="BV46" s="51">
        <v>11</v>
      </c>
      <c r="BW46" s="51">
        <v>0</v>
      </c>
    </row>
    <row r="47" spans="1:75" ht="13.5">
      <c r="A47" s="26" t="s">
        <v>74</v>
      </c>
      <c r="B47" s="49" t="s">
        <v>150</v>
      </c>
      <c r="C47" s="50" t="s">
        <v>151</v>
      </c>
      <c r="D47" s="51">
        <f t="shared" si="0"/>
        <v>512</v>
      </c>
      <c r="E47" s="51">
        <f t="shared" si="23"/>
        <v>302</v>
      </c>
      <c r="F47" s="51">
        <f t="shared" si="24"/>
        <v>80</v>
      </c>
      <c r="G47" s="51">
        <f t="shared" si="25"/>
        <v>81</v>
      </c>
      <c r="H47" s="51">
        <f t="shared" si="26"/>
        <v>14</v>
      </c>
      <c r="I47" s="51">
        <f t="shared" si="27"/>
        <v>13</v>
      </c>
      <c r="J47" s="51">
        <f t="shared" si="28"/>
        <v>0</v>
      </c>
      <c r="K47" s="51">
        <f t="shared" si="29"/>
        <v>22</v>
      </c>
      <c r="L47" s="51">
        <f t="shared" si="30"/>
        <v>32</v>
      </c>
      <c r="M47" s="51">
        <v>0</v>
      </c>
      <c r="N47" s="51">
        <v>24</v>
      </c>
      <c r="O47" s="51">
        <v>0</v>
      </c>
      <c r="P47" s="51">
        <v>0</v>
      </c>
      <c r="Q47" s="51">
        <v>0</v>
      </c>
      <c r="R47" s="51">
        <v>0</v>
      </c>
      <c r="S47" s="51">
        <v>8</v>
      </c>
      <c r="T47" s="51">
        <f t="shared" si="31"/>
        <v>169</v>
      </c>
      <c r="U47" s="51">
        <f t="shared" si="32"/>
        <v>5</v>
      </c>
      <c r="V47" s="51">
        <f t="shared" si="33"/>
        <v>56</v>
      </c>
      <c r="W47" s="51">
        <f t="shared" si="34"/>
        <v>81</v>
      </c>
      <c r="X47" s="51">
        <f t="shared" si="35"/>
        <v>14</v>
      </c>
      <c r="Y47" s="51">
        <f t="shared" si="36"/>
        <v>13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56</v>
      </c>
      <c r="AK47" s="51">
        <v>0</v>
      </c>
      <c r="AL47" s="51">
        <v>56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113</v>
      </c>
      <c r="AS47" s="51">
        <v>5</v>
      </c>
      <c r="AT47" s="51">
        <v>0</v>
      </c>
      <c r="AU47" s="51">
        <v>81</v>
      </c>
      <c r="AV47" s="51">
        <v>14</v>
      </c>
      <c r="AW47" s="51">
        <v>13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311</v>
      </c>
      <c r="BQ47" s="51">
        <v>297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14</v>
      </c>
    </row>
    <row r="48" spans="1:75" ht="13.5">
      <c r="A48" s="26" t="s">
        <v>74</v>
      </c>
      <c r="B48" s="49" t="s">
        <v>152</v>
      </c>
      <c r="C48" s="50" t="s">
        <v>153</v>
      </c>
      <c r="D48" s="51">
        <f t="shared" si="0"/>
        <v>480</v>
      </c>
      <c r="E48" s="51">
        <f t="shared" si="23"/>
        <v>0</v>
      </c>
      <c r="F48" s="51">
        <f t="shared" si="24"/>
        <v>118</v>
      </c>
      <c r="G48" s="51">
        <f t="shared" si="25"/>
        <v>67</v>
      </c>
      <c r="H48" s="51">
        <f t="shared" si="26"/>
        <v>15</v>
      </c>
      <c r="I48" s="51">
        <f t="shared" si="27"/>
        <v>19</v>
      </c>
      <c r="J48" s="51">
        <f t="shared" si="28"/>
        <v>0</v>
      </c>
      <c r="K48" s="51">
        <f t="shared" si="29"/>
        <v>261</v>
      </c>
      <c r="L48" s="51">
        <f t="shared" si="30"/>
        <v>16</v>
      </c>
      <c r="M48" s="51">
        <v>0</v>
      </c>
      <c r="N48" s="51">
        <v>16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190</v>
      </c>
      <c r="U48" s="51">
        <f t="shared" si="32"/>
        <v>0</v>
      </c>
      <c r="V48" s="51">
        <f t="shared" si="33"/>
        <v>91</v>
      </c>
      <c r="W48" s="51">
        <f t="shared" si="34"/>
        <v>67</v>
      </c>
      <c r="X48" s="51">
        <f t="shared" si="35"/>
        <v>13</v>
      </c>
      <c r="Y48" s="51">
        <f t="shared" si="36"/>
        <v>19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80</v>
      </c>
      <c r="AK48" s="51">
        <v>0</v>
      </c>
      <c r="AL48" s="51">
        <v>80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110</v>
      </c>
      <c r="AS48" s="51">
        <v>0</v>
      </c>
      <c r="AT48" s="51">
        <v>11</v>
      </c>
      <c r="AU48" s="51">
        <v>67</v>
      </c>
      <c r="AV48" s="51">
        <v>13</v>
      </c>
      <c r="AW48" s="51">
        <v>19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274</v>
      </c>
      <c r="BQ48" s="51">
        <v>0</v>
      </c>
      <c r="BR48" s="51">
        <v>11</v>
      </c>
      <c r="BS48" s="51">
        <v>0</v>
      </c>
      <c r="BT48" s="51">
        <v>2</v>
      </c>
      <c r="BU48" s="51">
        <v>0</v>
      </c>
      <c r="BV48" s="51">
        <v>0</v>
      </c>
      <c r="BW48" s="51">
        <v>261</v>
      </c>
    </row>
    <row r="49" spans="1:75" ht="13.5">
      <c r="A49" s="26" t="s">
        <v>74</v>
      </c>
      <c r="B49" s="49" t="s">
        <v>154</v>
      </c>
      <c r="C49" s="50" t="s">
        <v>155</v>
      </c>
      <c r="D49" s="51">
        <f t="shared" si="0"/>
        <v>185</v>
      </c>
      <c r="E49" s="51">
        <f t="shared" si="23"/>
        <v>76</v>
      </c>
      <c r="F49" s="51">
        <f t="shared" si="24"/>
        <v>57</v>
      </c>
      <c r="G49" s="51">
        <f t="shared" si="25"/>
        <v>24</v>
      </c>
      <c r="H49" s="51">
        <f t="shared" si="26"/>
        <v>13</v>
      </c>
      <c r="I49" s="51">
        <f t="shared" si="27"/>
        <v>15</v>
      </c>
      <c r="J49" s="51">
        <f t="shared" si="28"/>
        <v>0</v>
      </c>
      <c r="K49" s="51">
        <f t="shared" si="29"/>
        <v>0</v>
      </c>
      <c r="L49" s="51">
        <f t="shared" si="30"/>
        <v>9</v>
      </c>
      <c r="M49" s="51">
        <v>0</v>
      </c>
      <c r="N49" s="51">
        <v>9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100</v>
      </c>
      <c r="U49" s="51">
        <f t="shared" si="32"/>
        <v>0</v>
      </c>
      <c r="V49" s="51">
        <f t="shared" si="33"/>
        <v>48</v>
      </c>
      <c r="W49" s="51">
        <f t="shared" si="34"/>
        <v>24</v>
      </c>
      <c r="X49" s="51">
        <f t="shared" si="35"/>
        <v>13</v>
      </c>
      <c r="Y49" s="51">
        <f t="shared" si="36"/>
        <v>15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38</v>
      </c>
      <c r="AK49" s="51">
        <v>0</v>
      </c>
      <c r="AL49" s="51">
        <v>38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62</v>
      </c>
      <c r="AS49" s="51">
        <v>0</v>
      </c>
      <c r="AT49" s="51">
        <v>10</v>
      </c>
      <c r="AU49" s="51">
        <v>24</v>
      </c>
      <c r="AV49" s="51">
        <v>13</v>
      </c>
      <c r="AW49" s="51">
        <v>15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76</v>
      </c>
      <c r="BQ49" s="51">
        <v>76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74</v>
      </c>
      <c r="B50" s="49" t="s">
        <v>156</v>
      </c>
      <c r="C50" s="50" t="s">
        <v>157</v>
      </c>
      <c r="D50" s="51">
        <f t="shared" si="0"/>
        <v>260</v>
      </c>
      <c r="E50" s="51">
        <f t="shared" si="23"/>
        <v>130</v>
      </c>
      <c r="F50" s="51">
        <f t="shared" si="24"/>
        <v>68</v>
      </c>
      <c r="G50" s="51">
        <f t="shared" si="25"/>
        <v>42</v>
      </c>
      <c r="H50" s="51">
        <f t="shared" si="26"/>
        <v>8</v>
      </c>
      <c r="I50" s="51">
        <f t="shared" si="27"/>
        <v>12</v>
      </c>
      <c r="J50" s="51">
        <f t="shared" si="28"/>
        <v>0</v>
      </c>
      <c r="K50" s="51">
        <f t="shared" si="29"/>
        <v>0</v>
      </c>
      <c r="L50" s="51">
        <f t="shared" si="30"/>
        <v>9</v>
      </c>
      <c r="M50" s="51">
        <v>0</v>
      </c>
      <c r="N50" s="51">
        <v>9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121</v>
      </c>
      <c r="U50" s="51">
        <f t="shared" si="32"/>
        <v>0</v>
      </c>
      <c r="V50" s="51">
        <f t="shared" si="33"/>
        <v>59</v>
      </c>
      <c r="W50" s="51">
        <f t="shared" si="34"/>
        <v>42</v>
      </c>
      <c r="X50" s="51">
        <f t="shared" si="35"/>
        <v>8</v>
      </c>
      <c r="Y50" s="51">
        <f t="shared" si="36"/>
        <v>12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44</v>
      </c>
      <c r="AK50" s="51">
        <v>0</v>
      </c>
      <c r="AL50" s="51">
        <v>44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77</v>
      </c>
      <c r="AS50" s="51">
        <v>0</v>
      </c>
      <c r="AT50" s="51">
        <v>15</v>
      </c>
      <c r="AU50" s="51">
        <v>42</v>
      </c>
      <c r="AV50" s="51">
        <v>8</v>
      </c>
      <c r="AW50" s="51">
        <v>12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130</v>
      </c>
      <c r="BQ50" s="51">
        <v>130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74</v>
      </c>
      <c r="B51" s="49" t="s">
        <v>158</v>
      </c>
      <c r="C51" s="50" t="s">
        <v>159</v>
      </c>
      <c r="D51" s="51">
        <f t="shared" si="0"/>
        <v>981</v>
      </c>
      <c r="E51" s="51">
        <f t="shared" si="23"/>
        <v>192</v>
      </c>
      <c r="F51" s="51">
        <f t="shared" si="24"/>
        <v>193</v>
      </c>
      <c r="G51" s="51">
        <f t="shared" si="25"/>
        <v>59</v>
      </c>
      <c r="H51" s="51">
        <f t="shared" si="26"/>
        <v>13</v>
      </c>
      <c r="I51" s="51">
        <f t="shared" si="27"/>
        <v>13</v>
      </c>
      <c r="J51" s="51">
        <f t="shared" si="28"/>
        <v>7</v>
      </c>
      <c r="K51" s="51">
        <f t="shared" si="29"/>
        <v>504</v>
      </c>
      <c r="L51" s="51">
        <f t="shared" si="30"/>
        <v>897</v>
      </c>
      <c r="M51" s="51">
        <v>111</v>
      </c>
      <c r="N51" s="51">
        <v>192</v>
      </c>
      <c r="O51" s="51">
        <v>58</v>
      </c>
      <c r="P51" s="51">
        <v>13</v>
      </c>
      <c r="Q51" s="51">
        <v>12</v>
      </c>
      <c r="R51" s="51">
        <v>7</v>
      </c>
      <c r="S51" s="51">
        <v>504</v>
      </c>
      <c r="T51" s="51">
        <f t="shared" si="31"/>
        <v>0</v>
      </c>
      <c r="U51" s="51">
        <f t="shared" si="32"/>
        <v>0</v>
      </c>
      <c r="V51" s="51">
        <f t="shared" si="33"/>
        <v>0</v>
      </c>
      <c r="W51" s="51">
        <f t="shared" si="34"/>
        <v>0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84</v>
      </c>
      <c r="BQ51" s="51">
        <v>81</v>
      </c>
      <c r="BR51" s="51">
        <v>1</v>
      </c>
      <c r="BS51" s="51">
        <v>1</v>
      </c>
      <c r="BT51" s="51">
        <v>0</v>
      </c>
      <c r="BU51" s="51">
        <v>1</v>
      </c>
      <c r="BV51" s="51">
        <v>0</v>
      </c>
      <c r="BW51" s="51">
        <v>0</v>
      </c>
    </row>
    <row r="52" spans="1:75" ht="13.5">
      <c r="A52" s="26" t="s">
        <v>74</v>
      </c>
      <c r="B52" s="49" t="s">
        <v>160</v>
      </c>
      <c r="C52" s="50" t="s">
        <v>161</v>
      </c>
      <c r="D52" s="51">
        <f t="shared" si="0"/>
        <v>904</v>
      </c>
      <c r="E52" s="51">
        <f t="shared" si="23"/>
        <v>428</v>
      </c>
      <c r="F52" s="51">
        <f t="shared" si="24"/>
        <v>319</v>
      </c>
      <c r="G52" s="51">
        <f t="shared" si="25"/>
        <v>134</v>
      </c>
      <c r="H52" s="51">
        <f t="shared" si="26"/>
        <v>13</v>
      </c>
      <c r="I52" s="51">
        <f t="shared" si="27"/>
        <v>0</v>
      </c>
      <c r="J52" s="51">
        <f t="shared" si="28"/>
        <v>10</v>
      </c>
      <c r="K52" s="51">
        <f t="shared" si="29"/>
        <v>0</v>
      </c>
      <c r="L52" s="51">
        <f t="shared" si="30"/>
        <v>462</v>
      </c>
      <c r="M52" s="51">
        <v>102</v>
      </c>
      <c r="N52" s="51">
        <v>214</v>
      </c>
      <c r="O52" s="51">
        <v>134</v>
      </c>
      <c r="P52" s="51">
        <v>12</v>
      </c>
      <c r="Q52" s="51">
        <v>0</v>
      </c>
      <c r="R52" s="51">
        <v>0</v>
      </c>
      <c r="S52" s="51">
        <v>0</v>
      </c>
      <c r="T52" s="51">
        <f t="shared" si="31"/>
        <v>105</v>
      </c>
      <c r="U52" s="51">
        <f t="shared" si="32"/>
        <v>0</v>
      </c>
      <c r="V52" s="51">
        <f t="shared" si="33"/>
        <v>105</v>
      </c>
      <c r="W52" s="51">
        <f t="shared" si="34"/>
        <v>0</v>
      </c>
      <c r="X52" s="51">
        <f t="shared" si="35"/>
        <v>0</v>
      </c>
      <c r="Y52" s="51">
        <f t="shared" si="36"/>
        <v>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105</v>
      </c>
      <c r="AS52" s="51">
        <v>0</v>
      </c>
      <c r="AT52" s="51">
        <v>105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337</v>
      </c>
      <c r="BQ52" s="51">
        <v>326</v>
      </c>
      <c r="BR52" s="51">
        <v>0</v>
      </c>
      <c r="BS52" s="51">
        <v>0</v>
      </c>
      <c r="BT52" s="51">
        <v>1</v>
      </c>
      <c r="BU52" s="51">
        <v>0</v>
      </c>
      <c r="BV52" s="51">
        <v>10</v>
      </c>
      <c r="BW52" s="51">
        <v>0</v>
      </c>
    </row>
    <row r="53" spans="1:75" ht="13.5">
      <c r="A53" s="26" t="s">
        <v>74</v>
      </c>
      <c r="B53" s="49" t="s">
        <v>162</v>
      </c>
      <c r="C53" s="50" t="s">
        <v>163</v>
      </c>
      <c r="D53" s="51">
        <f t="shared" si="0"/>
        <v>119</v>
      </c>
      <c r="E53" s="51">
        <f t="shared" si="23"/>
        <v>0</v>
      </c>
      <c r="F53" s="51">
        <f t="shared" si="24"/>
        <v>35</v>
      </c>
      <c r="G53" s="51">
        <f t="shared" si="25"/>
        <v>29</v>
      </c>
      <c r="H53" s="51">
        <f t="shared" si="26"/>
        <v>20</v>
      </c>
      <c r="I53" s="51">
        <f t="shared" si="27"/>
        <v>0</v>
      </c>
      <c r="J53" s="51">
        <f t="shared" si="28"/>
        <v>0</v>
      </c>
      <c r="K53" s="51">
        <f t="shared" si="29"/>
        <v>35</v>
      </c>
      <c r="L53" s="51">
        <f t="shared" si="30"/>
        <v>119</v>
      </c>
      <c r="M53" s="51">
        <v>0</v>
      </c>
      <c r="N53" s="51">
        <v>35</v>
      </c>
      <c r="O53" s="51">
        <v>29</v>
      </c>
      <c r="P53" s="51">
        <v>20</v>
      </c>
      <c r="Q53" s="51">
        <v>0</v>
      </c>
      <c r="R53" s="51">
        <v>0</v>
      </c>
      <c r="S53" s="51">
        <v>35</v>
      </c>
      <c r="T53" s="51">
        <f t="shared" si="31"/>
        <v>0</v>
      </c>
      <c r="U53" s="51">
        <f t="shared" si="32"/>
        <v>0</v>
      </c>
      <c r="V53" s="51">
        <f t="shared" si="33"/>
        <v>0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74</v>
      </c>
      <c r="B54" s="49" t="s">
        <v>164</v>
      </c>
      <c r="C54" s="50" t="s">
        <v>165</v>
      </c>
      <c r="D54" s="51">
        <f t="shared" si="0"/>
        <v>811</v>
      </c>
      <c r="E54" s="51">
        <f t="shared" si="23"/>
        <v>312</v>
      </c>
      <c r="F54" s="51">
        <f t="shared" si="24"/>
        <v>308</v>
      </c>
      <c r="G54" s="51">
        <f t="shared" si="25"/>
        <v>167</v>
      </c>
      <c r="H54" s="51">
        <f t="shared" si="26"/>
        <v>12</v>
      </c>
      <c r="I54" s="51">
        <f t="shared" si="27"/>
        <v>0</v>
      </c>
      <c r="J54" s="51">
        <f t="shared" si="28"/>
        <v>0</v>
      </c>
      <c r="K54" s="51">
        <f t="shared" si="29"/>
        <v>12</v>
      </c>
      <c r="L54" s="51">
        <f t="shared" si="30"/>
        <v>525</v>
      </c>
      <c r="M54" s="51">
        <v>274</v>
      </c>
      <c r="N54" s="51">
        <v>239</v>
      </c>
      <c r="O54" s="51">
        <v>0</v>
      </c>
      <c r="P54" s="51">
        <v>0</v>
      </c>
      <c r="Q54" s="51">
        <v>0</v>
      </c>
      <c r="R54" s="51">
        <v>0</v>
      </c>
      <c r="S54" s="51">
        <v>12</v>
      </c>
      <c r="T54" s="51">
        <f t="shared" si="31"/>
        <v>248</v>
      </c>
      <c r="U54" s="51">
        <f t="shared" si="32"/>
        <v>0</v>
      </c>
      <c r="V54" s="51">
        <f t="shared" si="33"/>
        <v>69</v>
      </c>
      <c r="W54" s="51">
        <f t="shared" si="34"/>
        <v>167</v>
      </c>
      <c r="X54" s="51">
        <f t="shared" si="35"/>
        <v>12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248</v>
      </c>
      <c r="AS54" s="51">
        <v>0</v>
      </c>
      <c r="AT54" s="51">
        <v>69</v>
      </c>
      <c r="AU54" s="51">
        <v>167</v>
      </c>
      <c r="AV54" s="51">
        <v>12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38</v>
      </c>
      <c r="BQ54" s="51">
        <v>38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74</v>
      </c>
      <c r="B55" s="49" t="s">
        <v>166</v>
      </c>
      <c r="C55" s="50" t="s">
        <v>167</v>
      </c>
      <c r="D55" s="51">
        <f t="shared" si="0"/>
        <v>505</v>
      </c>
      <c r="E55" s="51">
        <f t="shared" si="23"/>
        <v>227</v>
      </c>
      <c r="F55" s="51">
        <f t="shared" si="24"/>
        <v>160</v>
      </c>
      <c r="G55" s="51">
        <f t="shared" si="25"/>
        <v>83</v>
      </c>
      <c r="H55" s="51">
        <f t="shared" si="26"/>
        <v>12</v>
      </c>
      <c r="I55" s="51">
        <f t="shared" si="27"/>
        <v>0</v>
      </c>
      <c r="J55" s="51">
        <f t="shared" si="28"/>
        <v>20</v>
      </c>
      <c r="K55" s="51">
        <f t="shared" si="29"/>
        <v>3</v>
      </c>
      <c r="L55" s="51">
        <f t="shared" si="30"/>
        <v>410</v>
      </c>
      <c r="M55" s="51">
        <v>227</v>
      </c>
      <c r="N55" s="51">
        <v>160</v>
      </c>
      <c r="O55" s="51">
        <v>0</v>
      </c>
      <c r="P55" s="51">
        <v>0</v>
      </c>
      <c r="Q55" s="51">
        <v>0</v>
      </c>
      <c r="R55" s="51">
        <v>20</v>
      </c>
      <c r="S55" s="51">
        <v>3</v>
      </c>
      <c r="T55" s="51">
        <f t="shared" si="31"/>
        <v>95</v>
      </c>
      <c r="U55" s="51">
        <f t="shared" si="32"/>
        <v>0</v>
      </c>
      <c r="V55" s="51">
        <f t="shared" si="33"/>
        <v>0</v>
      </c>
      <c r="W55" s="51">
        <f t="shared" si="34"/>
        <v>83</v>
      </c>
      <c r="X55" s="51">
        <f t="shared" si="35"/>
        <v>12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95</v>
      </c>
      <c r="AS55" s="51">
        <v>0</v>
      </c>
      <c r="AT55" s="51">
        <v>0</v>
      </c>
      <c r="AU55" s="51">
        <v>83</v>
      </c>
      <c r="AV55" s="51">
        <v>12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74</v>
      </c>
      <c r="B56" s="49" t="s">
        <v>168</v>
      </c>
      <c r="C56" s="50" t="s">
        <v>169</v>
      </c>
      <c r="D56" s="51">
        <f t="shared" si="0"/>
        <v>687</v>
      </c>
      <c r="E56" s="51">
        <f t="shared" si="23"/>
        <v>292</v>
      </c>
      <c r="F56" s="51">
        <f t="shared" si="24"/>
        <v>249</v>
      </c>
      <c r="G56" s="51">
        <f t="shared" si="25"/>
        <v>93</v>
      </c>
      <c r="H56" s="51">
        <f t="shared" si="26"/>
        <v>7</v>
      </c>
      <c r="I56" s="51">
        <f t="shared" si="27"/>
        <v>0</v>
      </c>
      <c r="J56" s="51">
        <f t="shared" si="28"/>
        <v>0</v>
      </c>
      <c r="K56" s="51">
        <f t="shared" si="29"/>
        <v>46</v>
      </c>
      <c r="L56" s="51">
        <f t="shared" si="30"/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633</v>
      </c>
      <c r="U56" s="51">
        <f t="shared" si="32"/>
        <v>238</v>
      </c>
      <c r="V56" s="51">
        <f t="shared" si="33"/>
        <v>249</v>
      </c>
      <c r="W56" s="51">
        <f t="shared" si="34"/>
        <v>93</v>
      </c>
      <c r="X56" s="51">
        <f t="shared" si="35"/>
        <v>7</v>
      </c>
      <c r="Y56" s="51">
        <f t="shared" si="36"/>
        <v>0</v>
      </c>
      <c r="Z56" s="51">
        <f t="shared" si="37"/>
        <v>0</v>
      </c>
      <c r="AA56" s="51">
        <f t="shared" si="38"/>
        <v>46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633</v>
      </c>
      <c r="AS56" s="51">
        <v>238</v>
      </c>
      <c r="AT56" s="51">
        <v>249</v>
      </c>
      <c r="AU56" s="51">
        <v>93</v>
      </c>
      <c r="AV56" s="51">
        <v>7</v>
      </c>
      <c r="AW56" s="51">
        <v>0</v>
      </c>
      <c r="AX56" s="51">
        <v>0</v>
      </c>
      <c r="AY56" s="51">
        <v>46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54</v>
      </c>
      <c r="BQ56" s="51">
        <v>54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79" t="s">
        <v>192</v>
      </c>
      <c r="B57" s="80"/>
      <c r="C57" s="81"/>
      <c r="D57" s="51">
        <f>SUM(D7:D56)</f>
        <v>79184</v>
      </c>
      <c r="E57" s="51">
        <f aca="true" t="shared" si="45" ref="E57:BP57">SUM(E7:E56)</f>
        <v>38904</v>
      </c>
      <c r="F57" s="51">
        <f t="shared" si="45"/>
        <v>15172</v>
      </c>
      <c r="G57" s="51">
        <f t="shared" si="45"/>
        <v>9082</v>
      </c>
      <c r="H57" s="51">
        <f t="shared" si="45"/>
        <v>1884</v>
      </c>
      <c r="I57" s="51">
        <f t="shared" si="45"/>
        <v>1780</v>
      </c>
      <c r="J57" s="51">
        <f t="shared" si="45"/>
        <v>871</v>
      </c>
      <c r="K57" s="51">
        <f t="shared" si="45"/>
        <v>11491</v>
      </c>
      <c r="L57" s="51">
        <f t="shared" si="45"/>
        <v>20694</v>
      </c>
      <c r="M57" s="51">
        <f t="shared" si="45"/>
        <v>10192</v>
      </c>
      <c r="N57" s="51">
        <f t="shared" si="45"/>
        <v>4129</v>
      </c>
      <c r="O57" s="51">
        <f t="shared" si="45"/>
        <v>3355</v>
      </c>
      <c r="P57" s="51">
        <f t="shared" si="45"/>
        <v>214</v>
      </c>
      <c r="Q57" s="51">
        <f t="shared" si="45"/>
        <v>1124</v>
      </c>
      <c r="R57" s="51">
        <f t="shared" si="45"/>
        <v>414</v>
      </c>
      <c r="S57" s="51">
        <f t="shared" si="45"/>
        <v>1266</v>
      </c>
      <c r="T57" s="51">
        <f t="shared" si="45"/>
        <v>29637</v>
      </c>
      <c r="U57" s="51">
        <f t="shared" si="45"/>
        <v>1255</v>
      </c>
      <c r="V57" s="51">
        <f t="shared" si="45"/>
        <v>10599</v>
      </c>
      <c r="W57" s="51">
        <f t="shared" si="45"/>
        <v>5711</v>
      </c>
      <c r="X57" s="51">
        <f t="shared" si="45"/>
        <v>1667</v>
      </c>
      <c r="Y57" s="51">
        <f t="shared" si="45"/>
        <v>655</v>
      </c>
      <c r="Z57" s="51">
        <f t="shared" si="45"/>
        <v>41</v>
      </c>
      <c r="AA57" s="51">
        <f t="shared" si="45"/>
        <v>9709</v>
      </c>
      <c r="AB57" s="51">
        <f t="shared" si="45"/>
        <v>55</v>
      </c>
      <c r="AC57" s="51">
        <f t="shared" si="45"/>
        <v>0</v>
      </c>
      <c r="AD57" s="51">
        <f t="shared" si="45"/>
        <v>55</v>
      </c>
      <c r="AE57" s="51">
        <f t="shared" si="45"/>
        <v>0</v>
      </c>
      <c r="AF57" s="51">
        <f t="shared" si="45"/>
        <v>0</v>
      </c>
      <c r="AG57" s="51">
        <f t="shared" si="45"/>
        <v>0</v>
      </c>
      <c r="AH57" s="51">
        <f t="shared" si="45"/>
        <v>0</v>
      </c>
      <c r="AI57" s="51">
        <f t="shared" si="45"/>
        <v>0</v>
      </c>
      <c r="AJ57" s="51">
        <f t="shared" si="45"/>
        <v>7106</v>
      </c>
      <c r="AK57" s="51">
        <f t="shared" si="45"/>
        <v>0</v>
      </c>
      <c r="AL57" s="51">
        <f t="shared" si="45"/>
        <v>6385</v>
      </c>
      <c r="AM57" s="51">
        <f t="shared" si="45"/>
        <v>117</v>
      </c>
      <c r="AN57" s="51">
        <f t="shared" si="45"/>
        <v>14</v>
      </c>
      <c r="AO57" s="51">
        <f t="shared" si="45"/>
        <v>0</v>
      </c>
      <c r="AP57" s="51">
        <f t="shared" si="45"/>
        <v>0</v>
      </c>
      <c r="AQ57" s="51">
        <f t="shared" si="45"/>
        <v>590</v>
      </c>
      <c r="AR57" s="51">
        <f t="shared" si="45"/>
        <v>13208</v>
      </c>
      <c r="AS57" s="51">
        <f t="shared" si="45"/>
        <v>843</v>
      </c>
      <c r="AT57" s="51">
        <f t="shared" si="45"/>
        <v>4159</v>
      </c>
      <c r="AU57" s="51">
        <f t="shared" si="45"/>
        <v>5594</v>
      </c>
      <c r="AV57" s="51">
        <f t="shared" si="45"/>
        <v>1653</v>
      </c>
      <c r="AW57" s="51">
        <f t="shared" si="45"/>
        <v>655</v>
      </c>
      <c r="AX57" s="51">
        <f t="shared" si="45"/>
        <v>41</v>
      </c>
      <c r="AY57" s="51">
        <f t="shared" si="45"/>
        <v>263</v>
      </c>
      <c r="AZ57" s="51">
        <f t="shared" si="45"/>
        <v>0</v>
      </c>
      <c r="BA57" s="51">
        <f t="shared" si="45"/>
        <v>0</v>
      </c>
      <c r="BB57" s="51">
        <f t="shared" si="45"/>
        <v>0</v>
      </c>
      <c r="BC57" s="51">
        <f t="shared" si="45"/>
        <v>0</v>
      </c>
      <c r="BD57" s="51">
        <f t="shared" si="45"/>
        <v>0</v>
      </c>
      <c r="BE57" s="51">
        <f t="shared" si="45"/>
        <v>0</v>
      </c>
      <c r="BF57" s="51">
        <f t="shared" si="45"/>
        <v>0</v>
      </c>
      <c r="BG57" s="51">
        <f t="shared" si="45"/>
        <v>0</v>
      </c>
      <c r="BH57" s="51">
        <f t="shared" si="45"/>
        <v>9268</v>
      </c>
      <c r="BI57" s="51">
        <f t="shared" si="45"/>
        <v>412</v>
      </c>
      <c r="BJ57" s="51">
        <f t="shared" si="45"/>
        <v>0</v>
      </c>
      <c r="BK57" s="51">
        <f t="shared" si="45"/>
        <v>0</v>
      </c>
      <c r="BL57" s="51">
        <f t="shared" si="45"/>
        <v>0</v>
      </c>
      <c r="BM57" s="51">
        <f t="shared" si="45"/>
        <v>0</v>
      </c>
      <c r="BN57" s="51">
        <f t="shared" si="45"/>
        <v>0</v>
      </c>
      <c r="BO57" s="51">
        <f t="shared" si="45"/>
        <v>8856</v>
      </c>
      <c r="BP57" s="51">
        <f t="shared" si="45"/>
        <v>28853</v>
      </c>
      <c r="BQ57" s="51">
        <f aca="true" t="shared" si="46" ref="BQ57:BW57">SUM(BQ7:BQ56)</f>
        <v>27457</v>
      </c>
      <c r="BR57" s="51">
        <f t="shared" si="46"/>
        <v>444</v>
      </c>
      <c r="BS57" s="51">
        <f t="shared" si="46"/>
        <v>16</v>
      </c>
      <c r="BT57" s="51">
        <f t="shared" si="46"/>
        <v>3</v>
      </c>
      <c r="BU57" s="51">
        <f t="shared" si="46"/>
        <v>1</v>
      </c>
      <c r="BV57" s="51">
        <f t="shared" si="46"/>
        <v>416</v>
      </c>
      <c r="BW57" s="51">
        <f t="shared" si="46"/>
        <v>516</v>
      </c>
    </row>
  </sheetData>
  <mergeCells count="85">
    <mergeCell ref="A57:C57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2004-03-03T00:12:09Z</dcterms:modified>
  <cp:category/>
  <cp:version/>
  <cp:contentType/>
  <cp:contentStatus/>
</cp:coreProperties>
</file>