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'ごみ処理概要'!$A$2:$AQ$48</definedName>
    <definedName name="_xlnm.Print_Area" localSheetId="2">'ごみ処理量内訳'!$A$2:$AJ$48</definedName>
    <definedName name="_xlnm.Print_Area" localSheetId="1">'ごみ搬入量内訳'!$A$2:$AH$48</definedName>
    <definedName name="_xlnm.Print_Area" localSheetId="3">'資源化量内訳'!$A$2:$BW$48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<sst xmlns="http://schemas.openxmlformats.org/spreadsheetml/2006/main" count="939" uniqueCount="187">
  <si>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</si>
  <si>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</si>
  <si>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</si>
  <si>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</si>
  <si>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</si>
  <si>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</si>
  <si>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</si>
  <si>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</si>
  <si>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</si>
  <si>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</si>
  <si>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</si>
  <si>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</si>
  <si>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</si>
  <si>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</si>
  <si>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</si>
  <si>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</si>
  <si>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</si>
  <si>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</si>
  <si>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</si>
  <si>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</si>
  <si>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</si>
  <si>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</si>
  <si>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</si>
  <si>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</si>
  <si>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</si>
  <si>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</si>
  <si>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</si>
  <si>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</si>
  <si>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</si>
  <si>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鹿島町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</si>
  <si>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</si>
  <si>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</si>
  <si>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</si>
  <si>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</si>
  <si>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</si>
  <si>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</si>
  <si>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</si>
  <si>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</si>
  <si>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</si>
  <si>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</si>
  <si>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</si>
  <si>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</si>
  <si>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</si>
  <si>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</si>
  <si>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</si>
  <si>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</si>
  <si>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</si>
  <si>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</si>
  <si>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</si>
  <si>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</si>
  <si>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</si>
  <si>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</si>
  <si>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</si>
  <si>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</si>
  <si>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</si>
  <si>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</si>
  <si>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</si>
  <si>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</si>
  <si>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</si>
  <si>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</si>
  <si>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</si>
  <si>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</si>
  <si>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</si>
  <si>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</si>
  <si>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</si>
  <si>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</si>
  <si>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</si>
  <si>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</si>
  <si>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</si>
  <si>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</si>
  <si>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</si>
  <si>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ﾍﾟｯﾄﾎﾞﾄﾙ</t>
  </si>
  <si>
    <t>ﾌﾟﾗｽﾁｯｸ類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</si>
  <si>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</si>
  <si>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</si>
  <si>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</si>
  <si>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</si>
  <si>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</si>
  <si>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</si>
  <si>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</si>
  <si>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</si>
  <si>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</si>
  <si>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</si>
  <si>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</si>
  <si>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</si>
  <si>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</si>
  <si>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</si>
  <si>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</si>
  <si>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</si>
  <si>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</si>
  <si>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</si>
  <si>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</si>
  <si>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</si>
  <si>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</si>
  <si>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</si>
  <si>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石川県合計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</si>
  <si>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</si>
  <si>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</si>
  <si>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</si>
  <si>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</si>
  <si>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</si>
  <si>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</si>
  <si>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</si>
  <si>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</si>
  <si>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</si>
  <si>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</si>
  <si>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</si>
  <si>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</si>
  <si>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</si>
  <si>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</si>
  <si>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</si>
  <si>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</si>
  <si>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</si>
  <si>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</si>
  <si>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</si>
  <si>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</si>
  <si>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</si>
  <si>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</si>
  <si>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</si>
  <si>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</si>
  <si>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</si>
  <si>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</si>
  <si>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</si>
  <si>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</si>
  <si>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</si>
  <si>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</si>
  <si>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</si>
  <si>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</si>
  <si>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</si>
  <si>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</si>
  <si>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</si>
  <si>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</si>
  <si>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</si>
  <si>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</si>
  <si>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</si>
  <si>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</si>
  <si>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</si>
  <si>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</si>
  <si>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</si>
  <si>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</si>
  <si>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</si>
  <si>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</si>
  <si>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</si>
  <si>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</si>
  <si>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</si>
  <si>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</si>
  <si>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</si>
  <si>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</si>
  <si>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</si>
  <si>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</si>
  <si>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</si>
  <si>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</si>
  <si>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</si>
  <si>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</si>
  <si>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</si>
  <si>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</si>
  <si>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</si>
  <si>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</si>
  <si>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</si>
  <si>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</si>
  <si>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</si>
  <si>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</si>
  <si>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</si>
  <si>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</si>
  <si>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</si>
  <si>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</si>
  <si>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</si>
  <si>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</si>
  <si>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</si>
  <si>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</si>
  <si>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</si>
  <si>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</si>
  <si>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</si>
  <si>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</si>
  <si>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</si>
  <si>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</si>
  <si>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</si>
  <si>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</si>
  <si>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</si>
  <si>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</si>
  <si>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</si>
  <si>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</si>
  <si>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</si>
  <si>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</si>
  <si>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</si>
  <si>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</si>
  <si>
    <t>直接資源化量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</si>
</sst>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57</v>
      </c>
      <c r="B2" s="62" t="s">
        <v>58</v>
      </c>
      <c r="C2" s="67" t="s">
        <v>59</v>
      </c>
      <c r="D2" s="59" t="s">
        <v>74</v>
      </c>
      <c r="E2" s="60"/>
      <c r="F2" s="59" t="s">
        <v>75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76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77</v>
      </c>
      <c r="AF2" s="59" t="s">
        <v>78</v>
      </c>
      <c r="AG2" s="77"/>
      <c r="AH2" s="77"/>
      <c r="AI2" s="77"/>
      <c r="AJ2" s="77"/>
      <c r="AK2" s="77"/>
      <c r="AL2" s="78"/>
      <c r="AM2" s="71" t="s">
        <v>79</v>
      </c>
      <c r="AN2" s="59" t="s">
        <v>80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81</v>
      </c>
      <c r="F3" s="67" t="s">
        <v>82</v>
      </c>
      <c r="G3" s="67" t="s">
        <v>83</v>
      </c>
      <c r="H3" s="67" t="s">
        <v>84</v>
      </c>
      <c r="I3" s="14" t="s">
        <v>15</v>
      </c>
      <c r="J3" s="71" t="s">
        <v>85</v>
      </c>
      <c r="K3" s="71" t="s">
        <v>86</v>
      </c>
      <c r="L3" s="71" t="s">
        <v>87</v>
      </c>
      <c r="M3" s="70"/>
      <c r="N3" s="67" t="s">
        <v>88</v>
      </c>
      <c r="O3" s="67" t="s">
        <v>45</v>
      </c>
      <c r="P3" s="82" t="s">
        <v>16</v>
      </c>
      <c r="Q3" s="83"/>
      <c r="R3" s="83"/>
      <c r="S3" s="83"/>
      <c r="T3" s="83"/>
      <c r="U3" s="84"/>
      <c r="V3" s="16" t="s">
        <v>186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60</v>
      </c>
      <c r="AG3" s="67" t="s">
        <v>23</v>
      </c>
      <c r="AH3" s="67" t="s">
        <v>61</v>
      </c>
      <c r="AI3" s="67" t="s">
        <v>62</v>
      </c>
      <c r="AJ3" s="67" t="s">
        <v>63</v>
      </c>
      <c r="AK3" s="67" t="s">
        <v>64</v>
      </c>
      <c r="AL3" s="14" t="s">
        <v>17</v>
      </c>
      <c r="AM3" s="76"/>
      <c r="AN3" s="67" t="s">
        <v>65</v>
      </c>
      <c r="AO3" s="67" t="s">
        <v>66</v>
      </c>
      <c r="AP3" s="67" t="s">
        <v>67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68</v>
      </c>
      <c r="R4" s="8" t="s">
        <v>69</v>
      </c>
      <c r="S4" s="8" t="s">
        <v>90</v>
      </c>
      <c r="T4" s="8" t="s">
        <v>91</v>
      </c>
      <c r="U4" s="8" t="s">
        <v>92</v>
      </c>
      <c r="V4" s="14" t="s">
        <v>15</v>
      </c>
      <c r="W4" s="8" t="s">
        <v>18</v>
      </c>
      <c r="X4" s="8" t="s">
        <v>40</v>
      </c>
      <c r="Y4" s="8" t="s">
        <v>19</v>
      </c>
      <c r="Z4" s="20" t="s">
        <v>47</v>
      </c>
      <c r="AA4" s="8" t="s">
        <v>20</v>
      </c>
      <c r="AB4" s="20" t="s">
        <v>70</v>
      </c>
      <c r="AC4" s="8" t="s">
        <v>41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93</v>
      </c>
      <c r="G6" s="24" t="s">
        <v>93</v>
      </c>
      <c r="H6" s="24" t="s">
        <v>93</v>
      </c>
      <c r="I6" s="24" t="s">
        <v>93</v>
      </c>
      <c r="J6" s="25" t="s">
        <v>22</v>
      </c>
      <c r="K6" s="25" t="s">
        <v>22</v>
      </c>
      <c r="L6" s="25" t="s">
        <v>22</v>
      </c>
      <c r="M6" s="24" t="s">
        <v>93</v>
      </c>
      <c r="N6" s="24" t="s">
        <v>93</v>
      </c>
      <c r="O6" s="24" t="s">
        <v>93</v>
      </c>
      <c r="P6" s="24" t="s">
        <v>93</v>
      </c>
      <c r="Q6" s="24" t="s">
        <v>93</v>
      </c>
      <c r="R6" s="24" t="s">
        <v>93</v>
      </c>
      <c r="S6" s="24" t="s">
        <v>93</v>
      </c>
      <c r="T6" s="24" t="s">
        <v>93</v>
      </c>
      <c r="U6" s="24" t="s">
        <v>93</v>
      </c>
      <c r="V6" s="24" t="s">
        <v>93</v>
      </c>
      <c r="W6" s="24" t="s">
        <v>93</v>
      </c>
      <c r="X6" s="24" t="s">
        <v>93</v>
      </c>
      <c r="Y6" s="24" t="s">
        <v>93</v>
      </c>
      <c r="Z6" s="24" t="s">
        <v>93</v>
      </c>
      <c r="AA6" s="24" t="s">
        <v>93</v>
      </c>
      <c r="AB6" s="24" t="s">
        <v>93</v>
      </c>
      <c r="AC6" s="24" t="s">
        <v>93</v>
      </c>
      <c r="AD6" s="24" t="s">
        <v>93</v>
      </c>
      <c r="AE6" s="24" t="s">
        <v>94</v>
      </c>
      <c r="AF6" s="24" t="s">
        <v>93</v>
      </c>
      <c r="AG6" s="24" t="s">
        <v>93</v>
      </c>
      <c r="AH6" s="24" t="s">
        <v>93</v>
      </c>
      <c r="AI6" s="24" t="s">
        <v>93</v>
      </c>
      <c r="AJ6" s="24" t="s">
        <v>93</v>
      </c>
      <c r="AK6" s="24" t="s">
        <v>93</v>
      </c>
      <c r="AL6" s="24" t="s">
        <v>93</v>
      </c>
      <c r="AM6" s="24" t="s">
        <v>94</v>
      </c>
      <c r="AN6" s="24" t="s">
        <v>93</v>
      </c>
      <c r="AO6" s="24" t="s">
        <v>93</v>
      </c>
      <c r="AP6" s="24" t="s">
        <v>93</v>
      </c>
      <c r="AQ6" s="24" t="s">
        <v>93</v>
      </c>
    </row>
    <row r="7" spans="1:43" ht="13.5">
      <c r="A7" s="26" t="s">
        <v>96</v>
      </c>
      <c r="B7" s="49" t="s">
        <v>97</v>
      </c>
      <c r="C7" s="50" t="s">
        <v>98</v>
      </c>
      <c r="D7" s="51">
        <v>441452</v>
      </c>
      <c r="E7" s="51">
        <v>441452</v>
      </c>
      <c r="F7" s="51">
        <f>'ごみ搬入量内訳'!H7</f>
        <v>179639</v>
      </c>
      <c r="G7" s="51">
        <f>'ごみ搬入量内訳'!AG7</f>
        <v>15168</v>
      </c>
      <c r="H7" s="51">
        <f>'ごみ搬入量内訳'!AH7</f>
        <v>0</v>
      </c>
      <c r="I7" s="51">
        <f aca="true" t="shared" si="0" ref="I7:I41">SUM(F7:H7)</f>
        <v>194807</v>
      </c>
      <c r="J7" s="51">
        <f aca="true" t="shared" si="1" ref="J7:J41">I7/D7/365*1000000</f>
        <v>1209.0053011860361</v>
      </c>
      <c r="K7" s="51">
        <f>('ごみ搬入量内訳'!E7+'ごみ搬入量内訳'!AH7)/'ごみ処理概要'!D7/365*1000000</f>
        <v>705.0457028543043</v>
      </c>
      <c r="L7" s="51">
        <f>'ごみ搬入量内訳'!F7/'ごみ処理概要'!D7/365*1000000</f>
        <v>503.9595983317319</v>
      </c>
      <c r="M7" s="51">
        <f>'資源化量内訳'!BP7</f>
        <v>10180</v>
      </c>
      <c r="N7" s="51">
        <f>'ごみ処理量内訳'!E7</f>
        <v>148944</v>
      </c>
      <c r="O7" s="51">
        <f>'ごみ処理量内訳'!L7</f>
        <v>31156</v>
      </c>
      <c r="P7" s="51">
        <f aca="true" t="shared" si="2" ref="P7:P41">SUM(Q7:U7)</f>
        <v>4791</v>
      </c>
      <c r="Q7" s="51">
        <f>'ごみ処理量内訳'!G7</f>
        <v>0</v>
      </c>
      <c r="R7" s="51">
        <f>'ごみ処理量内訳'!H7</f>
        <v>4791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41">SUM(W7:AC7)</f>
        <v>9916</v>
      </c>
      <c r="W7" s="51">
        <f>'資源化量内訳'!M7</f>
        <v>0</v>
      </c>
      <c r="X7" s="51">
        <f>'資源化量内訳'!N7</f>
        <v>6583</v>
      </c>
      <c r="Y7" s="51">
        <f>'資源化量内訳'!O7</f>
        <v>3139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194</v>
      </c>
      <c r="AD7" s="51">
        <f aca="true" t="shared" si="4" ref="AD7:AD41">N7+O7+P7+V7</f>
        <v>194807</v>
      </c>
      <c r="AE7" s="52">
        <f aca="true" t="shared" si="5" ref="AE7:AE41">(N7+P7+V7)/AD7*100</f>
        <v>84.00673487092352</v>
      </c>
      <c r="AF7" s="51">
        <f>'資源化量内訳'!AB7</f>
        <v>0</v>
      </c>
      <c r="AG7" s="51">
        <f>'資源化量内訳'!AJ7</f>
        <v>0</v>
      </c>
      <c r="AH7" s="51">
        <f>'資源化量内訳'!AR7</f>
        <v>4791</v>
      </c>
      <c r="AI7" s="51">
        <f>'資源化量内訳'!AZ7</f>
        <v>0</v>
      </c>
      <c r="AJ7" s="51">
        <f>'資源化量内訳'!BH7</f>
        <v>0</v>
      </c>
      <c r="AK7" s="51" t="s">
        <v>73</v>
      </c>
      <c r="AL7" s="51">
        <f aca="true" t="shared" si="6" ref="AL7:AL41">SUM(AF7:AJ7)</f>
        <v>4791</v>
      </c>
      <c r="AM7" s="52">
        <f aca="true" t="shared" si="7" ref="AM7:AM41">(V7+AL7+M7)/(M7+AD7)*100</f>
        <v>12.14076990248162</v>
      </c>
      <c r="AN7" s="51">
        <f>'ごみ処理量内訳'!AC7</f>
        <v>31156</v>
      </c>
      <c r="AO7" s="51">
        <f>'ごみ処理量内訳'!AD7</f>
        <v>17989</v>
      </c>
      <c r="AP7" s="51">
        <f>'ごみ処理量内訳'!AE7</f>
        <v>0</v>
      </c>
      <c r="AQ7" s="51">
        <f aca="true" t="shared" si="8" ref="AQ7:AQ41">SUM(AN7:AP7)</f>
        <v>49145</v>
      </c>
    </row>
    <row r="8" spans="1:43" ht="13.5">
      <c r="A8" s="26" t="s">
        <v>96</v>
      </c>
      <c r="B8" s="49" t="s">
        <v>99</v>
      </c>
      <c r="C8" s="50" t="s">
        <v>100</v>
      </c>
      <c r="D8" s="51">
        <v>47548</v>
      </c>
      <c r="E8" s="51">
        <v>47548</v>
      </c>
      <c r="F8" s="51">
        <f>'ごみ搬入量内訳'!H8</f>
        <v>17885</v>
      </c>
      <c r="G8" s="51">
        <f>'ごみ搬入量内訳'!AG8</f>
        <v>3297</v>
      </c>
      <c r="H8" s="51">
        <f>'ごみ搬入量内訳'!AH8</f>
        <v>0</v>
      </c>
      <c r="I8" s="51">
        <f t="shared" si="0"/>
        <v>21182</v>
      </c>
      <c r="J8" s="51">
        <f t="shared" si="1"/>
        <v>1220.511413988575</v>
      </c>
      <c r="K8" s="51">
        <f>('ごみ搬入量内訳'!E8+'ごみ搬入量内訳'!AH8)/'ごみ処理概要'!D8/365*1000000</f>
        <v>758.2820417377797</v>
      </c>
      <c r="L8" s="51">
        <f>'ごみ搬入量内訳'!F8/'ごみ処理概要'!D8/365*1000000</f>
        <v>462.2293722507955</v>
      </c>
      <c r="M8" s="51">
        <f>'資源化量内訳'!BP8</f>
        <v>383</v>
      </c>
      <c r="N8" s="51">
        <f>'ごみ処理量内訳'!E8</f>
        <v>17500</v>
      </c>
      <c r="O8" s="51">
        <f>'ごみ処理量内訳'!L8</f>
        <v>997</v>
      </c>
      <c r="P8" s="51">
        <f t="shared" si="2"/>
        <v>79</v>
      </c>
      <c r="Q8" s="51">
        <f>'ごみ処理量内訳'!G8</f>
        <v>11</v>
      </c>
      <c r="R8" s="51">
        <f>'ごみ処理量内訳'!H8</f>
        <v>68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2606</v>
      </c>
      <c r="W8" s="51">
        <f>'資源化量内訳'!M8</f>
        <v>1527</v>
      </c>
      <c r="X8" s="51">
        <f>'資源化量内訳'!N8</f>
        <v>481</v>
      </c>
      <c r="Y8" s="51">
        <f>'資源化量内訳'!O8</f>
        <v>560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38</v>
      </c>
      <c r="AD8" s="51">
        <f t="shared" si="4"/>
        <v>21182</v>
      </c>
      <c r="AE8" s="52">
        <f t="shared" si="5"/>
        <v>95.29317344915495</v>
      </c>
      <c r="AF8" s="51">
        <f>'資源化量内訳'!AB8</f>
        <v>0</v>
      </c>
      <c r="AG8" s="51">
        <f>'資源化量内訳'!AJ8</f>
        <v>11</v>
      </c>
      <c r="AH8" s="51">
        <f>'資源化量内訳'!AR8</f>
        <v>68</v>
      </c>
      <c r="AI8" s="51">
        <f>'資源化量内訳'!AZ8</f>
        <v>0</v>
      </c>
      <c r="AJ8" s="51">
        <f>'資源化量内訳'!BH8</f>
        <v>0</v>
      </c>
      <c r="AK8" s="51" t="s">
        <v>73</v>
      </c>
      <c r="AL8" s="51">
        <f t="shared" si="6"/>
        <v>79</v>
      </c>
      <c r="AM8" s="52">
        <f t="shared" si="7"/>
        <v>14.226756318108045</v>
      </c>
      <c r="AN8" s="51">
        <f>'ごみ処理量内訳'!AC8</f>
        <v>997</v>
      </c>
      <c r="AO8" s="51">
        <f>'ごみ処理量内訳'!AD8</f>
        <v>1789</v>
      </c>
      <c r="AP8" s="51">
        <f>'ごみ処理量内訳'!AE8</f>
        <v>0</v>
      </c>
      <c r="AQ8" s="51">
        <f t="shared" si="8"/>
        <v>2786</v>
      </c>
    </row>
    <row r="9" spans="1:43" ht="13.5">
      <c r="A9" s="26" t="s">
        <v>96</v>
      </c>
      <c r="B9" s="49" t="s">
        <v>101</v>
      </c>
      <c r="C9" s="50" t="s">
        <v>102</v>
      </c>
      <c r="D9" s="51">
        <v>109441</v>
      </c>
      <c r="E9" s="51">
        <v>109441</v>
      </c>
      <c r="F9" s="51">
        <f>'ごみ搬入量内訳'!H9</f>
        <v>35182</v>
      </c>
      <c r="G9" s="51">
        <f>'ごみ搬入量内訳'!AG9</f>
        <v>5512</v>
      </c>
      <c r="H9" s="51">
        <f>'ごみ搬入量内訳'!AH9</f>
        <v>0</v>
      </c>
      <c r="I9" s="51">
        <f t="shared" si="0"/>
        <v>40694</v>
      </c>
      <c r="J9" s="51">
        <f t="shared" si="1"/>
        <v>1018.7261717172186</v>
      </c>
      <c r="K9" s="51">
        <f>('ごみ搬入量内訳'!E9+'ごみ搬入量内訳'!AH9)/'ごみ処理概要'!D9/365*1000000</f>
        <v>737.9969416185088</v>
      </c>
      <c r="L9" s="51">
        <f>'ごみ搬入量内訳'!F9/'ごみ処理概要'!D9/365*1000000</f>
        <v>280.7292300987096</v>
      </c>
      <c r="M9" s="51">
        <f>'資源化量内訳'!BP9</f>
        <v>83</v>
      </c>
      <c r="N9" s="51">
        <f>'ごみ処理量内訳'!E9</f>
        <v>30807</v>
      </c>
      <c r="O9" s="51">
        <f>'ごみ処理量内訳'!L9</f>
        <v>4983</v>
      </c>
      <c r="P9" s="51">
        <f t="shared" si="2"/>
        <v>394</v>
      </c>
      <c r="Q9" s="51">
        <f>'ごみ処理量内訳'!G9</f>
        <v>0</v>
      </c>
      <c r="R9" s="51">
        <f>'ごみ処理量内訳'!H9</f>
        <v>394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4510</v>
      </c>
      <c r="W9" s="51">
        <f>'資源化量内訳'!M9</f>
        <v>2414</v>
      </c>
      <c r="X9" s="51">
        <f>'資源化量内訳'!N9</f>
        <v>1165</v>
      </c>
      <c r="Y9" s="51">
        <f>'資源化量内訳'!O9</f>
        <v>848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83</v>
      </c>
      <c r="AD9" s="51">
        <f t="shared" si="4"/>
        <v>40694</v>
      </c>
      <c r="AE9" s="52">
        <f t="shared" si="5"/>
        <v>87.75495158991498</v>
      </c>
      <c r="AF9" s="51">
        <f>'資源化量内訳'!AB9</f>
        <v>0</v>
      </c>
      <c r="AG9" s="51">
        <f>'資源化量内訳'!AJ9</f>
        <v>0</v>
      </c>
      <c r="AH9" s="51">
        <f>'資源化量内訳'!AR9</f>
        <v>115</v>
      </c>
      <c r="AI9" s="51">
        <f>'資源化量内訳'!AZ9</f>
        <v>0</v>
      </c>
      <c r="AJ9" s="51">
        <f>'資源化量内訳'!BH9</f>
        <v>0</v>
      </c>
      <c r="AK9" s="51" t="s">
        <v>73</v>
      </c>
      <c r="AL9" s="51">
        <f t="shared" si="6"/>
        <v>115</v>
      </c>
      <c r="AM9" s="52">
        <f t="shared" si="7"/>
        <v>11.545724305368223</v>
      </c>
      <c r="AN9" s="51">
        <f>'ごみ処理量内訳'!AC9</f>
        <v>4983</v>
      </c>
      <c r="AO9" s="51">
        <f>'ごみ処理量内訳'!AD9</f>
        <v>3222</v>
      </c>
      <c r="AP9" s="51">
        <f>'ごみ処理量内訳'!AE9</f>
        <v>0</v>
      </c>
      <c r="AQ9" s="51">
        <f t="shared" si="8"/>
        <v>8205</v>
      </c>
    </row>
    <row r="10" spans="1:43" ht="13.5">
      <c r="A10" s="26" t="s">
        <v>96</v>
      </c>
      <c r="B10" s="49" t="s">
        <v>103</v>
      </c>
      <c r="C10" s="50" t="s">
        <v>104</v>
      </c>
      <c r="D10" s="51">
        <v>27647</v>
      </c>
      <c r="E10" s="51">
        <v>27647</v>
      </c>
      <c r="F10" s="51">
        <f>'ごみ搬入量内訳'!H10</f>
        <v>9184</v>
      </c>
      <c r="G10" s="51">
        <f>'ごみ搬入量内訳'!AG10</f>
        <v>6652</v>
      </c>
      <c r="H10" s="51">
        <f>'ごみ搬入量内訳'!AH10</f>
        <v>0</v>
      </c>
      <c r="I10" s="51">
        <f t="shared" si="0"/>
        <v>15836</v>
      </c>
      <c r="J10" s="51">
        <f t="shared" si="1"/>
        <v>1569.2950906016208</v>
      </c>
      <c r="K10" s="51">
        <f>('ごみ搬入量内訳'!E10+'ごみ搬入量内訳'!AH10)/'ごみ処理概要'!D10/365*1000000</f>
        <v>665.136944185279</v>
      </c>
      <c r="L10" s="51">
        <f>'ごみ搬入量内訳'!F10/'ごみ処理概要'!D10/365*1000000</f>
        <v>904.1581464163419</v>
      </c>
      <c r="M10" s="51">
        <f>'資源化量内訳'!BP10</f>
        <v>25</v>
      </c>
      <c r="N10" s="51">
        <f>'ごみ処理量内訳'!E10</f>
        <v>10224</v>
      </c>
      <c r="O10" s="51">
        <f>'ごみ処理量内訳'!L10</f>
        <v>4468</v>
      </c>
      <c r="P10" s="51">
        <f t="shared" si="2"/>
        <v>188</v>
      </c>
      <c r="Q10" s="51">
        <f>'ごみ処理量内訳'!G10</f>
        <v>0</v>
      </c>
      <c r="R10" s="51">
        <f>'ごみ処理量内訳'!H10</f>
        <v>188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956</v>
      </c>
      <c r="W10" s="51">
        <f>'資源化量内訳'!M10</f>
        <v>771</v>
      </c>
      <c r="X10" s="51">
        <f>'資源化量内訳'!N10</f>
        <v>0</v>
      </c>
      <c r="Y10" s="51">
        <f>'資源化量内訳'!O10</f>
        <v>185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15836</v>
      </c>
      <c r="AE10" s="52">
        <f t="shared" si="5"/>
        <v>71.78580449608486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188</v>
      </c>
      <c r="AI10" s="51">
        <f>'資源化量内訳'!AZ10</f>
        <v>0</v>
      </c>
      <c r="AJ10" s="51">
        <f>'資源化量内訳'!BH10</f>
        <v>0</v>
      </c>
      <c r="AK10" s="51" t="s">
        <v>73</v>
      </c>
      <c r="AL10" s="51">
        <f t="shared" si="6"/>
        <v>188</v>
      </c>
      <c r="AM10" s="52">
        <f t="shared" si="7"/>
        <v>7.370279301431183</v>
      </c>
      <c r="AN10" s="51">
        <f>'ごみ処理量内訳'!AC10</f>
        <v>4468</v>
      </c>
      <c r="AO10" s="51">
        <f>'ごみ処理量内訳'!AD10</f>
        <v>1163</v>
      </c>
      <c r="AP10" s="51">
        <f>'ごみ処理量内訳'!AE10</f>
        <v>0</v>
      </c>
      <c r="AQ10" s="51">
        <f t="shared" si="8"/>
        <v>5631</v>
      </c>
    </row>
    <row r="11" spans="1:43" ht="13.5">
      <c r="A11" s="26" t="s">
        <v>96</v>
      </c>
      <c r="B11" s="49" t="s">
        <v>105</v>
      </c>
      <c r="C11" s="50" t="s">
        <v>106</v>
      </c>
      <c r="D11" s="51">
        <v>21064</v>
      </c>
      <c r="E11" s="51">
        <v>21064</v>
      </c>
      <c r="F11" s="51">
        <f>'ごみ搬入量内訳'!H11</f>
        <v>6936</v>
      </c>
      <c r="G11" s="51">
        <f>'ごみ搬入量内訳'!AG11</f>
        <v>591</v>
      </c>
      <c r="H11" s="51">
        <f>'ごみ搬入量内訳'!AH11</f>
        <v>0</v>
      </c>
      <c r="I11" s="51">
        <f t="shared" si="0"/>
        <v>7527</v>
      </c>
      <c r="J11" s="51">
        <f t="shared" si="1"/>
        <v>979.0124291786544</v>
      </c>
      <c r="K11" s="51">
        <f>('ごみ搬入量内訳'!E11+'ごみ搬入量内訳'!AH11)/'ごみ処理概要'!D11/365*1000000</f>
        <v>832.1670681393691</v>
      </c>
      <c r="L11" s="51">
        <f>'ごみ搬入量内訳'!F11/'ごみ処理概要'!D11/365*1000000</f>
        <v>146.84536103928534</v>
      </c>
      <c r="M11" s="51">
        <f>'資源化量内訳'!BP11</f>
        <v>0</v>
      </c>
      <c r="N11" s="51">
        <f>'ごみ処理量内訳'!E11</f>
        <v>3229</v>
      </c>
      <c r="O11" s="51">
        <f>'ごみ処理量内訳'!L11</f>
        <v>3129</v>
      </c>
      <c r="P11" s="51">
        <f t="shared" si="2"/>
        <v>0</v>
      </c>
      <c r="Q11" s="51">
        <f>'ごみ処理量内訳'!G11</f>
        <v>0</v>
      </c>
      <c r="R11" s="51">
        <f>'ごみ処理量内訳'!H11</f>
        <v>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1169</v>
      </c>
      <c r="W11" s="51">
        <f>'資源化量内訳'!M11</f>
        <v>771</v>
      </c>
      <c r="X11" s="51">
        <f>'資源化量内訳'!N11</f>
        <v>203</v>
      </c>
      <c r="Y11" s="51">
        <f>'資源化量内訳'!O11</f>
        <v>156</v>
      </c>
      <c r="Z11" s="51">
        <f>'資源化量内訳'!P11</f>
        <v>39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7527</v>
      </c>
      <c r="AE11" s="52">
        <f t="shared" si="5"/>
        <v>58.4296532483061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0</v>
      </c>
      <c r="AI11" s="51">
        <f>'資源化量内訳'!AZ11</f>
        <v>0</v>
      </c>
      <c r="AJ11" s="51">
        <f>'資源化量内訳'!BH11</f>
        <v>0</v>
      </c>
      <c r="AK11" s="51" t="s">
        <v>73</v>
      </c>
      <c r="AL11" s="51">
        <f t="shared" si="6"/>
        <v>0</v>
      </c>
      <c r="AM11" s="52">
        <f t="shared" si="7"/>
        <v>15.530755945263715</v>
      </c>
      <c r="AN11" s="51">
        <f>'ごみ処理量内訳'!AC11</f>
        <v>3129</v>
      </c>
      <c r="AO11" s="51">
        <f>'ごみ処理量内訳'!AD11</f>
        <v>31</v>
      </c>
      <c r="AP11" s="51">
        <f>'ごみ処理量内訳'!AE11</f>
        <v>0</v>
      </c>
      <c r="AQ11" s="51">
        <f t="shared" si="8"/>
        <v>3160</v>
      </c>
    </row>
    <row r="12" spans="1:43" ht="13.5">
      <c r="A12" s="26" t="s">
        <v>96</v>
      </c>
      <c r="B12" s="49" t="s">
        <v>107</v>
      </c>
      <c r="C12" s="50" t="s">
        <v>108</v>
      </c>
      <c r="D12" s="51">
        <v>68325</v>
      </c>
      <c r="E12" s="51">
        <v>68325</v>
      </c>
      <c r="F12" s="51">
        <f>'ごみ搬入量内訳'!H12</f>
        <v>29043</v>
      </c>
      <c r="G12" s="51">
        <f>'ごみ搬入量内訳'!AG12</f>
        <v>5241</v>
      </c>
      <c r="H12" s="51">
        <f>'ごみ搬入量内訳'!AH12</f>
        <v>0</v>
      </c>
      <c r="I12" s="51">
        <f t="shared" si="0"/>
        <v>34284</v>
      </c>
      <c r="J12" s="51">
        <f t="shared" si="1"/>
        <v>1374.7349743620587</v>
      </c>
      <c r="K12" s="51">
        <f>('ごみ搬入量内訳'!E12+'ごみ搬入量内訳'!AH12)/'ごみ処理概要'!D12/365*1000000</f>
        <v>758.5021227112561</v>
      </c>
      <c r="L12" s="51">
        <f>'ごみ搬入量内訳'!F12/'ごみ処理概要'!D12/365*1000000</f>
        <v>616.2328516508027</v>
      </c>
      <c r="M12" s="51">
        <f>'資源化量内訳'!BP12</f>
        <v>401</v>
      </c>
      <c r="N12" s="51">
        <f>'ごみ処理量内訳'!E12</f>
        <v>27054</v>
      </c>
      <c r="O12" s="51">
        <f>'ごみ処理量内訳'!L12</f>
        <v>2279</v>
      </c>
      <c r="P12" s="51">
        <f t="shared" si="2"/>
        <v>4660</v>
      </c>
      <c r="Q12" s="51">
        <f>'ごみ処理量内訳'!G12</f>
        <v>3759</v>
      </c>
      <c r="R12" s="51">
        <f>'ごみ処理量内訳'!H12</f>
        <v>901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291</v>
      </c>
      <c r="W12" s="51">
        <f>'資源化量内訳'!M12</f>
        <v>291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34284</v>
      </c>
      <c r="AE12" s="52">
        <f t="shared" si="5"/>
        <v>93.35258429588146</v>
      </c>
      <c r="AF12" s="51">
        <f>'資源化量内訳'!AB12</f>
        <v>0</v>
      </c>
      <c r="AG12" s="51">
        <f>'資源化量内訳'!AJ12</f>
        <v>953</v>
      </c>
      <c r="AH12" s="51">
        <f>'資源化量内訳'!AR12</f>
        <v>901</v>
      </c>
      <c r="AI12" s="51">
        <f>'資源化量内訳'!AZ12</f>
        <v>0</v>
      </c>
      <c r="AJ12" s="51">
        <f>'資源化量内訳'!BH12</f>
        <v>0</v>
      </c>
      <c r="AK12" s="51" t="s">
        <v>73</v>
      </c>
      <c r="AL12" s="51">
        <f t="shared" si="6"/>
        <v>1854</v>
      </c>
      <c r="AM12" s="52">
        <f t="shared" si="7"/>
        <v>7.340348853971457</v>
      </c>
      <c r="AN12" s="51">
        <f>'ごみ処理量内訳'!AC12</f>
        <v>2279</v>
      </c>
      <c r="AO12" s="51">
        <f>'ごみ処理量内訳'!AD12</f>
        <v>3057</v>
      </c>
      <c r="AP12" s="51">
        <f>'ごみ処理量内訳'!AE12</f>
        <v>1012</v>
      </c>
      <c r="AQ12" s="51">
        <f t="shared" si="8"/>
        <v>6348</v>
      </c>
    </row>
    <row r="13" spans="1:43" ht="13.5">
      <c r="A13" s="26" t="s">
        <v>96</v>
      </c>
      <c r="B13" s="49" t="s">
        <v>109</v>
      </c>
      <c r="C13" s="50" t="s">
        <v>110</v>
      </c>
      <c r="D13" s="51">
        <v>26088</v>
      </c>
      <c r="E13" s="51">
        <v>26088</v>
      </c>
      <c r="F13" s="51">
        <f>'ごみ搬入量内訳'!H13</f>
        <v>8158</v>
      </c>
      <c r="G13" s="51">
        <f>'ごみ搬入量内訳'!AG13</f>
        <v>1809</v>
      </c>
      <c r="H13" s="51">
        <f>'ごみ搬入量内訳'!AH13</f>
        <v>0</v>
      </c>
      <c r="I13" s="51">
        <f t="shared" si="0"/>
        <v>9967</v>
      </c>
      <c r="J13" s="51">
        <f t="shared" si="1"/>
        <v>1046.7206882500955</v>
      </c>
      <c r="K13" s="51">
        <f>('ごみ搬入量内訳'!E13+'ごみ搬入量内訳'!AH13)/'ごみ処理概要'!D13/365*1000000</f>
        <v>856.7419860283213</v>
      </c>
      <c r="L13" s="51">
        <f>'ごみ搬入量内訳'!F13/'ごみ処理概要'!D13/365*1000000</f>
        <v>189.97870222177414</v>
      </c>
      <c r="M13" s="51">
        <f>'資源化量内訳'!BP13</f>
        <v>712</v>
      </c>
      <c r="N13" s="51">
        <f>'ごみ処理量内訳'!E13</f>
        <v>7885</v>
      </c>
      <c r="O13" s="51">
        <f>'ごみ処理量内訳'!L13</f>
        <v>1385</v>
      </c>
      <c r="P13" s="51">
        <f t="shared" si="2"/>
        <v>0</v>
      </c>
      <c r="Q13" s="51">
        <f>'ごみ処理量内訳'!G13</f>
        <v>0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697</v>
      </c>
      <c r="W13" s="51">
        <f>'資源化量内訳'!M13</f>
        <v>6</v>
      </c>
      <c r="X13" s="51">
        <f>'資源化量内訳'!N13</f>
        <v>447</v>
      </c>
      <c r="Y13" s="51">
        <f>'資源化量内訳'!O13</f>
        <v>223</v>
      </c>
      <c r="Z13" s="51">
        <f>'資源化量内訳'!P13</f>
        <v>21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9967</v>
      </c>
      <c r="AE13" s="52">
        <f t="shared" si="5"/>
        <v>86.10414367412461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73</v>
      </c>
      <c r="AL13" s="51">
        <f t="shared" si="6"/>
        <v>0</v>
      </c>
      <c r="AM13" s="52">
        <f t="shared" si="7"/>
        <v>13.194119299559883</v>
      </c>
      <c r="AN13" s="51">
        <f>'ごみ処理量内訳'!AC13</f>
        <v>1385</v>
      </c>
      <c r="AO13" s="51">
        <f>'ごみ処理量内訳'!AD13</f>
        <v>1127</v>
      </c>
      <c r="AP13" s="51">
        <f>'ごみ処理量内訳'!AE13</f>
        <v>0</v>
      </c>
      <c r="AQ13" s="51">
        <f t="shared" si="8"/>
        <v>2512</v>
      </c>
    </row>
    <row r="14" spans="1:43" ht="13.5">
      <c r="A14" s="26" t="s">
        <v>96</v>
      </c>
      <c r="B14" s="49" t="s">
        <v>111</v>
      </c>
      <c r="C14" s="50" t="s">
        <v>112</v>
      </c>
      <c r="D14" s="51">
        <v>66966</v>
      </c>
      <c r="E14" s="51">
        <v>66966</v>
      </c>
      <c r="F14" s="51">
        <f>'ごみ搬入量内訳'!H14</f>
        <v>27232</v>
      </c>
      <c r="G14" s="51">
        <f>'ごみ搬入量内訳'!AG14</f>
        <v>1232</v>
      </c>
      <c r="H14" s="51">
        <f>'ごみ搬入量内訳'!AH14</f>
        <v>0</v>
      </c>
      <c r="I14" s="51">
        <f t="shared" si="0"/>
        <v>28464</v>
      </c>
      <c r="J14" s="51">
        <f t="shared" si="1"/>
        <v>1164.5247087154023</v>
      </c>
      <c r="K14" s="51">
        <f>('ごみ搬入量内訳'!E14+'ごみ搬入量内訳'!AH14)/'ごみ処理概要'!D14/365*1000000</f>
        <v>785.9641715546512</v>
      </c>
      <c r="L14" s="51">
        <f>'ごみ搬入量内訳'!F14/'ごみ処理概要'!D14/365*1000000</f>
        <v>378.5605371607509</v>
      </c>
      <c r="M14" s="51">
        <f>'資源化量内訳'!BP14</f>
        <v>571</v>
      </c>
      <c r="N14" s="51">
        <f>'ごみ処理量内訳'!E14</f>
        <v>22088</v>
      </c>
      <c r="O14" s="51">
        <f>'ごみ処理量内訳'!L14</f>
        <v>0</v>
      </c>
      <c r="P14" s="51">
        <f t="shared" si="2"/>
        <v>3974</v>
      </c>
      <c r="Q14" s="51">
        <f>'ごみ処理量内訳'!G14</f>
        <v>0</v>
      </c>
      <c r="R14" s="51">
        <f>'ごみ処理量内訳'!H14</f>
        <v>3974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2402</v>
      </c>
      <c r="W14" s="51">
        <f>'資源化量内訳'!M14</f>
        <v>1766</v>
      </c>
      <c r="X14" s="51">
        <f>'資源化量内訳'!N14</f>
        <v>199</v>
      </c>
      <c r="Y14" s="51">
        <f>'資源化量内訳'!O14</f>
        <v>399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38</v>
      </c>
      <c r="AC14" s="51">
        <f>'資源化量内訳'!S14</f>
        <v>0</v>
      </c>
      <c r="AD14" s="51">
        <f t="shared" si="4"/>
        <v>28464</v>
      </c>
      <c r="AE14" s="52">
        <f t="shared" si="5"/>
        <v>100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1531</v>
      </c>
      <c r="AI14" s="51">
        <f>'資源化量内訳'!AZ14</f>
        <v>0</v>
      </c>
      <c r="AJ14" s="51">
        <f>'資源化量内訳'!BH14</f>
        <v>0</v>
      </c>
      <c r="AK14" s="51" t="s">
        <v>73</v>
      </c>
      <c r="AL14" s="51">
        <f t="shared" si="6"/>
        <v>1531</v>
      </c>
      <c r="AM14" s="52">
        <f t="shared" si="7"/>
        <v>15.512312726020319</v>
      </c>
      <c r="AN14" s="51">
        <f>'ごみ処理量内訳'!AC14</f>
        <v>0</v>
      </c>
      <c r="AO14" s="51">
        <f>'ごみ処理量内訳'!AD14</f>
        <v>2912</v>
      </c>
      <c r="AP14" s="51">
        <f>'ごみ処理量内訳'!AE14</f>
        <v>639</v>
      </c>
      <c r="AQ14" s="51">
        <f t="shared" si="8"/>
        <v>3551</v>
      </c>
    </row>
    <row r="15" spans="1:43" ht="13.5">
      <c r="A15" s="26" t="s">
        <v>96</v>
      </c>
      <c r="B15" s="49" t="s">
        <v>113</v>
      </c>
      <c r="C15" s="50" t="s">
        <v>114</v>
      </c>
      <c r="D15" s="51">
        <v>10184</v>
      </c>
      <c r="E15" s="51">
        <v>10184</v>
      </c>
      <c r="F15" s="51">
        <f>'ごみ搬入量内訳'!H15</f>
        <v>4568</v>
      </c>
      <c r="G15" s="51">
        <f>'ごみ搬入量内訳'!AG15</f>
        <v>313</v>
      </c>
      <c r="H15" s="51">
        <f>'ごみ搬入量内訳'!AH15</f>
        <v>0</v>
      </c>
      <c r="I15" s="51">
        <f t="shared" si="0"/>
        <v>4881</v>
      </c>
      <c r="J15" s="51">
        <f t="shared" si="1"/>
        <v>1313.0992478128464</v>
      </c>
      <c r="K15" s="51">
        <f>('ごみ搬入量内訳'!E15+'ごみ搬入量内訳'!AH15)/'ごみ処理概要'!D15/365*1000000</f>
        <v>1228.895178039148</v>
      </c>
      <c r="L15" s="51">
        <f>'ごみ搬入量内訳'!F15/'ごみ処理概要'!D15/365*1000000</f>
        <v>84.20406977369821</v>
      </c>
      <c r="M15" s="51">
        <f>'資源化量内訳'!BP15</f>
        <v>102</v>
      </c>
      <c r="N15" s="51">
        <f>'ごみ処理量内訳'!E15</f>
        <v>3522</v>
      </c>
      <c r="O15" s="51">
        <f>'ごみ処理量内訳'!L15</f>
        <v>34</v>
      </c>
      <c r="P15" s="51">
        <f t="shared" si="2"/>
        <v>1042</v>
      </c>
      <c r="Q15" s="51">
        <f>'ごみ処理量内訳'!G15</f>
        <v>0</v>
      </c>
      <c r="R15" s="51">
        <f>'ごみ処理量内訳'!H15</f>
        <v>1042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283</v>
      </c>
      <c r="W15" s="51">
        <f>'資源化量内訳'!M15</f>
        <v>199</v>
      </c>
      <c r="X15" s="51">
        <f>'資源化量内訳'!N15</f>
        <v>16</v>
      </c>
      <c r="Y15" s="51">
        <f>'資源化量内訳'!O15</f>
        <v>57</v>
      </c>
      <c r="Z15" s="51">
        <f>'資源化量内訳'!P15</f>
        <v>7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4</v>
      </c>
      <c r="AD15" s="51">
        <f t="shared" si="4"/>
        <v>4881</v>
      </c>
      <c r="AE15" s="52">
        <f t="shared" si="5"/>
        <v>99.30342143003483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72</v>
      </c>
      <c r="AI15" s="51">
        <f>'資源化量内訳'!AZ15</f>
        <v>0</v>
      </c>
      <c r="AJ15" s="51">
        <f>'資源化量内訳'!BH15</f>
        <v>0</v>
      </c>
      <c r="AK15" s="51" t="s">
        <v>73</v>
      </c>
      <c r="AL15" s="51">
        <f t="shared" si="6"/>
        <v>72</v>
      </c>
      <c r="AM15" s="52">
        <f t="shared" si="7"/>
        <v>9.171182018864139</v>
      </c>
      <c r="AN15" s="51">
        <f>'ごみ処理量内訳'!AC15</f>
        <v>34</v>
      </c>
      <c r="AO15" s="51">
        <f>'ごみ処理量内訳'!AD15</f>
        <v>422</v>
      </c>
      <c r="AP15" s="51">
        <f>'ごみ処理量内訳'!AE15</f>
        <v>93</v>
      </c>
      <c r="AQ15" s="51">
        <f t="shared" si="8"/>
        <v>549</v>
      </c>
    </row>
    <row r="16" spans="1:43" ht="13.5">
      <c r="A16" s="26" t="s">
        <v>96</v>
      </c>
      <c r="B16" s="49" t="s">
        <v>115</v>
      </c>
      <c r="C16" s="50" t="s">
        <v>116</v>
      </c>
      <c r="D16" s="51">
        <v>16093</v>
      </c>
      <c r="E16" s="51">
        <v>16093</v>
      </c>
      <c r="F16" s="51">
        <f>'ごみ搬入量内訳'!H16</f>
        <v>3810</v>
      </c>
      <c r="G16" s="51">
        <f>'ごみ搬入量内訳'!AG16</f>
        <v>1255</v>
      </c>
      <c r="H16" s="51">
        <f>'ごみ搬入量内訳'!AH16</f>
        <v>0</v>
      </c>
      <c r="I16" s="51">
        <f t="shared" si="0"/>
        <v>5065</v>
      </c>
      <c r="J16" s="51">
        <f t="shared" si="1"/>
        <v>862.2825034963726</v>
      </c>
      <c r="K16" s="51">
        <f>('ごみ搬入量内訳'!E16+'ごみ搬入量内訳'!AH16)/'ごみ処理概要'!D16/365*1000000</f>
        <v>788.396895102014</v>
      </c>
      <c r="L16" s="51">
        <f>'ごみ搬入量内訳'!F16/'ごみ処理概要'!D16/365*1000000</f>
        <v>73.88560839435848</v>
      </c>
      <c r="M16" s="51">
        <f>'資源化量内訳'!BP16</f>
        <v>0</v>
      </c>
      <c r="N16" s="51">
        <f>'ごみ処理量内訳'!E16</f>
        <v>2722</v>
      </c>
      <c r="O16" s="51">
        <f>'ごみ処理量内訳'!L16</f>
        <v>1038</v>
      </c>
      <c r="P16" s="51">
        <f t="shared" si="2"/>
        <v>627</v>
      </c>
      <c r="Q16" s="51">
        <f>'ごみ処理量内訳'!G16</f>
        <v>0</v>
      </c>
      <c r="R16" s="51">
        <f>'ごみ処理量内訳'!H16</f>
        <v>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627</v>
      </c>
      <c r="V16" s="51">
        <f t="shared" si="3"/>
        <v>678</v>
      </c>
      <c r="W16" s="51">
        <f>'資源化量内訳'!M16</f>
        <v>521</v>
      </c>
      <c r="X16" s="51">
        <f>'資源化量内訳'!N16</f>
        <v>62</v>
      </c>
      <c r="Y16" s="51">
        <f>'資源化量内訳'!O16</f>
        <v>71</v>
      </c>
      <c r="Z16" s="51">
        <f>'資源化量内訳'!P16</f>
        <v>14</v>
      </c>
      <c r="AA16" s="51">
        <f>'資源化量内訳'!Q16</f>
        <v>0</v>
      </c>
      <c r="AB16" s="51">
        <f>'資源化量内訳'!R16</f>
        <v>10</v>
      </c>
      <c r="AC16" s="51">
        <f>'資源化量内訳'!S16</f>
        <v>0</v>
      </c>
      <c r="AD16" s="51">
        <f t="shared" si="4"/>
        <v>5065</v>
      </c>
      <c r="AE16" s="52">
        <f t="shared" si="5"/>
        <v>79.50641658440276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0</v>
      </c>
      <c r="AI16" s="51">
        <f>'資源化量内訳'!AZ16</f>
        <v>0</v>
      </c>
      <c r="AJ16" s="51">
        <f>'資源化量内訳'!BH16</f>
        <v>0</v>
      </c>
      <c r="AK16" s="51" t="s">
        <v>73</v>
      </c>
      <c r="AL16" s="51">
        <f t="shared" si="6"/>
        <v>0</v>
      </c>
      <c r="AM16" s="52">
        <f t="shared" si="7"/>
        <v>13.385982230997037</v>
      </c>
      <c r="AN16" s="51">
        <f>'ごみ処理量内訳'!AC16</f>
        <v>1038</v>
      </c>
      <c r="AO16" s="51">
        <f>'ごみ処理量内訳'!AD16</f>
        <v>396</v>
      </c>
      <c r="AP16" s="51">
        <f>'ごみ処理量内訳'!AE16</f>
        <v>395</v>
      </c>
      <c r="AQ16" s="51">
        <f t="shared" si="8"/>
        <v>1829</v>
      </c>
    </row>
    <row r="17" spans="1:43" ht="13.5">
      <c r="A17" s="26" t="s">
        <v>96</v>
      </c>
      <c r="B17" s="49" t="s">
        <v>117</v>
      </c>
      <c r="C17" s="50" t="s">
        <v>118</v>
      </c>
      <c r="D17" s="51">
        <v>15903</v>
      </c>
      <c r="E17" s="51">
        <v>15903</v>
      </c>
      <c r="F17" s="51">
        <f>'ごみ搬入量内訳'!H17</f>
        <v>4496</v>
      </c>
      <c r="G17" s="51">
        <f>'ごみ搬入量内訳'!AG17</f>
        <v>1200</v>
      </c>
      <c r="H17" s="51">
        <f>'ごみ搬入量内訳'!AH17</f>
        <v>0</v>
      </c>
      <c r="I17" s="51">
        <f t="shared" si="0"/>
        <v>5696</v>
      </c>
      <c r="J17" s="51">
        <f t="shared" si="1"/>
        <v>981.2915457495313</v>
      </c>
      <c r="K17" s="51">
        <f>('ごみ搬入量内訳'!E17+'ごみ搬入量内訳'!AH17)/'ごみ処理概要'!D17/365*1000000</f>
        <v>943.0459833976357</v>
      </c>
      <c r="L17" s="51">
        <f>'ごみ搬入量内訳'!F17/'ごみ処理概要'!D17/365*1000000</f>
        <v>38.24556235189535</v>
      </c>
      <c r="M17" s="51">
        <f>'資源化量内訳'!BP17</f>
        <v>164</v>
      </c>
      <c r="N17" s="51">
        <f>'ごみ処理量内訳'!E17</f>
        <v>3491</v>
      </c>
      <c r="O17" s="51">
        <f>'ごみ処理量内訳'!L17</f>
        <v>1160</v>
      </c>
      <c r="P17" s="51">
        <f t="shared" si="2"/>
        <v>600</v>
      </c>
      <c r="Q17" s="51">
        <f>'ごみ処理量内訳'!G17</f>
        <v>0</v>
      </c>
      <c r="R17" s="51">
        <f>'ごみ処理量内訳'!H17</f>
        <v>0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600</v>
      </c>
      <c r="V17" s="51">
        <f t="shared" si="3"/>
        <v>445</v>
      </c>
      <c r="W17" s="51">
        <f>'資源化量内訳'!M17</f>
        <v>313</v>
      </c>
      <c r="X17" s="51">
        <f>'資源化量内訳'!N17</f>
        <v>55</v>
      </c>
      <c r="Y17" s="51">
        <f>'資源化量内訳'!O17</f>
        <v>61</v>
      </c>
      <c r="Z17" s="51">
        <f>'資源化量内訳'!P17</f>
        <v>16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5696</v>
      </c>
      <c r="AE17" s="52">
        <f t="shared" si="5"/>
        <v>79.63483146067416</v>
      </c>
      <c r="AF17" s="51">
        <f>'資源化量内訳'!AB17</f>
        <v>0</v>
      </c>
      <c r="AG17" s="51">
        <f>'資源化量内訳'!AJ17</f>
        <v>0</v>
      </c>
      <c r="AH17" s="51">
        <f>'資源化量内訳'!AR17</f>
        <v>0</v>
      </c>
      <c r="AI17" s="51">
        <f>'資源化量内訳'!AZ17</f>
        <v>0</v>
      </c>
      <c r="AJ17" s="51">
        <f>'資源化量内訳'!BH17</f>
        <v>0</v>
      </c>
      <c r="AK17" s="51" t="s">
        <v>73</v>
      </c>
      <c r="AL17" s="51">
        <f t="shared" si="6"/>
        <v>0</v>
      </c>
      <c r="AM17" s="52">
        <f t="shared" si="7"/>
        <v>10.392491467576793</v>
      </c>
      <c r="AN17" s="51">
        <f>'ごみ処理量内訳'!AC17</f>
        <v>1160</v>
      </c>
      <c r="AO17" s="51">
        <f>'ごみ処理量内訳'!AD17</f>
        <v>474</v>
      </c>
      <c r="AP17" s="51">
        <f>'ごみ処理量内訳'!AE17</f>
        <v>322</v>
      </c>
      <c r="AQ17" s="51">
        <f t="shared" si="8"/>
        <v>1956</v>
      </c>
    </row>
    <row r="18" spans="1:43" ht="13.5">
      <c r="A18" s="26" t="s">
        <v>96</v>
      </c>
      <c r="B18" s="49" t="s">
        <v>119</v>
      </c>
      <c r="C18" s="50" t="s">
        <v>120</v>
      </c>
      <c r="D18" s="51">
        <v>14188</v>
      </c>
      <c r="E18" s="51">
        <v>14188</v>
      </c>
      <c r="F18" s="51">
        <f>'ごみ搬入量内訳'!H18</f>
        <v>3459</v>
      </c>
      <c r="G18" s="51">
        <f>'ごみ搬入量内訳'!AG18</f>
        <v>2020</v>
      </c>
      <c r="H18" s="51">
        <f>'ごみ搬入量内訳'!AH18</f>
        <v>0</v>
      </c>
      <c r="I18" s="51">
        <f t="shared" si="0"/>
        <v>5479</v>
      </c>
      <c r="J18" s="51">
        <f t="shared" si="1"/>
        <v>1058.0038697568077</v>
      </c>
      <c r="K18" s="51">
        <f>('ごみ搬入量内訳'!E18+'ごみ搬入量内訳'!AH18)/'ごみ処理概要'!D18/365*1000000</f>
        <v>963.5771692072406</v>
      </c>
      <c r="L18" s="51">
        <f>'ごみ搬入量内訳'!F18/'ごみ処理概要'!D18/365*1000000</f>
        <v>94.42670054956726</v>
      </c>
      <c r="M18" s="51">
        <f>'資源化量内訳'!BP18</f>
        <v>209</v>
      </c>
      <c r="N18" s="51">
        <f>'ごみ処理量内訳'!E18</f>
        <v>2887</v>
      </c>
      <c r="O18" s="51">
        <f>'ごみ処理量内訳'!L18</f>
        <v>1474</v>
      </c>
      <c r="P18" s="51">
        <f t="shared" si="2"/>
        <v>1010</v>
      </c>
      <c r="Q18" s="51">
        <f>'ごみ処理量内訳'!G18</f>
        <v>0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1010</v>
      </c>
      <c r="V18" s="51">
        <f t="shared" si="3"/>
        <v>108</v>
      </c>
      <c r="W18" s="51">
        <f>'資源化量内訳'!M18</f>
        <v>3</v>
      </c>
      <c r="X18" s="51">
        <f>'資源化量内訳'!N18</f>
        <v>20</v>
      </c>
      <c r="Y18" s="51">
        <f>'資源化量内訳'!O18</f>
        <v>61</v>
      </c>
      <c r="Z18" s="51">
        <f>'資源化量内訳'!P18</f>
        <v>14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10</v>
      </c>
      <c r="AD18" s="51">
        <f t="shared" si="4"/>
        <v>5479</v>
      </c>
      <c r="AE18" s="52">
        <f t="shared" si="5"/>
        <v>73.09728052564337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73</v>
      </c>
      <c r="AL18" s="51">
        <f t="shared" si="6"/>
        <v>0</v>
      </c>
      <c r="AM18" s="52">
        <f t="shared" si="7"/>
        <v>5.573136427566807</v>
      </c>
      <c r="AN18" s="51">
        <f>'ごみ処理量内訳'!AC18</f>
        <v>1474</v>
      </c>
      <c r="AO18" s="51">
        <f>'ごみ処理量内訳'!AD18</f>
        <v>484</v>
      </c>
      <c r="AP18" s="51">
        <f>'ごみ処理量内訳'!AE18</f>
        <v>725</v>
      </c>
      <c r="AQ18" s="51">
        <f t="shared" si="8"/>
        <v>2683</v>
      </c>
    </row>
    <row r="19" spans="1:43" ht="13.5">
      <c r="A19" s="26" t="s">
        <v>96</v>
      </c>
      <c r="B19" s="49" t="s">
        <v>121</v>
      </c>
      <c r="C19" s="50" t="s">
        <v>122</v>
      </c>
      <c r="D19" s="51">
        <v>5098</v>
      </c>
      <c r="E19" s="51">
        <v>5098</v>
      </c>
      <c r="F19" s="51">
        <f>'ごみ搬入量内訳'!H19</f>
        <v>1661</v>
      </c>
      <c r="G19" s="51">
        <f>'ごみ搬入量内訳'!AG19</f>
        <v>327</v>
      </c>
      <c r="H19" s="51">
        <f>'ごみ搬入量内訳'!AH19</f>
        <v>0</v>
      </c>
      <c r="I19" s="51">
        <f t="shared" si="0"/>
        <v>1988</v>
      </c>
      <c r="J19" s="51">
        <f t="shared" si="1"/>
        <v>1068.3749200599752</v>
      </c>
      <c r="K19" s="51">
        <f>('ごみ搬入量内訳'!E19+'ごみ搬入量内訳'!AH19)/'ごみ処理概要'!D19/365*1000000</f>
        <v>1019.4704342825821</v>
      </c>
      <c r="L19" s="51">
        <f>'ごみ搬入量内訳'!F19/'ごみ処理概要'!D19/365*1000000</f>
        <v>48.90448577739323</v>
      </c>
      <c r="M19" s="51">
        <f>'資源化量内訳'!BP19</f>
        <v>164</v>
      </c>
      <c r="N19" s="51">
        <f>'ごみ処理量内訳'!E19</f>
        <v>1414</v>
      </c>
      <c r="O19" s="51">
        <f>'ごみ処理量内訳'!L19</f>
        <v>379</v>
      </c>
      <c r="P19" s="51">
        <f t="shared" si="2"/>
        <v>164</v>
      </c>
      <c r="Q19" s="51">
        <f>'ごみ処理量内訳'!G19</f>
        <v>0</v>
      </c>
      <c r="R19" s="51">
        <f>'ごみ処理量内訳'!H19</f>
        <v>0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164</v>
      </c>
      <c r="V19" s="51">
        <f t="shared" si="3"/>
        <v>31</v>
      </c>
      <c r="W19" s="51">
        <f>'資源化量内訳'!M19</f>
        <v>2</v>
      </c>
      <c r="X19" s="51">
        <f>'資源化量内訳'!N19</f>
        <v>8</v>
      </c>
      <c r="Y19" s="51">
        <f>'資源化量内訳'!O19</f>
        <v>17</v>
      </c>
      <c r="Z19" s="51">
        <f>'資源化量内訳'!P19</f>
        <v>4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1988</v>
      </c>
      <c r="AE19" s="52">
        <f t="shared" si="5"/>
        <v>80.93561368209255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73</v>
      </c>
      <c r="AL19" s="51">
        <f t="shared" si="6"/>
        <v>0</v>
      </c>
      <c r="AM19" s="52">
        <f t="shared" si="7"/>
        <v>9.061338289962825</v>
      </c>
      <c r="AN19" s="51">
        <f>'ごみ処理量内訳'!AC19</f>
        <v>379</v>
      </c>
      <c r="AO19" s="51">
        <f>'ごみ処理量内訳'!AD19</f>
        <v>176</v>
      </c>
      <c r="AP19" s="51">
        <f>'ごみ処理量内訳'!AE19</f>
        <v>60</v>
      </c>
      <c r="AQ19" s="51">
        <f t="shared" si="8"/>
        <v>615</v>
      </c>
    </row>
    <row r="20" spans="1:43" ht="13.5">
      <c r="A20" s="26" t="s">
        <v>96</v>
      </c>
      <c r="B20" s="49" t="s">
        <v>123</v>
      </c>
      <c r="C20" s="50" t="s">
        <v>124</v>
      </c>
      <c r="D20" s="51">
        <v>13101</v>
      </c>
      <c r="E20" s="51">
        <v>13101</v>
      </c>
      <c r="F20" s="51">
        <f>'ごみ搬入量内訳'!H20</f>
        <v>3685</v>
      </c>
      <c r="G20" s="51">
        <f>'ごみ搬入量内訳'!AG20</f>
        <v>120</v>
      </c>
      <c r="H20" s="51">
        <f>'ごみ搬入量内訳'!AH20</f>
        <v>0</v>
      </c>
      <c r="I20" s="51">
        <f t="shared" si="0"/>
        <v>3805</v>
      </c>
      <c r="J20" s="51">
        <f t="shared" si="1"/>
        <v>795.7146427178517</v>
      </c>
      <c r="K20" s="51">
        <f>('ごみ搬入量内訳'!E20+'ごみ搬入量内訳'!AH20)/'ごみ処理概要'!D20/365*1000000</f>
        <v>696.5901379482691</v>
      </c>
      <c r="L20" s="51">
        <f>'ごみ搬入量内訳'!F20/'ごみ処理概要'!D20/365*1000000</f>
        <v>99.12450476958257</v>
      </c>
      <c r="M20" s="51">
        <f>'資源化量内訳'!BP20</f>
        <v>135</v>
      </c>
      <c r="N20" s="51">
        <f>'ごみ処理量内訳'!E20</f>
        <v>2878</v>
      </c>
      <c r="O20" s="51">
        <f>'ごみ処理量内訳'!L20</f>
        <v>0</v>
      </c>
      <c r="P20" s="51">
        <f t="shared" si="2"/>
        <v>378</v>
      </c>
      <c r="Q20" s="51">
        <f>'ごみ処理量内訳'!G20</f>
        <v>0</v>
      </c>
      <c r="R20" s="51">
        <f>'ごみ処理量内訳'!H20</f>
        <v>378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549</v>
      </c>
      <c r="W20" s="51">
        <f>'資源化量内訳'!M20</f>
        <v>428</v>
      </c>
      <c r="X20" s="51">
        <f>'資源化量内訳'!N20</f>
        <v>44</v>
      </c>
      <c r="Y20" s="51">
        <f>'資源化量内訳'!O20</f>
        <v>77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3805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117</v>
      </c>
      <c r="AI20" s="51">
        <f>'資源化量内訳'!AZ20</f>
        <v>0</v>
      </c>
      <c r="AJ20" s="51">
        <f>'資源化量内訳'!BH20</f>
        <v>0</v>
      </c>
      <c r="AK20" s="51" t="s">
        <v>73</v>
      </c>
      <c r="AL20" s="51">
        <f t="shared" si="6"/>
        <v>117</v>
      </c>
      <c r="AM20" s="52">
        <f t="shared" si="7"/>
        <v>20.329949238578678</v>
      </c>
      <c r="AN20" s="51">
        <f>'ごみ処理量内訳'!AC20</f>
        <v>0</v>
      </c>
      <c r="AO20" s="51">
        <f>'ごみ処理量内訳'!AD20</f>
        <v>374</v>
      </c>
      <c r="AP20" s="51">
        <f>'ごみ処理量内訳'!AE20</f>
        <v>68</v>
      </c>
      <c r="AQ20" s="51">
        <f t="shared" si="8"/>
        <v>442</v>
      </c>
    </row>
    <row r="21" spans="1:43" ht="13.5">
      <c r="A21" s="26" t="s">
        <v>96</v>
      </c>
      <c r="B21" s="49" t="s">
        <v>125</v>
      </c>
      <c r="C21" s="50" t="s">
        <v>126</v>
      </c>
      <c r="D21" s="51">
        <v>22115</v>
      </c>
      <c r="E21" s="51">
        <v>22115</v>
      </c>
      <c r="F21" s="51">
        <f>'ごみ搬入量内訳'!H21</f>
        <v>6961</v>
      </c>
      <c r="G21" s="51">
        <f>'ごみ搬入量内訳'!AG21</f>
        <v>174</v>
      </c>
      <c r="H21" s="51">
        <f>'ごみ搬入量内訳'!AH21</f>
        <v>0</v>
      </c>
      <c r="I21" s="51">
        <f t="shared" si="0"/>
        <v>7135</v>
      </c>
      <c r="J21" s="51">
        <f t="shared" si="1"/>
        <v>883.9224601166381</v>
      </c>
      <c r="K21" s="51">
        <f>('ごみ搬入量内訳'!E21+'ごみ搬入量内訳'!AH21)/'ごみ処理概要'!D21/365*1000000</f>
        <v>690.9089782859832</v>
      </c>
      <c r="L21" s="51">
        <f>'ごみ搬入量内訳'!F21/'ごみ処理概要'!D21/365*1000000</f>
        <v>193.01348183065483</v>
      </c>
      <c r="M21" s="51">
        <f>'資源化量内訳'!BP21</f>
        <v>972</v>
      </c>
      <c r="N21" s="51">
        <f>'ごみ処理量内訳'!E21</f>
        <v>6204</v>
      </c>
      <c r="O21" s="51">
        <f>'ごみ処理量内訳'!L21</f>
        <v>0</v>
      </c>
      <c r="P21" s="51">
        <f t="shared" si="2"/>
        <v>702</v>
      </c>
      <c r="Q21" s="51">
        <f>'ごみ処理量内訳'!G21</f>
        <v>0</v>
      </c>
      <c r="R21" s="51">
        <f>'ごみ処理量内訳'!H21</f>
        <v>702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229</v>
      </c>
      <c r="W21" s="51">
        <f>'資源化量内訳'!M21</f>
        <v>2</v>
      </c>
      <c r="X21" s="51">
        <f>'資源化量内訳'!N21</f>
        <v>68</v>
      </c>
      <c r="Y21" s="51">
        <f>'資源化量内訳'!O21</f>
        <v>159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7135</v>
      </c>
      <c r="AE21" s="52">
        <f t="shared" si="5"/>
        <v>100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221</v>
      </c>
      <c r="AI21" s="51">
        <f>'資源化量内訳'!AZ21</f>
        <v>0</v>
      </c>
      <c r="AJ21" s="51">
        <f>'資源化量内訳'!BH21</f>
        <v>0</v>
      </c>
      <c r="AK21" s="51" t="s">
        <v>73</v>
      </c>
      <c r="AL21" s="51">
        <f t="shared" si="6"/>
        <v>221</v>
      </c>
      <c r="AM21" s="52">
        <f t="shared" si="7"/>
        <v>17.540397187615643</v>
      </c>
      <c r="AN21" s="51">
        <f>'ごみ処理量内訳'!AC21</f>
        <v>0</v>
      </c>
      <c r="AO21" s="51">
        <f>'ごみ処理量内訳'!AD21</f>
        <v>799</v>
      </c>
      <c r="AP21" s="51">
        <f>'ごみ処理量内訳'!AE21</f>
        <v>127</v>
      </c>
      <c r="AQ21" s="51">
        <f t="shared" si="8"/>
        <v>926</v>
      </c>
    </row>
    <row r="22" spans="1:43" ht="13.5">
      <c r="A22" s="26" t="s">
        <v>96</v>
      </c>
      <c r="B22" s="49" t="s">
        <v>127</v>
      </c>
      <c r="C22" s="50" t="s">
        <v>128</v>
      </c>
      <c r="D22" s="51">
        <v>41990</v>
      </c>
      <c r="E22" s="51">
        <v>41990</v>
      </c>
      <c r="F22" s="51">
        <f>'ごみ搬入量内訳'!H22</f>
        <v>19573</v>
      </c>
      <c r="G22" s="51">
        <f>'ごみ搬入量内訳'!AG22</f>
        <v>599</v>
      </c>
      <c r="H22" s="51">
        <f>'ごみ搬入量内訳'!AH22</f>
        <v>0</v>
      </c>
      <c r="I22" s="51">
        <f t="shared" si="0"/>
        <v>20172</v>
      </c>
      <c r="J22" s="51">
        <f t="shared" si="1"/>
        <v>1316.1646445500724</v>
      </c>
      <c r="K22" s="51">
        <f>('ごみ搬入量内訳'!E22+'ごみ搬入量内訳'!AH22)/'ごみ処理概要'!D22/365*1000000</f>
        <v>803.1266413725381</v>
      </c>
      <c r="L22" s="51">
        <f>'ごみ搬入量内訳'!F22/'ごみ処理概要'!D22/365*1000000</f>
        <v>513.0380031775342</v>
      </c>
      <c r="M22" s="51">
        <f>'資源化量内訳'!BP22</f>
        <v>1616</v>
      </c>
      <c r="N22" s="51">
        <f>'ごみ処理量内訳'!E22</f>
        <v>17066</v>
      </c>
      <c r="O22" s="51">
        <f>'ごみ処理量内訳'!L22</f>
        <v>0</v>
      </c>
      <c r="P22" s="51">
        <f t="shared" si="2"/>
        <v>2682</v>
      </c>
      <c r="Q22" s="51">
        <f>'ごみ処理量内訳'!G22</f>
        <v>0</v>
      </c>
      <c r="R22" s="51">
        <f>'ごみ処理量内訳'!H22</f>
        <v>2682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424</v>
      </c>
      <c r="W22" s="51">
        <f>'資源化量内訳'!M22</f>
        <v>0</v>
      </c>
      <c r="X22" s="51">
        <f>'資源化量内訳'!N22</f>
        <v>135</v>
      </c>
      <c r="Y22" s="51">
        <f>'資源化量内訳'!O22</f>
        <v>262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27</v>
      </c>
      <c r="AC22" s="51">
        <f>'資源化量内訳'!S22</f>
        <v>0</v>
      </c>
      <c r="AD22" s="51">
        <f t="shared" si="4"/>
        <v>20172</v>
      </c>
      <c r="AE22" s="52">
        <f t="shared" si="5"/>
        <v>100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783</v>
      </c>
      <c r="AI22" s="51">
        <f>'資源化量内訳'!AZ22</f>
        <v>0</v>
      </c>
      <c r="AJ22" s="51">
        <f>'資源化量内訳'!BH22</f>
        <v>0</v>
      </c>
      <c r="AK22" s="51" t="s">
        <v>73</v>
      </c>
      <c r="AL22" s="51">
        <f t="shared" si="6"/>
        <v>783</v>
      </c>
      <c r="AM22" s="52">
        <f t="shared" si="7"/>
        <v>12.956673398200843</v>
      </c>
      <c r="AN22" s="51">
        <f>'ごみ処理量内訳'!AC22</f>
        <v>0</v>
      </c>
      <c r="AO22" s="51">
        <f>'ごみ処理量内訳'!AD22</f>
        <v>2250</v>
      </c>
      <c r="AP22" s="51">
        <f>'ごみ処理量内訳'!AE22</f>
        <v>498</v>
      </c>
      <c r="AQ22" s="51">
        <f t="shared" si="8"/>
        <v>2748</v>
      </c>
    </row>
    <row r="23" spans="1:43" ht="13.5">
      <c r="A23" s="26" t="s">
        <v>96</v>
      </c>
      <c r="B23" s="49" t="s">
        <v>129</v>
      </c>
      <c r="C23" s="50" t="s">
        <v>130</v>
      </c>
      <c r="D23" s="51">
        <v>1262</v>
      </c>
      <c r="E23" s="51">
        <v>1262</v>
      </c>
      <c r="F23" s="51">
        <f>'ごみ搬入量内訳'!H23</f>
        <v>365</v>
      </c>
      <c r="G23" s="51">
        <f>'ごみ搬入量内訳'!AG23</f>
        <v>1</v>
      </c>
      <c r="H23" s="51">
        <f>'ごみ搬入量内訳'!AH23</f>
        <v>0</v>
      </c>
      <c r="I23" s="51">
        <f t="shared" si="0"/>
        <v>366</v>
      </c>
      <c r="J23" s="51">
        <f t="shared" si="1"/>
        <v>794.5639667412022</v>
      </c>
      <c r="K23" s="51">
        <f>('ごみ搬入量内訳'!E23+'ごみ搬入量内訳'!AH23)/'ごみ処理概要'!D23/365*1000000</f>
        <v>785.8802075418449</v>
      </c>
      <c r="L23" s="51">
        <f>'ごみ搬入量内訳'!F23/'ごみ処理概要'!D23/365*1000000</f>
        <v>8.683759199357402</v>
      </c>
      <c r="M23" s="51">
        <f>'資源化量内訳'!BP23</f>
        <v>1</v>
      </c>
      <c r="N23" s="51">
        <f>'ごみ処理量内訳'!E23</f>
        <v>274</v>
      </c>
      <c r="O23" s="51">
        <f>'ごみ処理量内訳'!L23</f>
        <v>0</v>
      </c>
      <c r="P23" s="51">
        <f t="shared" si="2"/>
        <v>76</v>
      </c>
      <c r="Q23" s="51">
        <f>'ごみ処理量内訳'!G23</f>
        <v>0</v>
      </c>
      <c r="R23" s="51">
        <f>'ごみ処理量内訳'!H23</f>
        <v>76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16</v>
      </c>
      <c r="W23" s="51">
        <f>'資源化量内訳'!M23</f>
        <v>0</v>
      </c>
      <c r="X23" s="51">
        <f>'資源化量内訳'!N23</f>
        <v>6</v>
      </c>
      <c r="Y23" s="51">
        <f>'資源化量内訳'!O23</f>
        <v>10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366</v>
      </c>
      <c r="AE23" s="52">
        <f t="shared" si="5"/>
        <v>100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22</v>
      </c>
      <c r="AI23" s="51">
        <f>'資源化量内訳'!AZ23</f>
        <v>0</v>
      </c>
      <c r="AJ23" s="51">
        <f>'資源化量内訳'!BH23</f>
        <v>0</v>
      </c>
      <c r="AK23" s="51" t="s">
        <v>73</v>
      </c>
      <c r="AL23" s="51">
        <f t="shared" si="6"/>
        <v>22</v>
      </c>
      <c r="AM23" s="52">
        <f t="shared" si="7"/>
        <v>10.626702997275205</v>
      </c>
      <c r="AN23" s="51">
        <f>'ごみ処理量内訳'!AC23</f>
        <v>0</v>
      </c>
      <c r="AO23" s="51">
        <f>'ごみ処理量内訳'!AD23</f>
        <v>38</v>
      </c>
      <c r="AP23" s="51">
        <f>'ごみ処理量内訳'!AE23</f>
        <v>14</v>
      </c>
      <c r="AQ23" s="51">
        <f t="shared" si="8"/>
        <v>52</v>
      </c>
    </row>
    <row r="24" spans="1:43" ht="13.5">
      <c r="A24" s="26" t="s">
        <v>96</v>
      </c>
      <c r="B24" s="49" t="s">
        <v>131</v>
      </c>
      <c r="C24" s="50" t="s">
        <v>132</v>
      </c>
      <c r="D24" s="51">
        <v>1484</v>
      </c>
      <c r="E24" s="51">
        <v>1484</v>
      </c>
      <c r="F24" s="51">
        <f>'ごみ搬入量内訳'!H24</f>
        <v>428</v>
      </c>
      <c r="G24" s="51">
        <f>'ごみ搬入量内訳'!AG24</f>
        <v>1</v>
      </c>
      <c r="H24" s="51">
        <f>'ごみ搬入量内訳'!AH24</f>
        <v>0</v>
      </c>
      <c r="I24" s="51">
        <f t="shared" si="0"/>
        <v>429</v>
      </c>
      <c r="J24" s="51">
        <f t="shared" si="1"/>
        <v>792.0097478122808</v>
      </c>
      <c r="K24" s="51">
        <f>('ごみ搬入量内訳'!E24+'ごみ搬入量内訳'!AH24)/'ごみ処理概要'!D24/365*1000000</f>
        <v>782.7788649706457</v>
      </c>
      <c r="L24" s="51">
        <f>'ごみ搬入量内訳'!F24/'ごみ処理概要'!D24/365*1000000</f>
        <v>9.230882841634974</v>
      </c>
      <c r="M24" s="51">
        <f>'資源化量内訳'!BP24</f>
        <v>50</v>
      </c>
      <c r="N24" s="51">
        <f>'ごみ処理量内訳'!E24</f>
        <v>322</v>
      </c>
      <c r="O24" s="51">
        <f>'ごみ処理量内訳'!L24</f>
        <v>0</v>
      </c>
      <c r="P24" s="51">
        <f t="shared" si="2"/>
        <v>87</v>
      </c>
      <c r="Q24" s="51">
        <f>'ごみ処理量内訳'!G24</f>
        <v>0</v>
      </c>
      <c r="R24" s="51">
        <f>'ごみ処理量内訳'!H24</f>
        <v>87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20</v>
      </c>
      <c r="W24" s="51">
        <f>'資源化量内訳'!M24</f>
        <v>0</v>
      </c>
      <c r="X24" s="51">
        <f>'資源化量内訳'!N24</f>
        <v>8</v>
      </c>
      <c r="Y24" s="51">
        <f>'資源化量内訳'!O24</f>
        <v>12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429</v>
      </c>
      <c r="AE24" s="52">
        <f t="shared" si="5"/>
        <v>100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26</v>
      </c>
      <c r="AI24" s="51">
        <f>'資源化量内訳'!AZ24</f>
        <v>0</v>
      </c>
      <c r="AJ24" s="51">
        <f>'資源化量内訳'!BH24</f>
        <v>0</v>
      </c>
      <c r="AK24" s="51" t="s">
        <v>73</v>
      </c>
      <c r="AL24" s="51">
        <f t="shared" si="6"/>
        <v>26</v>
      </c>
      <c r="AM24" s="52">
        <f t="shared" si="7"/>
        <v>20.041753653444676</v>
      </c>
      <c r="AN24" s="51">
        <f>'ごみ処理量内訳'!AC24</f>
        <v>0</v>
      </c>
      <c r="AO24" s="51">
        <f>'ごみ処理量内訳'!AD24</f>
        <v>45</v>
      </c>
      <c r="AP24" s="51">
        <f>'ごみ処理量内訳'!AE24</f>
        <v>16</v>
      </c>
      <c r="AQ24" s="51">
        <f t="shared" si="8"/>
        <v>61</v>
      </c>
    </row>
    <row r="25" spans="1:43" ht="13.5">
      <c r="A25" s="26" t="s">
        <v>96</v>
      </c>
      <c r="B25" s="49" t="s">
        <v>133</v>
      </c>
      <c r="C25" s="50" t="s">
        <v>134</v>
      </c>
      <c r="D25" s="51">
        <v>3267</v>
      </c>
      <c r="E25" s="51">
        <v>3267</v>
      </c>
      <c r="F25" s="51">
        <f>'ごみ搬入量内訳'!H25</f>
        <v>946</v>
      </c>
      <c r="G25" s="51">
        <f>'ごみ搬入量内訳'!AG25</f>
        <v>2</v>
      </c>
      <c r="H25" s="51">
        <f>'ごみ搬入量内訳'!AH25</f>
        <v>0</v>
      </c>
      <c r="I25" s="51">
        <f t="shared" si="0"/>
        <v>948</v>
      </c>
      <c r="J25" s="51">
        <f t="shared" si="1"/>
        <v>794.9985534045311</v>
      </c>
      <c r="K25" s="51">
        <f>('ごみ搬入量内訳'!E25+'ごみ搬入量内訳'!AH25)/'ごみ処理概要'!D25/365*1000000</f>
        <v>784.9352805766256</v>
      </c>
      <c r="L25" s="51">
        <f>'ごみ搬入量内訳'!F25/'ごみ処理概要'!D25/365*1000000</f>
        <v>10.063272827905456</v>
      </c>
      <c r="M25" s="51">
        <f>'資源化量内訳'!BP25</f>
        <v>99</v>
      </c>
      <c r="N25" s="51">
        <f>'ごみ処理量内訳'!E25</f>
        <v>709</v>
      </c>
      <c r="O25" s="51">
        <f>'ごみ処理量内訳'!L25</f>
        <v>0</v>
      </c>
      <c r="P25" s="51">
        <f t="shared" si="2"/>
        <v>196</v>
      </c>
      <c r="Q25" s="51">
        <f>'ごみ処理量内訳'!G25</f>
        <v>0</v>
      </c>
      <c r="R25" s="51">
        <f>'ごみ処理量内訳'!H25</f>
        <v>196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43</v>
      </c>
      <c r="W25" s="51">
        <f>'資源化量内訳'!M25</f>
        <v>0</v>
      </c>
      <c r="X25" s="51">
        <f>'資源化量内訳'!N25</f>
        <v>17</v>
      </c>
      <c r="Y25" s="51">
        <f>'資源化量内訳'!O25</f>
        <v>26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948</v>
      </c>
      <c r="AE25" s="52">
        <f t="shared" si="5"/>
        <v>100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57</v>
      </c>
      <c r="AI25" s="51">
        <f>'資源化量内訳'!AZ25</f>
        <v>0</v>
      </c>
      <c r="AJ25" s="51">
        <f>'資源化量内訳'!BH25</f>
        <v>0</v>
      </c>
      <c r="AK25" s="51" t="s">
        <v>73</v>
      </c>
      <c r="AL25" s="51">
        <f t="shared" si="6"/>
        <v>57</v>
      </c>
      <c r="AM25" s="52">
        <f t="shared" si="7"/>
        <v>19.00668576886342</v>
      </c>
      <c r="AN25" s="51">
        <f>'ごみ処理量内訳'!AC25</f>
        <v>0</v>
      </c>
      <c r="AO25" s="51">
        <f>'ごみ処理量内訳'!AD25</f>
        <v>99</v>
      </c>
      <c r="AP25" s="51">
        <f>'ごみ処理量内訳'!AE25</f>
        <v>36</v>
      </c>
      <c r="AQ25" s="51">
        <f t="shared" si="8"/>
        <v>135</v>
      </c>
    </row>
    <row r="26" spans="1:43" ht="13.5">
      <c r="A26" s="26" t="s">
        <v>96</v>
      </c>
      <c r="B26" s="49" t="s">
        <v>135</v>
      </c>
      <c r="C26" s="50" t="s">
        <v>136</v>
      </c>
      <c r="D26" s="51">
        <v>791</v>
      </c>
      <c r="E26" s="51">
        <v>791</v>
      </c>
      <c r="F26" s="51">
        <f>'ごみ搬入量内訳'!H26</f>
        <v>228</v>
      </c>
      <c r="G26" s="51">
        <f>'ごみ搬入量内訳'!AG26</f>
        <v>1</v>
      </c>
      <c r="H26" s="51">
        <f>'ごみ搬入量内訳'!AH26</f>
        <v>0</v>
      </c>
      <c r="I26" s="51">
        <f t="shared" si="0"/>
        <v>229</v>
      </c>
      <c r="J26" s="51">
        <f t="shared" si="1"/>
        <v>793.1697348596367</v>
      </c>
      <c r="K26" s="51">
        <f>('ごみ搬入量内訳'!E26+'ごみ搬入量内訳'!AH26)/'ごみ処理概要'!D26/365*1000000</f>
        <v>782.7788649706457</v>
      </c>
      <c r="L26" s="51">
        <f>'ごみ搬入量内訳'!F26/'ごみ処理概要'!D26/365*1000000</f>
        <v>10.390869888990872</v>
      </c>
      <c r="M26" s="51">
        <f>'資源化量内訳'!BP26</f>
        <v>0</v>
      </c>
      <c r="N26" s="51">
        <f>'ごみ処理量内訳'!E26</f>
        <v>172</v>
      </c>
      <c r="O26" s="51">
        <f>'ごみ処理量内訳'!L26</f>
        <v>0</v>
      </c>
      <c r="P26" s="51">
        <f t="shared" si="2"/>
        <v>48</v>
      </c>
      <c r="Q26" s="51">
        <f>'ごみ処理量内訳'!G26</f>
        <v>0</v>
      </c>
      <c r="R26" s="51">
        <f>'ごみ処理量内訳'!H26</f>
        <v>48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9</v>
      </c>
      <c r="W26" s="51">
        <f>'資源化量内訳'!M26</f>
        <v>0</v>
      </c>
      <c r="X26" s="51">
        <f>'資源化量内訳'!N26</f>
        <v>3</v>
      </c>
      <c r="Y26" s="51">
        <f>'資源化量内訳'!O26</f>
        <v>6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229</v>
      </c>
      <c r="AE26" s="52">
        <f t="shared" si="5"/>
        <v>100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13</v>
      </c>
      <c r="AI26" s="51">
        <f>'資源化量内訳'!AZ26</f>
        <v>0</v>
      </c>
      <c r="AJ26" s="51">
        <f>'資源化量内訳'!BH26</f>
        <v>0</v>
      </c>
      <c r="AK26" s="51" t="s">
        <v>73</v>
      </c>
      <c r="AL26" s="51">
        <f t="shared" si="6"/>
        <v>13</v>
      </c>
      <c r="AM26" s="52">
        <f t="shared" si="7"/>
        <v>9.606986899563319</v>
      </c>
      <c r="AN26" s="51">
        <f>'ごみ処理量内訳'!AC26</f>
        <v>0</v>
      </c>
      <c r="AO26" s="51">
        <f>'ごみ処理量内訳'!AD26</f>
        <v>24</v>
      </c>
      <c r="AP26" s="51">
        <f>'ごみ処理量内訳'!AE26</f>
        <v>9</v>
      </c>
      <c r="AQ26" s="51">
        <f t="shared" si="8"/>
        <v>33</v>
      </c>
    </row>
    <row r="27" spans="1:43" ht="13.5">
      <c r="A27" s="26" t="s">
        <v>96</v>
      </c>
      <c r="B27" s="49" t="s">
        <v>137</v>
      </c>
      <c r="C27" s="50" t="s">
        <v>138</v>
      </c>
      <c r="D27" s="51">
        <v>1207</v>
      </c>
      <c r="E27" s="51">
        <v>1207</v>
      </c>
      <c r="F27" s="51">
        <f>'ごみ搬入量内訳'!H27</f>
        <v>349</v>
      </c>
      <c r="G27" s="51">
        <f>'ごみ搬入量内訳'!AG27</f>
        <v>1</v>
      </c>
      <c r="H27" s="51">
        <f>'ごみ搬入量内訳'!AH27</f>
        <v>0</v>
      </c>
      <c r="I27" s="51">
        <f t="shared" si="0"/>
        <v>350</v>
      </c>
      <c r="J27" s="51">
        <f t="shared" si="1"/>
        <v>794.4524520207465</v>
      </c>
      <c r="K27" s="51">
        <f>('ごみ搬入量内訳'!E27+'ごみ搬入量内訳'!AH27)/'ごみ処理概要'!D27/365*1000000</f>
        <v>785.3729954262237</v>
      </c>
      <c r="L27" s="51">
        <f>'ごみ搬入量内訳'!F27/'ごみ処理概要'!D27/365*1000000</f>
        <v>9.079456594522817</v>
      </c>
      <c r="M27" s="51">
        <f>'資源化量内訳'!BP27</f>
        <v>16</v>
      </c>
      <c r="N27" s="51">
        <f>'ごみ処理量内訳'!E27</f>
        <v>262</v>
      </c>
      <c r="O27" s="51">
        <f>'ごみ処理量内訳'!L27</f>
        <v>0</v>
      </c>
      <c r="P27" s="51">
        <f t="shared" si="2"/>
        <v>73</v>
      </c>
      <c r="Q27" s="51">
        <f>'ごみ処理量内訳'!G27</f>
        <v>0</v>
      </c>
      <c r="R27" s="51">
        <f>'ごみ処理量内訳'!H27</f>
        <v>73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15</v>
      </c>
      <c r="W27" s="51">
        <f>'資源化量内訳'!M27</f>
        <v>0</v>
      </c>
      <c r="X27" s="51">
        <f>'資源化量内訳'!N27</f>
        <v>6</v>
      </c>
      <c r="Y27" s="51">
        <f>'資源化量内訳'!O27</f>
        <v>9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350</v>
      </c>
      <c r="AE27" s="52">
        <f t="shared" si="5"/>
        <v>100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21</v>
      </c>
      <c r="AI27" s="51">
        <f>'資源化量内訳'!AZ27</f>
        <v>0</v>
      </c>
      <c r="AJ27" s="51">
        <f>'資源化量内訳'!BH27</f>
        <v>0</v>
      </c>
      <c r="AK27" s="51" t="s">
        <v>73</v>
      </c>
      <c r="AL27" s="51">
        <f t="shared" si="6"/>
        <v>21</v>
      </c>
      <c r="AM27" s="52">
        <f t="shared" si="7"/>
        <v>14.207650273224044</v>
      </c>
      <c r="AN27" s="51">
        <f>'ごみ処理量内訳'!AC27</f>
        <v>0</v>
      </c>
      <c r="AO27" s="51">
        <f>'ごみ処理量内訳'!AD27</f>
        <v>37</v>
      </c>
      <c r="AP27" s="51">
        <f>'ごみ処理量内訳'!AE27</f>
        <v>13</v>
      </c>
      <c r="AQ27" s="51">
        <f t="shared" si="8"/>
        <v>50</v>
      </c>
    </row>
    <row r="28" spans="1:43" ht="13.5">
      <c r="A28" s="26" t="s">
        <v>96</v>
      </c>
      <c r="B28" s="49" t="s">
        <v>139</v>
      </c>
      <c r="C28" s="50" t="s">
        <v>140</v>
      </c>
      <c r="D28" s="51">
        <v>35506</v>
      </c>
      <c r="E28" s="51">
        <v>35506</v>
      </c>
      <c r="F28" s="51">
        <f>'ごみ搬入量内訳'!H28</f>
        <v>8689</v>
      </c>
      <c r="G28" s="51">
        <f>'ごみ搬入量内訳'!AG28</f>
        <v>798</v>
      </c>
      <c r="H28" s="51">
        <f>'ごみ搬入量内訳'!AH28</f>
        <v>0</v>
      </c>
      <c r="I28" s="51">
        <f t="shared" si="0"/>
        <v>9487</v>
      </c>
      <c r="J28" s="51">
        <f t="shared" si="1"/>
        <v>732.0391151331553</v>
      </c>
      <c r="K28" s="51">
        <f>('ごみ搬入量内訳'!E28+'ごみ搬入量内訳'!AH28)/'ごみ処理概要'!D28/365*1000000</f>
        <v>493.607485981532</v>
      </c>
      <c r="L28" s="51">
        <f>'ごみ搬入量内訳'!F28/'ごみ処理概要'!D28/365*1000000</f>
        <v>238.4316291516232</v>
      </c>
      <c r="M28" s="51">
        <f>'資源化量内訳'!BP28</f>
        <v>1202</v>
      </c>
      <c r="N28" s="51">
        <f>'ごみ処理量内訳'!E28</f>
        <v>8297</v>
      </c>
      <c r="O28" s="51">
        <f>'ごみ処理量内訳'!L28</f>
        <v>706</v>
      </c>
      <c r="P28" s="51">
        <f t="shared" si="2"/>
        <v>0</v>
      </c>
      <c r="Q28" s="51">
        <f>'ごみ処理量内訳'!G28</f>
        <v>0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484</v>
      </c>
      <c r="W28" s="51">
        <f>'資源化量内訳'!M28</f>
        <v>65</v>
      </c>
      <c r="X28" s="51">
        <f>'資源化量内訳'!N28</f>
        <v>162</v>
      </c>
      <c r="Y28" s="51">
        <f>'資源化量内訳'!O28</f>
        <v>196</v>
      </c>
      <c r="Z28" s="51">
        <f>'資源化量内訳'!P28</f>
        <v>37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24</v>
      </c>
      <c r="AD28" s="51">
        <f t="shared" si="4"/>
        <v>9487</v>
      </c>
      <c r="AE28" s="52">
        <f t="shared" si="5"/>
        <v>92.5582375882787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73</v>
      </c>
      <c r="AL28" s="51">
        <f t="shared" si="6"/>
        <v>0</v>
      </c>
      <c r="AM28" s="52">
        <f t="shared" si="7"/>
        <v>15.773224810552906</v>
      </c>
      <c r="AN28" s="51">
        <f>'ごみ処理量内訳'!AC28</f>
        <v>706</v>
      </c>
      <c r="AO28" s="51">
        <f>'ごみ処理量内訳'!AD28</f>
        <v>852</v>
      </c>
      <c r="AP28" s="51">
        <f>'ごみ処理量内訳'!AE28</f>
        <v>0</v>
      </c>
      <c r="AQ28" s="51">
        <f t="shared" si="8"/>
        <v>1558</v>
      </c>
    </row>
    <row r="29" spans="1:43" ht="13.5">
      <c r="A29" s="26" t="s">
        <v>96</v>
      </c>
      <c r="B29" s="49" t="s">
        <v>141</v>
      </c>
      <c r="C29" s="50" t="s">
        <v>142</v>
      </c>
      <c r="D29" s="51">
        <v>10858</v>
      </c>
      <c r="E29" s="51">
        <v>10858</v>
      </c>
      <c r="F29" s="51">
        <f>'ごみ搬入量内訳'!H29</f>
        <v>2913</v>
      </c>
      <c r="G29" s="51">
        <f>'ごみ搬入量内訳'!AG29</f>
        <v>643</v>
      </c>
      <c r="H29" s="51">
        <f>'ごみ搬入量内訳'!AH29</f>
        <v>0</v>
      </c>
      <c r="I29" s="51">
        <f t="shared" si="0"/>
        <v>3556</v>
      </c>
      <c r="J29" s="51">
        <f t="shared" si="1"/>
        <v>897.2615355889352</v>
      </c>
      <c r="K29" s="51">
        <f>('ごみ搬入量内訳'!E29+'ごみ搬入量内訳'!AH29)/'ごみ処理概要'!D29/365*1000000</f>
        <v>520.0382522071978</v>
      </c>
      <c r="L29" s="51">
        <f>'ごみ搬入量内訳'!F29/'ごみ処理概要'!D29/365*1000000</f>
        <v>377.2232833817374</v>
      </c>
      <c r="M29" s="51">
        <f>'資源化量内訳'!BP29</f>
        <v>80</v>
      </c>
      <c r="N29" s="51">
        <f>'ごみ処理量内訳'!E29</f>
        <v>3134</v>
      </c>
      <c r="O29" s="51">
        <f>'ごみ処理量内訳'!L29</f>
        <v>255</v>
      </c>
      <c r="P29" s="51">
        <f t="shared" si="2"/>
        <v>0</v>
      </c>
      <c r="Q29" s="51">
        <f>'ごみ処理量内訳'!G29</f>
        <v>0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167</v>
      </c>
      <c r="W29" s="51">
        <f>'資源化量内訳'!M29</f>
        <v>37</v>
      </c>
      <c r="X29" s="51">
        <f>'資源化量内訳'!N29</f>
        <v>47</v>
      </c>
      <c r="Y29" s="51">
        <f>'資源化量内訳'!O29</f>
        <v>64</v>
      </c>
      <c r="Z29" s="51">
        <f>'資源化量内訳'!P29</f>
        <v>9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10</v>
      </c>
      <c r="AD29" s="51">
        <f t="shared" si="4"/>
        <v>3556</v>
      </c>
      <c r="AE29" s="52">
        <f t="shared" si="5"/>
        <v>92.82902137232846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73</v>
      </c>
      <c r="AL29" s="51">
        <f t="shared" si="6"/>
        <v>0</v>
      </c>
      <c r="AM29" s="52">
        <f t="shared" si="7"/>
        <v>6.793179317931792</v>
      </c>
      <c r="AN29" s="51">
        <f>'ごみ処理量内訳'!AC29</f>
        <v>255</v>
      </c>
      <c r="AO29" s="51">
        <f>'ごみ処理量内訳'!AD29</f>
        <v>322</v>
      </c>
      <c r="AP29" s="51">
        <f>'ごみ処理量内訳'!AE29</f>
        <v>0</v>
      </c>
      <c r="AQ29" s="51">
        <f t="shared" si="8"/>
        <v>577</v>
      </c>
    </row>
    <row r="30" spans="1:43" ht="13.5">
      <c r="A30" s="26" t="s">
        <v>96</v>
      </c>
      <c r="B30" s="49" t="s">
        <v>143</v>
      </c>
      <c r="C30" s="50" t="s">
        <v>144</v>
      </c>
      <c r="D30" s="51">
        <v>11752</v>
      </c>
      <c r="E30" s="51">
        <v>11752</v>
      </c>
      <c r="F30" s="51">
        <f>'ごみ搬入量内訳'!H30</f>
        <v>2862</v>
      </c>
      <c r="G30" s="51">
        <f>'ごみ搬入量内訳'!AG30</f>
        <v>692</v>
      </c>
      <c r="H30" s="51">
        <f>'ごみ搬入量内訳'!AH30</f>
        <v>0</v>
      </c>
      <c r="I30" s="51">
        <f t="shared" si="0"/>
        <v>3554</v>
      </c>
      <c r="J30" s="51">
        <f t="shared" si="1"/>
        <v>828.5386573663941</v>
      </c>
      <c r="K30" s="51">
        <f>('ごみ搬入量内訳'!E30+'ごみ搬入量内訳'!AH30)/'ごみ処理概要'!D30/365*1000000</f>
        <v>554.1464233426896</v>
      </c>
      <c r="L30" s="51">
        <f>'ごみ搬入量内訳'!F30/'ごみ処理概要'!D30/365*1000000</f>
        <v>274.3922340237045</v>
      </c>
      <c r="M30" s="51">
        <f>'資源化量内訳'!BP30</f>
        <v>159</v>
      </c>
      <c r="N30" s="51">
        <f>'ごみ処理量内訳'!E30</f>
        <v>3189</v>
      </c>
      <c r="O30" s="51">
        <f>'ごみ処理量内訳'!L30</f>
        <v>221</v>
      </c>
      <c r="P30" s="51">
        <f t="shared" si="2"/>
        <v>0</v>
      </c>
      <c r="Q30" s="51">
        <f>'ごみ処理量内訳'!G30</f>
        <v>0</v>
      </c>
      <c r="R30" s="51">
        <f>'ごみ処理量内訳'!H30</f>
        <v>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144</v>
      </c>
      <c r="W30" s="51">
        <f>'資源化量内訳'!M30</f>
        <v>31</v>
      </c>
      <c r="X30" s="51">
        <f>'資源化量内訳'!N30</f>
        <v>45</v>
      </c>
      <c r="Y30" s="51">
        <f>'資源化量内訳'!O30</f>
        <v>51</v>
      </c>
      <c r="Z30" s="51">
        <f>'資源化量内訳'!P30</f>
        <v>9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8</v>
      </c>
      <c r="AD30" s="51">
        <f t="shared" si="4"/>
        <v>3554</v>
      </c>
      <c r="AE30" s="52">
        <f t="shared" si="5"/>
        <v>93.7816544738323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0</v>
      </c>
      <c r="AI30" s="51">
        <f>'資源化量内訳'!AZ30</f>
        <v>0</v>
      </c>
      <c r="AJ30" s="51">
        <f>'資源化量内訳'!BH30</f>
        <v>0</v>
      </c>
      <c r="AK30" s="51" t="s">
        <v>73</v>
      </c>
      <c r="AL30" s="51">
        <f t="shared" si="6"/>
        <v>0</v>
      </c>
      <c r="AM30" s="52">
        <f t="shared" si="7"/>
        <v>8.160517102073793</v>
      </c>
      <c r="AN30" s="51">
        <f>'ごみ処理量内訳'!AC30</f>
        <v>221</v>
      </c>
      <c r="AO30" s="51">
        <f>'ごみ処理量内訳'!AD30</f>
        <v>328</v>
      </c>
      <c r="AP30" s="51">
        <f>'ごみ処理量内訳'!AE30</f>
        <v>0</v>
      </c>
      <c r="AQ30" s="51">
        <f t="shared" si="8"/>
        <v>549</v>
      </c>
    </row>
    <row r="31" spans="1:43" ht="13.5">
      <c r="A31" s="26" t="s">
        <v>96</v>
      </c>
      <c r="B31" s="49" t="s">
        <v>145</v>
      </c>
      <c r="C31" s="50" t="s">
        <v>146</v>
      </c>
      <c r="D31" s="51">
        <v>12863</v>
      </c>
      <c r="E31" s="51">
        <v>12859</v>
      </c>
      <c r="F31" s="51">
        <f>'ごみ搬入量内訳'!H31</f>
        <v>3003</v>
      </c>
      <c r="G31" s="51">
        <f>'ごみ搬入量内訳'!AG31</f>
        <v>621</v>
      </c>
      <c r="H31" s="51">
        <f>'ごみ搬入量内訳'!AH31</f>
        <v>1</v>
      </c>
      <c r="I31" s="51">
        <f t="shared" si="0"/>
        <v>3625</v>
      </c>
      <c r="J31" s="51">
        <f t="shared" si="1"/>
        <v>772.0987988272617</v>
      </c>
      <c r="K31" s="51">
        <f>('ごみ搬入量内訳'!E31+'ごみ搬入量内訳'!AH31)/'ごみ処理概要'!D31/365*1000000</f>
        <v>639.8302873591985</v>
      </c>
      <c r="L31" s="51">
        <f>'ごみ搬入量内訳'!F31/'ごみ処理概要'!D31/365*1000000</f>
        <v>132.26851146806334</v>
      </c>
      <c r="M31" s="51">
        <f>'資源化量内訳'!BP31</f>
        <v>444</v>
      </c>
      <c r="N31" s="51">
        <f>'ごみ処理量内訳'!E31</f>
        <v>3073</v>
      </c>
      <c r="O31" s="51">
        <f>'ごみ処理量内訳'!L31</f>
        <v>348</v>
      </c>
      <c r="P31" s="51">
        <f t="shared" si="2"/>
        <v>0</v>
      </c>
      <c r="Q31" s="51">
        <f>'ごみ処理量内訳'!G31</f>
        <v>0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203</v>
      </c>
      <c r="W31" s="51">
        <f>'資源化量内訳'!M31</f>
        <v>29</v>
      </c>
      <c r="X31" s="51">
        <f>'資源化量内訳'!N31</f>
        <v>71</v>
      </c>
      <c r="Y31" s="51">
        <f>'資源化量内訳'!O31</f>
        <v>76</v>
      </c>
      <c r="Z31" s="51">
        <f>'資源化量内訳'!P31</f>
        <v>13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14</v>
      </c>
      <c r="AD31" s="51">
        <f t="shared" si="4"/>
        <v>3624</v>
      </c>
      <c r="AE31" s="52">
        <f t="shared" si="5"/>
        <v>90.39735099337747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73</v>
      </c>
      <c r="AL31" s="51">
        <f t="shared" si="6"/>
        <v>0</v>
      </c>
      <c r="AM31" s="52">
        <f t="shared" si="7"/>
        <v>15.904621435594887</v>
      </c>
      <c r="AN31" s="51">
        <f>'ごみ処理量内訳'!AC31</f>
        <v>348</v>
      </c>
      <c r="AO31" s="51">
        <f>'ごみ処理量内訳'!AD31</f>
        <v>316</v>
      </c>
      <c r="AP31" s="51">
        <f>'ごみ処理量内訳'!AE31</f>
        <v>0</v>
      </c>
      <c r="AQ31" s="51">
        <f t="shared" si="8"/>
        <v>664</v>
      </c>
    </row>
    <row r="32" spans="1:43" ht="13.5">
      <c r="A32" s="26" t="s">
        <v>96</v>
      </c>
      <c r="B32" s="49" t="s">
        <v>147</v>
      </c>
      <c r="C32" s="50" t="s">
        <v>148</v>
      </c>
      <c r="D32" s="51">
        <v>26666</v>
      </c>
      <c r="E32" s="51">
        <v>26666</v>
      </c>
      <c r="F32" s="51">
        <f>'ごみ搬入量内訳'!H32</f>
        <v>7858</v>
      </c>
      <c r="G32" s="51">
        <f>'ごみ搬入量内訳'!AG32</f>
        <v>598</v>
      </c>
      <c r="H32" s="51">
        <f>'ごみ搬入量内訳'!AH32</f>
        <v>0</v>
      </c>
      <c r="I32" s="51">
        <f t="shared" si="0"/>
        <v>8456</v>
      </c>
      <c r="J32" s="51">
        <f t="shared" si="1"/>
        <v>868.7888430087464</v>
      </c>
      <c r="K32" s="51">
        <f>('ごみ搬入量内訳'!E32+'ごみ搬入量内訳'!AH32)/'ごみ処理概要'!D32/365*1000000</f>
        <v>624.9813779591066</v>
      </c>
      <c r="L32" s="51">
        <f>'ごみ搬入量内訳'!F32/'ごみ処理概要'!D32/365*1000000</f>
        <v>243.80746504963992</v>
      </c>
      <c r="M32" s="51">
        <f>'資源化量内訳'!BP32</f>
        <v>836</v>
      </c>
      <c r="N32" s="51">
        <f>'ごみ処理量内訳'!E32</f>
        <v>7630</v>
      </c>
      <c r="O32" s="51">
        <f>'ごみ処理量内訳'!L32</f>
        <v>489</v>
      </c>
      <c r="P32" s="51">
        <f t="shared" si="2"/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337</v>
      </c>
      <c r="W32" s="51">
        <f>'資源化量内訳'!M32</f>
        <v>50</v>
      </c>
      <c r="X32" s="51">
        <f>'資源化量内訳'!N32</f>
        <v>106</v>
      </c>
      <c r="Y32" s="51">
        <f>'資源化量内訳'!O32</f>
        <v>137</v>
      </c>
      <c r="Z32" s="51">
        <f>'資源化量内訳'!P32</f>
        <v>23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21</v>
      </c>
      <c r="AD32" s="51">
        <f t="shared" si="4"/>
        <v>8456</v>
      </c>
      <c r="AE32" s="52">
        <f t="shared" si="5"/>
        <v>94.21712393566698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73</v>
      </c>
      <c r="AL32" s="51">
        <f t="shared" si="6"/>
        <v>0</v>
      </c>
      <c r="AM32" s="52">
        <f t="shared" si="7"/>
        <v>12.623762376237623</v>
      </c>
      <c r="AN32" s="51">
        <f>'ごみ処理量内訳'!AC32</f>
        <v>489</v>
      </c>
      <c r="AO32" s="51">
        <f>'ごみ処理量内訳'!AD32</f>
        <v>784</v>
      </c>
      <c r="AP32" s="51">
        <f>'ごみ処理量内訳'!AE32</f>
        <v>0</v>
      </c>
      <c r="AQ32" s="51">
        <f t="shared" si="8"/>
        <v>1273</v>
      </c>
    </row>
    <row r="33" spans="1:43" ht="13.5">
      <c r="A33" s="26" t="s">
        <v>96</v>
      </c>
      <c r="B33" s="49" t="s">
        <v>149</v>
      </c>
      <c r="C33" s="50" t="s">
        <v>150</v>
      </c>
      <c r="D33" s="51">
        <v>10540</v>
      </c>
      <c r="E33" s="51">
        <v>10540</v>
      </c>
      <c r="F33" s="51">
        <f>'ごみ搬入量内訳'!H33</f>
        <v>2870</v>
      </c>
      <c r="G33" s="51">
        <f>'ごみ搬入量内訳'!AG33</f>
        <v>48</v>
      </c>
      <c r="H33" s="51">
        <f>'ごみ搬入量内訳'!AH33</f>
        <v>0</v>
      </c>
      <c r="I33" s="51">
        <f t="shared" si="0"/>
        <v>2918</v>
      </c>
      <c r="J33" s="51">
        <f t="shared" si="1"/>
        <v>758.4934106209872</v>
      </c>
      <c r="K33" s="51">
        <f>('ごみ搬入量内訳'!E33+'ごみ搬入量内訳'!AH33)/'ごみ処理概要'!D33/365*1000000</f>
        <v>746.0164799459332</v>
      </c>
      <c r="L33" s="51">
        <f>'ごみ搬入量内訳'!F33/'ごみ処理概要'!D33/365*1000000</f>
        <v>12.476930675053937</v>
      </c>
      <c r="M33" s="51">
        <f>'資源化量内訳'!BP33</f>
        <v>177</v>
      </c>
      <c r="N33" s="51">
        <f>'ごみ処理量内訳'!E33</f>
        <v>1637</v>
      </c>
      <c r="O33" s="51">
        <f>'ごみ処理量内訳'!L33</f>
        <v>1132</v>
      </c>
      <c r="P33" s="51">
        <f t="shared" si="2"/>
        <v>0</v>
      </c>
      <c r="Q33" s="51">
        <f>'ごみ処理量内訳'!G33</f>
        <v>0</v>
      </c>
      <c r="R33" s="51">
        <f>'ごみ処理量内訳'!H33</f>
        <v>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149</v>
      </c>
      <c r="W33" s="51">
        <f>'資源化量内訳'!M33</f>
        <v>0</v>
      </c>
      <c r="X33" s="51">
        <f>'資源化量内訳'!N33</f>
        <v>88</v>
      </c>
      <c r="Y33" s="51">
        <f>'資源化量内訳'!O33</f>
        <v>53</v>
      </c>
      <c r="Z33" s="51">
        <f>'資源化量内訳'!P33</f>
        <v>8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2918</v>
      </c>
      <c r="AE33" s="52">
        <f t="shared" si="5"/>
        <v>61.20630568882797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0</v>
      </c>
      <c r="AI33" s="51">
        <f>'資源化量内訳'!AZ33</f>
        <v>0</v>
      </c>
      <c r="AJ33" s="51">
        <f>'資源化量内訳'!BH33</f>
        <v>0</v>
      </c>
      <c r="AK33" s="51" t="s">
        <v>73</v>
      </c>
      <c r="AL33" s="51">
        <f t="shared" si="6"/>
        <v>0</v>
      </c>
      <c r="AM33" s="52">
        <f t="shared" si="7"/>
        <v>10.533117932148626</v>
      </c>
      <c r="AN33" s="51">
        <f>'ごみ処理量内訳'!AC33</f>
        <v>1132</v>
      </c>
      <c r="AO33" s="51">
        <f>'ごみ処理量内訳'!AD33</f>
        <v>206</v>
      </c>
      <c r="AP33" s="51">
        <f>'ごみ処理量内訳'!AE33</f>
        <v>0</v>
      </c>
      <c r="AQ33" s="51">
        <f t="shared" si="8"/>
        <v>1338</v>
      </c>
    </row>
    <row r="34" spans="1:43" ht="13.5">
      <c r="A34" s="26" t="s">
        <v>96</v>
      </c>
      <c r="B34" s="49" t="s">
        <v>151</v>
      </c>
      <c r="C34" s="50" t="s">
        <v>152</v>
      </c>
      <c r="D34" s="51">
        <v>7525</v>
      </c>
      <c r="E34" s="51">
        <v>7525</v>
      </c>
      <c r="F34" s="51">
        <f>'ごみ搬入量内訳'!H34</f>
        <v>2198</v>
      </c>
      <c r="G34" s="51">
        <f>'ごみ搬入量内訳'!AG34</f>
        <v>1360</v>
      </c>
      <c r="H34" s="51">
        <f>'ごみ搬入量内訳'!AH34</f>
        <v>0</v>
      </c>
      <c r="I34" s="51">
        <f t="shared" si="0"/>
        <v>3558</v>
      </c>
      <c r="J34" s="51">
        <f t="shared" si="1"/>
        <v>1295.4080007281666</v>
      </c>
      <c r="K34" s="51">
        <f>('ごみ搬入量内訳'!E34+'ごみ搬入量内訳'!AH34)/'ごみ処理概要'!D34/365*1000000</f>
        <v>810.0851044463659</v>
      </c>
      <c r="L34" s="51">
        <f>'ごみ搬入量内訳'!F34/'ごみ処理概要'!D34/365*1000000</f>
        <v>485.32289628180035</v>
      </c>
      <c r="M34" s="51">
        <f>'資源化量内訳'!BP34</f>
        <v>0</v>
      </c>
      <c r="N34" s="51">
        <f>'ごみ処理量内訳'!E34</f>
        <v>2717</v>
      </c>
      <c r="O34" s="51">
        <f>'ごみ処理量内訳'!L34</f>
        <v>461</v>
      </c>
      <c r="P34" s="51">
        <f t="shared" si="2"/>
        <v>219</v>
      </c>
      <c r="Q34" s="51">
        <f>'ごみ処理量内訳'!G34</f>
        <v>0</v>
      </c>
      <c r="R34" s="51">
        <f>'ごみ処理量内訳'!H34</f>
        <v>219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161</v>
      </c>
      <c r="W34" s="51">
        <f>'資源化量内訳'!M34</f>
        <v>157</v>
      </c>
      <c r="X34" s="51">
        <f>'資源化量内訳'!N34</f>
        <v>0</v>
      </c>
      <c r="Y34" s="51">
        <f>'資源化量内訳'!O34</f>
        <v>0</v>
      </c>
      <c r="Z34" s="51">
        <f>'資源化量内訳'!P34</f>
        <v>4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3558</v>
      </c>
      <c r="AE34" s="52">
        <f t="shared" si="5"/>
        <v>87.04328274311412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219</v>
      </c>
      <c r="AI34" s="51">
        <f>'資源化量内訳'!AZ34</f>
        <v>0</v>
      </c>
      <c r="AJ34" s="51">
        <f>'資源化量内訳'!BH34</f>
        <v>0</v>
      </c>
      <c r="AK34" s="51" t="s">
        <v>73</v>
      </c>
      <c r="AL34" s="51">
        <f t="shared" si="6"/>
        <v>219</v>
      </c>
      <c r="AM34" s="52">
        <f t="shared" si="7"/>
        <v>10.680157391793141</v>
      </c>
      <c r="AN34" s="51">
        <f>'ごみ処理量内訳'!AC34</f>
        <v>461</v>
      </c>
      <c r="AO34" s="51">
        <f>'ごみ処理量内訳'!AD34</f>
        <v>388</v>
      </c>
      <c r="AP34" s="51">
        <f>'ごみ処理量内訳'!AE34</f>
        <v>0</v>
      </c>
      <c r="AQ34" s="51">
        <f t="shared" si="8"/>
        <v>849</v>
      </c>
    </row>
    <row r="35" spans="1:43" ht="13.5">
      <c r="A35" s="26" t="s">
        <v>96</v>
      </c>
      <c r="B35" s="49" t="s">
        <v>153</v>
      </c>
      <c r="C35" s="50" t="s">
        <v>154</v>
      </c>
      <c r="D35" s="51">
        <v>16063</v>
      </c>
      <c r="E35" s="51">
        <v>16063</v>
      </c>
      <c r="F35" s="51">
        <f>'ごみ搬入量内訳'!H35</f>
        <v>3964</v>
      </c>
      <c r="G35" s="51">
        <f>'ごみ搬入量内訳'!AG35</f>
        <v>989</v>
      </c>
      <c r="H35" s="51">
        <f>'ごみ搬入量内訳'!AH35</f>
        <v>0</v>
      </c>
      <c r="I35" s="51">
        <f t="shared" si="0"/>
        <v>4953</v>
      </c>
      <c r="J35" s="51">
        <f t="shared" si="1"/>
        <v>844.7900774262984</v>
      </c>
      <c r="K35" s="51">
        <f>('ごみ搬入量内訳'!E35+'ごみ搬入量内訳'!AH35)/'ごみ処理概要'!D35/365*1000000</f>
        <v>684.4624632973421</v>
      </c>
      <c r="L35" s="51">
        <f>'ごみ搬入量内訳'!F35/'ごみ処理概要'!D35/365*1000000</f>
        <v>160.32761412895627</v>
      </c>
      <c r="M35" s="51">
        <f>'資源化量内訳'!BP35</f>
        <v>275</v>
      </c>
      <c r="N35" s="51">
        <f>'ごみ処理量内訳'!E35</f>
        <v>3833</v>
      </c>
      <c r="O35" s="51">
        <f>'ごみ処理量内訳'!L35</f>
        <v>673</v>
      </c>
      <c r="P35" s="51">
        <f t="shared" si="2"/>
        <v>7</v>
      </c>
      <c r="Q35" s="51">
        <f>'ごみ処理量内訳'!G35</f>
        <v>0</v>
      </c>
      <c r="R35" s="51">
        <f>'ごみ処理量内訳'!H35</f>
        <v>0</v>
      </c>
      <c r="S35" s="51">
        <f>'ごみ処理量内訳'!I35</f>
        <v>7</v>
      </c>
      <c r="T35" s="51">
        <f>'ごみ処理量内訳'!J35</f>
        <v>0</v>
      </c>
      <c r="U35" s="51">
        <f>'ごみ処理量内訳'!K35</f>
        <v>0</v>
      </c>
      <c r="V35" s="51">
        <f t="shared" si="3"/>
        <v>440</v>
      </c>
      <c r="W35" s="51">
        <f>'資源化量内訳'!M35</f>
        <v>100</v>
      </c>
      <c r="X35" s="51">
        <f>'資源化量内訳'!N35</f>
        <v>164</v>
      </c>
      <c r="Y35" s="51">
        <f>'資源化量内訳'!O35</f>
        <v>162</v>
      </c>
      <c r="Z35" s="51">
        <f>'資源化量内訳'!P35</f>
        <v>14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4953</v>
      </c>
      <c r="AE35" s="52">
        <f t="shared" si="5"/>
        <v>86.41227538865334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0</v>
      </c>
      <c r="AI35" s="51">
        <f>'資源化量内訳'!AZ35</f>
        <v>7</v>
      </c>
      <c r="AJ35" s="51">
        <f>'資源化量内訳'!BH35</f>
        <v>0</v>
      </c>
      <c r="AK35" s="51" t="s">
        <v>73</v>
      </c>
      <c r="AL35" s="51">
        <f t="shared" si="6"/>
        <v>7</v>
      </c>
      <c r="AM35" s="52">
        <f t="shared" si="7"/>
        <v>13.810252486610558</v>
      </c>
      <c r="AN35" s="51">
        <f>'ごみ処理量内訳'!AC35</f>
        <v>673</v>
      </c>
      <c r="AO35" s="51">
        <f>'ごみ処理量内訳'!AD35</f>
        <v>548</v>
      </c>
      <c r="AP35" s="51">
        <f>'ごみ処理量内訳'!AE35</f>
        <v>0</v>
      </c>
      <c r="AQ35" s="51">
        <f t="shared" si="8"/>
        <v>1221</v>
      </c>
    </row>
    <row r="36" spans="1:43" ht="13.5">
      <c r="A36" s="26" t="s">
        <v>96</v>
      </c>
      <c r="B36" s="49" t="s">
        <v>155</v>
      </c>
      <c r="C36" s="50" t="s">
        <v>156</v>
      </c>
      <c r="D36" s="51">
        <v>9003</v>
      </c>
      <c r="E36" s="51">
        <v>8996</v>
      </c>
      <c r="F36" s="51">
        <f>'ごみ搬入量内訳'!H36</f>
        <v>2413</v>
      </c>
      <c r="G36" s="51">
        <f>'ごみ搬入量内訳'!AG36</f>
        <v>247</v>
      </c>
      <c r="H36" s="51">
        <f>'ごみ搬入量内訳'!AH36</f>
        <v>2</v>
      </c>
      <c r="I36" s="51">
        <f t="shared" si="0"/>
        <v>2662</v>
      </c>
      <c r="J36" s="51">
        <f t="shared" si="1"/>
        <v>810.0800494203606</v>
      </c>
      <c r="K36" s="51">
        <f>('ごみ搬入量内訳'!E36+'ごみ搬入量内訳'!AH36)/'ごみ処理概要'!D36/365*1000000</f>
        <v>746.1744106606778</v>
      </c>
      <c r="L36" s="51">
        <f>'ごみ搬入量内訳'!F36/'ごみ処理概要'!D36/365*1000000</f>
        <v>63.90563875968285</v>
      </c>
      <c r="M36" s="51">
        <f>'資源化量内訳'!BP36</f>
        <v>131</v>
      </c>
      <c r="N36" s="51">
        <f>'ごみ処理量内訳'!E36</f>
        <v>1764</v>
      </c>
      <c r="O36" s="51">
        <f>'ごみ処理量内訳'!L36</f>
        <v>639</v>
      </c>
      <c r="P36" s="51">
        <f t="shared" si="2"/>
        <v>0</v>
      </c>
      <c r="Q36" s="51">
        <f>'ごみ処理量内訳'!G36</f>
        <v>0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257</v>
      </c>
      <c r="W36" s="51">
        <f>'資源化量内訳'!M36</f>
        <v>3</v>
      </c>
      <c r="X36" s="51">
        <f>'資源化量内訳'!N36</f>
        <v>185</v>
      </c>
      <c r="Y36" s="51">
        <f>'資源化量内訳'!O36</f>
        <v>61</v>
      </c>
      <c r="Z36" s="51">
        <f>'資源化量内訳'!P36</f>
        <v>8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2660</v>
      </c>
      <c r="AE36" s="52">
        <f t="shared" si="5"/>
        <v>75.97744360902256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73</v>
      </c>
      <c r="AL36" s="51">
        <f t="shared" si="6"/>
        <v>0</v>
      </c>
      <c r="AM36" s="52">
        <f t="shared" si="7"/>
        <v>13.90182730204228</v>
      </c>
      <c r="AN36" s="51">
        <f>'ごみ処理量内訳'!AC36</f>
        <v>639</v>
      </c>
      <c r="AO36" s="51">
        <f>'ごみ処理量内訳'!AD36</f>
        <v>252</v>
      </c>
      <c r="AP36" s="51">
        <f>'ごみ処理量内訳'!AE36</f>
        <v>0</v>
      </c>
      <c r="AQ36" s="51">
        <f t="shared" si="8"/>
        <v>891</v>
      </c>
    </row>
    <row r="37" spans="1:43" ht="13.5">
      <c r="A37" s="26" t="s">
        <v>96</v>
      </c>
      <c r="B37" s="49" t="s">
        <v>157</v>
      </c>
      <c r="C37" s="50" t="s">
        <v>158</v>
      </c>
      <c r="D37" s="51">
        <v>6031</v>
      </c>
      <c r="E37" s="51">
        <v>6031</v>
      </c>
      <c r="F37" s="51">
        <f>'ごみ搬入量内訳'!H37</f>
        <v>1466</v>
      </c>
      <c r="G37" s="51">
        <f>'ごみ搬入量内訳'!AG37</f>
        <v>203</v>
      </c>
      <c r="H37" s="51">
        <f>'ごみ搬入量内訳'!AH37</f>
        <v>0</v>
      </c>
      <c r="I37" s="51">
        <f t="shared" si="0"/>
        <v>1669</v>
      </c>
      <c r="J37" s="51">
        <f t="shared" si="1"/>
        <v>758.1831768738232</v>
      </c>
      <c r="K37" s="51">
        <f>('ごみ搬入量内訳'!E37+'ごみ搬入量内訳'!AH37)/'ごみ処理概要'!D37/365*1000000</f>
        <v>624.6266436198364</v>
      </c>
      <c r="L37" s="51">
        <f>'ごみ搬入量内訳'!F37/'ごみ処理概要'!D37/365*1000000</f>
        <v>133.55653325398683</v>
      </c>
      <c r="M37" s="51">
        <f>'資源化量内訳'!BP37</f>
        <v>0</v>
      </c>
      <c r="N37" s="51">
        <f>'ごみ処理量内訳'!E37</f>
        <v>1225</v>
      </c>
      <c r="O37" s="51">
        <f>'ごみ処理量内訳'!L37</f>
        <v>72</v>
      </c>
      <c r="P37" s="51">
        <f t="shared" si="2"/>
        <v>8</v>
      </c>
      <c r="Q37" s="51">
        <f>'ごみ処理量内訳'!G37</f>
        <v>0</v>
      </c>
      <c r="R37" s="51">
        <f>'ごみ処理量内訳'!H37</f>
        <v>8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364</v>
      </c>
      <c r="W37" s="51">
        <f>'資源化量内訳'!M37</f>
        <v>231</v>
      </c>
      <c r="X37" s="51">
        <f>'資源化量内訳'!N37</f>
        <v>56</v>
      </c>
      <c r="Y37" s="51">
        <f>'資源化量内訳'!O37</f>
        <v>72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5</v>
      </c>
      <c r="AD37" s="51">
        <f t="shared" si="4"/>
        <v>1669</v>
      </c>
      <c r="AE37" s="52">
        <f t="shared" si="5"/>
        <v>95.68603954463751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8</v>
      </c>
      <c r="AI37" s="51">
        <f>'資源化量内訳'!AZ37</f>
        <v>0</v>
      </c>
      <c r="AJ37" s="51">
        <f>'資源化量内訳'!BH37</f>
        <v>0</v>
      </c>
      <c r="AK37" s="51" t="s">
        <v>73</v>
      </c>
      <c r="AL37" s="51">
        <f t="shared" si="6"/>
        <v>8</v>
      </c>
      <c r="AM37" s="52">
        <f t="shared" si="7"/>
        <v>22.288795686039546</v>
      </c>
      <c r="AN37" s="51">
        <f>'ごみ処理量内訳'!AC37</f>
        <v>72</v>
      </c>
      <c r="AO37" s="51">
        <f>'ごみ処理量内訳'!AD37</f>
        <v>125</v>
      </c>
      <c r="AP37" s="51">
        <f>'ごみ処理量内訳'!AE37</f>
        <v>0</v>
      </c>
      <c r="AQ37" s="51">
        <f t="shared" si="8"/>
        <v>197</v>
      </c>
    </row>
    <row r="38" spans="1:43" ht="13.5">
      <c r="A38" s="26" t="s">
        <v>96</v>
      </c>
      <c r="B38" s="49" t="s">
        <v>159</v>
      </c>
      <c r="C38" s="50" t="s">
        <v>160</v>
      </c>
      <c r="D38" s="51">
        <v>5926</v>
      </c>
      <c r="E38" s="51">
        <v>5926</v>
      </c>
      <c r="F38" s="51">
        <f>'ごみ搬入量内訳'!H38</f>
        <v>1213</v>
      </c>
      <c r="G38" s="51">
        <f>'ごみ搬入量内訳'!AG38</f>
        <v>75</v>
      </c>
      <c r="H38" s="51">
        <f>'ごみ搬入量内訳'!AH38</f>
        <v>0</v>
      </c>
      <c r="I38" s="51">
        <f t="shared" si="0"/>
        <v>1288</v>
      </c>
      <c r="J38" s="51">
        <f t="shared" si="1"/>
        <v>595.4720086546863</v>
      </c>
      <c r="K38" s="51">
        <f>('ごみ搬入量内訳'!E38+'ごみ搬入量内訳'!AH38)/'ごみ処理概要'!D38/365*1000000</f>
        <v>560.7977845482411</v>
      </c>
      <c r="L38" s="51">
        <f>'ごみ搬入量内訳'!F38/'ごみ処理概要'!D38/365*1000000</f>
        <v>34.67422410644525</v>
      </c>
      <c r="M38" s="51">
        <f>'資源化量内訳'!BP38</f>
        <v>0</v>
      </c>
      <c r="N38" s="51">
        <f>'ごみ処理量内訳'!E38</f>
        <v>866</v>
      </c>
      <c r="O38" s="51">
        <f>'ごみ処理量内訳'!L38</f>
        <v>71</v>
      </c>
      <c r="P38" s="51">
        <f t="shared" si="2"/>
        <v>7</v>
      </c>
      <c r="Q38" s="51">
        <f>'ごみ処理量内訳'!G38</f>
        <v>0</v>
      </c>
      <c r="R38" s="51">
        <f>'ごみ処理量内訳'!H38</f>
        <v>7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344</v>
      </c>
      <c r="W38" s="51">
        <f>'資源化量内訳'!M38</f>
        <v>223</v>
      </c>
      <c r="X38" s="51">
        <f>'資源化量内訳'!N38</f>
        <v>51</v>
      </c>
      <c r="Y38" s="51">
        <f>'資源化量内訳'!O38</f>
        <v>66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4</v>
      </c>
      <c r="AD38" s="51">
        <f t="shared" si="4"/>
        <v>1288</v>
      </c>
      <c r="AE38" s="52">
        <f t="shared" si="5"/>
        <v>94.48757763975155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7</v>
      </c>
      <c r="AI38" s="51">
        <f>'資源化量内訳'!AZ38</f>
        <v>0</v>
      </c>
      <c r="AJ38" s="51">
        <f>'資源化量内訳'!BH38</f>
        <v>0</v>
      </c>
      <c r="AK38" s="51" t="s">
        <v>73</v>
      </c>
      <c r="AL38" s="51">
        <f t="shared" si="6"/>
        <v>7</v>
      </c>
      <c r="AM38" s="52">
        <f t="shared" si="7"/>
        <v>27.251552795031053</v>
      </c>
      <c r="AN38" s="51">
        <f>'ごみ処理量内訳'!AC38</f>
        <v>71</v>
      </c>
      <c r="AO38" s="51">
        <f>'ごみ処理量内訳'!AD38</f>
        <v>89</v>
      </c>
      <c r="AP38" s="51">
        <f>'ごみ処理量内訳'!AE38</f>
        <v>0</v>
      </c>
      <c r="AQ38" s="51">
        <f t="shared" si="8"/>
        <v>160</v>
      </c>
    </row>
    <row r="39" spans="1:43" ht="13.5">
      <c r="A39" s="26" t="s">
        <v>96</v>
      </c>
      <c r="B39" s="49" t="s">
        <v>161</v>
      </c>
      <c r="C39" s="50" t="s">
        <v>162</v>
      </c>
      <c r="D39" s="51">
        <v>7953</v>
      </c>
      <c r="E39" s="51">
        <v>7953</v>
      </c>
      <c r="F39" s="51">
        <f>'ごみ搬入量内訳'!H39</f>
        <v>1705</v>
      </c>
      <c r="G39" s="51">
        <f>'ごみ搬入量内訳'!AG39</f>
        <v>202</v>
      </c>
      <c r="H39" s="51">
        <f>'ごみ搬入量内訳'!AH39</f>
        <v>0</v>
      </c>
      <c r="I39" s="51">
        <f t="shared" si="0"/>
        <v>1907</v>
      </c>
      <c r="J39" s="51">
        <f t="shared" si="1"/>
        <v>656.9417244117409</v>
      </c>
      <c r="K39" s="51">
        <f>('ごみ搬入量内訳'!E39+'ごみ搬入量内訳'!AH39)/'ごみ処理概要'!D39/365*1000000</f>
        <v>584.94339174155</v>
      </c>
      <c r="L39" s="51">
        <f>'ごみ搬入量内訳'!F39/'ごみ処理概要'!D39/365*1000000</f>
        <v>71.99833267019079</v>
      </c>
      <c r="M39" s="51">
        <f>'資源化量内訳'!BP39</f>
        <v>0</v>
      </c>
      <c r="N39" s="51">
        <f>'ごみ処理量内訳'!E39</f>
        <v>1288</v>
      </c>
      <c r="O39" s="51">
        <f>'ごみ処理量内訳'!L39</f>
        <v>174</v>
      </c>
      <c r="P39" s="51">
        <f t="shared" si="2"/>
        <v>9</v>
      </c>
      <c r="Q39" s="51">
        <f>'ごみ処理量内訳'!G39</f>
        <v>0</v>
      </c>
      <c r="R39" s="51">
        <f>'ごみ処理量内訳'!H39</f>
        <v>9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436</v>
      </c>
      <c r="W39" s="51">
        <f>'資源化量内訳'!M39</f>
        <v>273</v>
      </c>
      <c r="X39" s="51">
        <f>'資源化量内訳'!N39</f>
        <v>77</v>
      </c>
      <c r="Y39" s="51">
        <f>'資源化量内訳'!O39</f>
        <v>80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6</v>
      </c>
      <c r="AD39" s="51">
        <f t="shared" si="4"/>
        <v>1907</v>
      </c>
      <c r="AE39" s="52">
        <f t="shared" si="5"/>
        <v>90.87572102779234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9</v>
      </c>
      <c r="AI39" s="51">
        <f>'資源化量内訳'!AZ39</f>
        <v>0</v>
      </c>
      <c r="AJ39" s="51">
        <f>'資源化量内訳'!BH39</f>
        <v>0</v>
      </c>
      <c r="AK39" s="51" t="s">
        <v>73</v>
      </c>
      <c r="AL39" s="51">
        <f t="shared" si="6"/>
        <v>9</v>
      </c>
      <c r="AM39" s="52">
        <f t="shared" si="7"/>
        <v>23.335081279496592</v>
      </c>
      <c r="AN39" s="51">
        <f>'ごみ処理量内訳'!AC39</f>
        <v>174</v>
      </c>
      <c r="AO39" s="51">
        <f>'ごみ処理量内訳'!AD39</f>
        <v>132</v>
      </c>
      <c r="AP39" s="51">
        <f>'ごみ処理量内訳'!AE39</f>
        <v>0</v>
      </c>
      <c r="AQ39" s="51">
        <f t="shared" si="8"/>
        <v>306</v>
      </c>
    </row>
    <row r="40" spans="1:43" ht="13.5">
      <c r="A40" s="26" t="s">
        <v>96</v>
      </c>
      <c r="B40" s="49" t="s">
        <v>163</v>
      </c>
      <c r="C40" s="50" t="s">
        <v>29</v>
      </c>
      <c r="D40" s="51">
        <v>9102</v>
      </c>
      <c r="E40" s="51">
        <v>9102</v>
      </c>
      <c r="F40" s="51">
        <f>'ごみ搬入量内訳'!H40</f>
        <v>2201</v>
      </c>
      <c r="G40" s="51">
        <f>'ごみ搬入量内訳'!AG40</f>
        <v>905</v>
      </c>
      <c r="H40" s="51">
        <f>'ごみ搬入量内訳'!AH40</f>
        <v>0</v>
      </c>
      <c r="I40" s="51">
        <f t="shared" si="0"/>
        <v>3106</v>
      </c>
      <c r="J40" s="51">
        <f t="shared" si="1"/>
        <v>934.9141991975268</v>
      </c>
      <c r="K40" s="51">
        <f>('ごみ搬入量内訳'!E40+'ごみ搬入量内訳'!AH40)/'ごみ処理概要'!D40/365*1000000</f>
        <v>537.5907146705676</v>
      </c>
      <c r="L40" s="51">
        <f>'ごみ搬入量内訳'!F40/'ごみ処理概要'!D40/365*1000000</f>
        <v>397.3234845269593</v>
      </c>
      <c r="M40" s="51">
        <f>'資源化量内訳'!BP40</f>
        <v>0</v>
      </c>
      <c r="N40" s="51">
        <f>'ごみ処理量内訳'!E40</f>
        <v>2482</v>
      </c>
      <c r="O40" s="51">
        <f>'ごみ処理量内訳'!L40</f>
        <v>149</v>
      </c>
      <c r="P40" s="51">
        <f t="shared" si="2"/>
        <v>16</v>
      </c>
      <c r="Q40" s="51">
        <f>'ごみ処理量内訳'!G40</f>
        <v>0</v>
      </c>
      <c r="R40" s="51">
        <f>'ごみ処理量内訳'!H40</f>
        <v>16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459</v>
      </c>
      <c r="W40" s="51">
        <f>'資源化量内訳'!M40</f>
        <v>316</v>
      </c>
      <c r="X40" s="51">
        <f>'資源化量内訳'!N40</f>
        <v>74</v>
      </c>
      <c r="Y40" s="51">
        <f>'資源化量内訳'!O40</f>
        <v>69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3106</v>
      </c>
      <c r="AE40" s="52">
        <f t="shared" si="5"/>
        <v>95.20283322601416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10</v>
      </c>
      <c r="AI40" s="51">
        <f>'資源化量内訳'!AZ40</f>
        <v>0</v>
      </c>
      <c r="AJ40" s="51">
        <f>'資源化量内訳'!BH40</f>
        <v>0</v>
      </c>
      <c r="AK40" s="51" t="s">
        <v>73</v>
      </c>
      <c r="AL40" s="51">
        <f t="shared" si="6"/>
        <v>10</v>
      </c>
      <c r="AM40" s="52">
        <f t="shared" si="7"/>
        <v>15.099806825499035</v>
      </c>
      <c r="AN40" s="51">
        <f>'ごみ処理量内訳'!AC40</f>
        <v>149</v>
      </c>
      <c r="AO40" s="51">
        <f>'ごみ処理量内訳'!AD40</f>
        <v>254</v>
      </c>
      <c r="AP40" s="51">
        <f>'ごみ処理量内訳'!AE40</f>
        <v>0</v>
      </c>
      <c r="AQ40" s="51">
        <f t="shared" si="8"/>
        <v>403</v>
      </c>
    </row>
    <row r="41" spans="1:43" ht="13.5">
      <c r="A41" s="26" t="s">
        <v>96</v>
      </c>
      <c r="B41" s="49" t="s">
        <v>164</v>
      </c>
      <c r="C41" s="50" t="s">
        <v>165</v>
      </c>
      <c r="D41" s="51">
        <v>3599</v>
      </c>
      <c r="E41" s="51">
        <v>3599</v>
      </c>
      <c r="F41" s="51">
        <f>'ごみ搬入量内訳'!H41</f>
        <v>801</v>
      </c>
      <c r="G41" s="51">
        <f>'ごみ搬入量内訳'!AG41</f>
        <v>20</v>
      </c>
      <c r="H41" s="51">
        <f>'ごみ搬入量内訳'!AH41</f>
        <v>0</v>
      </c>
      <c r="I41" s="51">
        <f t="shared" si="0"/>
        <v>821</v>
      </c>
      <c r="J41" s="51">
        <f t="shared" si="1"/>
        <v>624.983347733579</v>
      </c>
      <c r="K41" s="51">
        <f>('ごみ搬入量内訳'!E41+'ごみ搬入量内訳'!AH41)/'ごみ処理概要'!D41/365*1000000</f>
        <v>584.6372850906074</v>
      </c>
      <c r="L41" s="51">
        <f>'ごみ搬入量内訳'!F41/'ごみ処理概要'!D41/365*1000000</f>
        <v>40.3460626429716</v>
      </c>
      <c r="M41" s="51">
        <f>'資源化量内訳'!BP41</f>
        <v>0</v>
      </c>
      <c r="N41" s="51">
        <f>'ごみ処理量内訳'!E41</f>
        <v>598</v>
      </c>
      <c r="O41" s="51">
        <f>'ごみ処理量内訳'!L41</f>
        <v>38</v>
      </c>
      <c r="P41" s="51">
        <f t="shared" si="2"/>
        <v>5</v>
      </c>
      <c r="Q41" s="51">
        <f>'ごみ処理量内訳'!G41</f>
        <v>0</v>
      </c>
      <c r="R41" s="51">
        <f>'ごみ処理量内訳'!H41</f>
        <v>5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180</v>
      </c>
      <c r="W41" s="51">
        <f>'資源化量内訳'!M41</f>
        <v>95</v>
      </c>
      <c r="X41" s="51">
        <f>'資源化量内訳'!N41</f>
        <v>39</v>
      </c>
      <c r="Y41" s="51">
        <f>'資源化量内訳'!O41</f>
        <v>43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3</v>
      </c>
      <c r="AD41" s="51">
        <f t="shared" si="4"/>
        <v>821</v>
      </c>
      <c r="AE41" s="52">
        <f t="shared" si="5"/>
        <v>95.3714981729598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5</v>
      </c>
      <c r="AI41" s="51">
        <f>'資源化量内訳'!AZ41</f>
        <v>0</v>
      </c>
      <c r="AJ41" s="51">
        <f>'資源化量内訳'!BH41</f>
        <v>0</v>
      </c>
      <c r="AK41" s="51" t="s">
        <v>73</v>
      </c>
      <c r="AL41" s="51">
        <f t="shared" si="6"/>
        <v>5</v>
      </c>
      <c r="AM41" s="52">
        <f t="shared" si="7"/>
        <v>22.53349573690621</v>
      </c>
      <c r="AN41" s="51">
        <f>'ごみ処理量内訳'!AC41</f>
        <v>38</v>
      </c>
      <c r="AO41" s="51">
        <f>'ごみ処理量内訳'!AD41</f>
        <v>61</v>
      </c>
      <c r="AP41" s="51">
        <f>'ごみ処理量内訳'!AE41</f>
        <v>0</v>
      </c>
      <c r="AQ41" s="51">
        <f t="shared" si="8"/>
        <v>99</v>
      </c>
    </row>
    <row r="42" spans="1:43" ht="13.5">
      <c r="A42" s="26" t="s">
        <v>96</v>
      </c>
      <c r="B42" s="49" t="s">
        <v>166</v>
      </c>
      <c r="C42" s="50" t="s">
        <v>167</v>
      </c>
      <c r="D42" s="51">
        <v>5363</v>
      </c>
      <c r="E42" s="51">
        <v>5363</v>
      </c>
      <c r="F42" s="51">
        <f>'ごみ搬入量内訳'!H42</f>
        <v>1143</v>
      </c>
      <c r="G42" s="51">
        <f>'ごみ搬入量内訳'!AG42</f>
        <v>102</v>
      </c>
      <c r="H42" s="51">
        <f>'ごみ搬入量内訳'!AH42</f>
        <v>0</v>
      </c>
      <c r="I42" s="51">
        <f aca="true" t="shared" si="9" ref="I42:I47">SUM(F42:H42)</f>
        <v>1245</v>
      </c>
      <c r="J42" s="51">
        <f aca="true" t="shared" si="10" ref="J42:J47">I42/D42/365*1000000</f>
        <v>636.0169502348665</v>
      </c>
      <c r="K42" s="51">
        <f>('ごみ搬入量内訳'!E42+'ごみ搬入量内訳'!AH42)/'ごみ処理概要'!D42/365*1000000</f>
        <v>583.9095374445401</v>
      </c>
      <c r="L42" s="51">
        <f>'ごみ搬入量内訳'!F42/'ごみ処理概要'!D42/365*1000000</f>
        <v>52.107412790326414</v>
      </c>
      <c r="M42" s="51">
        <f>'資源化量内訳'!BP42</f>
        <v>0</v>
      </c>
      <c r="N42" s="51">
        <f>'ごみ処理量内訳'!E42</f>
        <v>892</v>
      </c>
      <c r="O42" s="51">
        <f>'ごみ処理量内訳'!L42</f>
        <v>52</v>
      </c>
      <c r="P42" s="51">
        <f aca="true" t="shared" si="11" ref="P42:P47">SUM(Q42:U42)</f>
        <v>6</v>
      </c>
      <c r="Q42" s="51">
        <f>'ごみ処理量内訳'!G42</f>
        <v>0</v>
      </c>
      <c r="R42" s="51">
        <f>'ごみ処理量内訳'!H42</f>
        <v>6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aca="true" t="shared" si="12" ref="V42:V47">SUM(W42:AC42)</f>
        <v>295</v>
      </c>
      <c r="W42" s="51">
        <f>'資源化量内訳'!M42</f>
        <v>217</v>
      </c>
      <c r="X42" s="51">
        <f>'資源化量内訳'!N42</f>
        <v>38</v>
      </c>
      <c r="Y42" s="51">
        <f>'資源化量内訳'!O42</f>
        <v>38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2</v>
      </c>
      <c r="AD42" s="51">
        <f aca="true" t="shared" si="13" ref="AD42:AD47">N42+O42+P42+V42</f>
        <v>1245</v>
      </c>
      <c r="AE42" s="52">
        <f aca="true" t="shared" si="14" ref="AE42:AE48">(N42+P42+V42)/AD42*100</f>
        <v>95.82329317269075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6</v>
      </c>
      <c r="AI42" s="51">
        <f>'資源化量内訳'!AZ42</f>
        <v>0</v>
      </c>
      <c r="AJ42" s="51">
        <f>'資源化量内訳'!BH42</f>
        <v>0</v>
      </c>
      <c r="AK42" s="51" t="s">
        <v>73</v>
      </c>
      <c r="AL42" s="51">
        <f aca="true" t="shared" si="15" ref="AL42:AL47">SUM(AF42:AJ42)</f>
        <v>6</v>
      </c>
      <c r="AM42" s="52">
        <f aca="true" t="shared" si="16" ref="AM42:AM47">(V42+AL42+M42)/(M42+AD42)*100</f>
        <v>24.176706827309236</v>
      </c>
      <c r="AN42" s="51">
        <f>'ごみ処理量内訳'!AC42</f>
        <v>52</v>
      </c>
      <c r="AO42" s="51">
        <f>'ごみ処理量内訳'!AD42</f>
        <v>91</v>
      </c>
      <c r="AP42" s="51">
        <f>'ごみ処理量内訳'!AE42</f>
        <v>0</v>
      </c>
      <c r="AQ42" s="51">
        <f aca="true" t="shared" si="17" ref="AQ42:AQ47">SUM(AN42:AP42)</f>
        <v>143</v>
      </c>
    </row>
    <row r="43" spans="1:43" ht="13.5">
      <c r="A43" s="26" t="s">
        <v>96</v>
      </c>
      <c r="B43" s="49" t="s">
        <v>168</v>
      </c>
      <c r="C43" s="50" t="s">
        <v>169</v>
      </c>
      <c r="D43" s="51">
        <v>11714</v>
      </c>
      <c r="E43" s="51">
        <v>11714</v>
      </c>
      <c r="F43" s="51">
        <f>'ごみ搬入量内訳'!H43</f>
        <v>4145</v>
      </c>
      <c r="G43" s="51">
        <f>'ごみ搬入量内訳'!AG43</f>
        <v>188</v>
      </c>
      <c r="H43" s="51">
        <f>'ごみ搬入量内訳'!AH43</f>
        <v>0</v>
      </c>
      <c r="I43" s="51">
        <f t="shared" si="9"/>
        <v>4333</v>
      </c>
      <c r="J43" s="51">
        <f t="shared" si="10"/>
        <v>1013.4226461253483</v>
      </c>
      <c r="K43" s="51">
        <f>('ごみ搬入量内訳'!E43+'ごみ搬入量内訳'!AH43)/'ごみ処理概要'!D43/365*1000000</f>
        <v>813.9189495767854</v>
      </c>
      <c r="L43" s="51">
        <f>'ごみ搬入量内訳'!F43/'ごみ処理概要'!D43/365*1000000</f>
        <v>199.50369654856266</v>
      </c>
      <c r="M43" s="51">
        <f>'資源化量内訳'!BP43</f>
        <v>1</v>
      </c>
      <c r="N43" s="51">
        <f>'ごみ処理量内訳'!E43</f>
        <v>3421</v>
      </c>
      <c r="O43" s="51">
        <f>'ごみ処理量内訳'!L43</f>
        <v>236</v>
      </c>
      <c r="P43" s="51">
        <f t="shared" si="11"/>
        <v>272</v>
      </c>
      <c r="Q43" s="51">
        <f>'ごみ処理量内訳'!G43</f>
        <v>0</v>
      </c>
      <c r="R43" s="51">
        <f>'ごみ処理量内訳'!H43</f>
        <v>272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404</v>
      </c>
      <c r="W43" s="51">
        <f>'資源化量内訳'!M43</f>
        <v>267</v>
      </c>
      <c r="X43" s="51">
        <f>'資源化量内訳'!N43</f>
        <v>0</v>
      </c>
      <c r="Y43" s="51">
        <f>'資源化量内訳'!O43</f>
        <v>137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4333</v>
      </c>
      <c r="AE43" s="52">
        <f t="shared" si="14"/>
        <v>94.55342718670667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272</v>
      </c>
      <c r="AI43" s="51">
        <f>'資源化量内訳'!AZ43</f>
        <v>0</v>
      </c>
      <c r="AJ43" s="51">
        <f>'資源化量内訳'!BH43</f>
        <v>0</v>
      </c>
      <c r="AK43" s="51" t="s">
        <v>73</v>
      </c>
      <c r="AL43" s="51">
        <f t="shared" si="15"/>
        <v>272</v>
      </c>
      <c r="AM43" s="52">
        <f t="shared" si="16"/>
        <v>15.620673742501154</v>
      </c>
      <c r="AN43" s="51">
        <f>'ごみ処理量内訳'!AC43</f>
        <v>236</v>
      </c>
      <c r="AO43" s="51">
        <f>'ごみ処理量内訳'!AD43</f>
        <v>461</v>
      </c>
      <c r="AP43" s="51">
        <f>'ごみ処理量内訳'!AE43</f>
        <v>0</v>
      </c>
      <c r="AQ43" s="51">
        <f t="shared" si="17"/>
        <v>697</v>
      </c>
    </row>
    <row r="44" spans="1:43" ht="13.5">
      <c r="A44" s="26" t="s">
        <v>96</v>
      </c>
      <c r="B44" s="49" t="s">
        <v>170</v>
      </c>
      <c r="C44" s="50" t="s">
        <v>171</v>
      </c>
      <c r="D44" s="51">
        <v>8745</v>
      </c>
      <c r="E44" s="51">
        <v>8745</v>
      </c>
      <c r="F44" s="51">
        <f>'ごみ搬入量内訳'!H44</f>
        <v>3113</v>
      </c>
      <c r="G44" s="51">
        <f>'ごみ搬入量内訳'!AG44</f>
        <v>58</v>
      </c>
      <c r="H44" s="51">
        <f>'ごみ搬入量内訳'!AH44</f>
        <v>0</v>
      </c>
      <c r="I44" s="51">
        <f t="shared" si="9"/>
        <v>3171</v>
      </c>
      <c r="J44" s="51">
        <f t="shared" si="10"/>
        <v>993.4443948401045</v>
      </c>
      <c r="K44" s="51">
        <f>('ごみ搬入量内訳'!E44+'ごみ搬入量内訳'!AH44)/'ごみ処理概要'!D44/365*1000000</f>
        <v>821.1345817962514</v>
      </c>
      <c r="L44" s="51">
        <f>'ごみ搬入量内訳'!F44/'ごみ処理概要'!D44/365*1000000</f>
        <v>172.30981304385287</v>
      </c>
      <c r="M44" s="51">
        <f>'資源化量内訳'!BP44</f>
        <v>0</v>
      </c>
      <c r="N44" s="51">
        <f>'ごみ処理量内訳'!E44</f>
        <v>2757</v>
      </c>
      <c r="O44" s="51">
        <f>'ごみ処理量内訳'!L44</f>
        <v>130</v>
      </c>
      <c r="P44" s="51">
        <f t="shared" si="11"/>
        <v>194</v>
      </c>
      <c r="Q44" s="51">
        <f>'ごみ処理量内訳'!G44</f>
        <v>0</v>
      </c>
      <c r="R44" s="51">
        <f>'ごみ処理量内訳'!H44</f>
        <v>194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90</v>
      </c>
      <c r="W44" s="51">
        <f>'資源化量内訳'!M44</f>
        <v>0</v>
      </c>
      <c r="X44" s="51">
        <f>'資源化量内訳'!N44</f>
        <v>0</v>
      </c>
      <c r="Y44" s="51">
        <f>'資源化量内訳'!O44</f>
        <v>90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3171</v>
      </c>
      <c r="AE44" s="52">
        <f t="shared" si="14"/>
        <v>95.90034689372438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194</v>
      </c>
      <c r="AI44" s="51">
        <f>'資源化量内訳'!AZ44</f>
        <v>0</v>
      </c>
      <c r="AJ44" s="51">
        <f>'資源化量内訳'!BH44</f>
        <v>0</v>
      </c>
      <c r="AK44" s="51" t="s">
        <v>73</v>
      </c>
      <c r="AL44" s="51">
        <f t="shared" si="15"/>
        <v>194</v>
      </c>
      <c r="AM44" s="52">
        <f t="shared" si="16"/>
        <v>8.956165247555976</v>
      </c>
      <c r="AN44" s="51">
        <f>'ごみ処理量内訳'!AC44</f>
        <v>130</v>
      </c>
      <c r="AO44" s="51">
        <f>'ごみ処理量内訳'!AD44</f>
        <v>372</v>
      </c>
      <c r="AP44" s="51">
        <f>'ごみ処理量内訳'!AE44</f>
        <v>0</v>
      </c>
      <c r="AQ44" s="51">
        <f t="shared" si="17"/>
        <v>502</v>
      </c>
    </row>
    <row r="45" spans="1:43" ht="13.5">
      <c r="A45" s="26" t="s">
        <v>96</v>
      </c>
      <c r="B45" s="49" t="s">
        <v>172</v>
      </c>
      <c r="C45" s="50" t="s">
        <v>173</v>
      </c>
      <c r="D45" s="51">
        <v>12195</v>
      </c>
      <c r="E45" s="51">
        <v>12195</v>
      </c>
      <c r="F45" s="51">
        <f>'ごみ搬入量内訳'!H45</f>
        <v>4267</v>
      </c>
      <c r="G45" s="51">
        <f>'ごみ搬入量内訳'!AG45</f>
        <v>2306</v>
      </c>
      <c r="H45" s="51">
        <f>'ごみ搬入量内訳'!AH45</f>
        <v>0</v>
      </c>
      <c r="I45" s="51">
        <f t="shared" si="9"/>
        <v>6573</v>
      </c>
      <c r="J45" s="51">
        <f t="shared" si="10"/>
        <v>1476.6887394901348</v>
      </c>
      <c r="K45" s="51">
        <f>('ごみ搬入量内訳'!E45+'ごみ搬入量内訳'!AH45)/'ごみ処理概要'!D45/365*1000000</f>
        <v>1076.1203502445983</v>
      </c>
      <c r="L45" s="51">
        <f>'ごみ搬入量内訳'!F45/'ごみ処理概要'!D45/365*1000000</f>
        <v>400.56838924553625</v>
      </c>
      <c r="M45" s="51">
        <f>'資源化量内訳'!BP45</f>
        <v>112</v>
      </c>
      <c r="N45" s="51">
        <f>'ごみ処理量内訳'!E45</f>
        <v>3581</v>
      </c>
      <c r="O45" s="51">
        <f>'ごみ処理量内訳'!L45</f>
        <v>2839</v>
      </c>
      <c r="P45" s="51">
        <f t="shared" si="11"/>
        <v>0</v>
      </c>
      <c r="Q45" s="51">
        <f>'ごみ処理量内訳'!G45</f>
        <v>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153</v>
      </c>
      <c r="W45" s="51">
        <f>'資源化量内訳'!M45</f>
        <v>114</v>
      </c>
      <c r="X45" s="51">
        <f>'資源化量内訳'!N45</f>
        <v>14</v>
      </c>
      <c r="Y45" s="51">
        <f>'資源化量内訳'!O45</f>
        <v>17</v>
      </c>
      <c r="Z45" s="51">
        <f>'資源化量内訳'!P45</f>
        <v>5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3</v>
      </c>
      <c r="AD45" s="51">
        <f t="shared" si="13"/>
        <v>6573</v>
      </c>
      <c r="AE45" s="52">
        <f t="shared" si="14"/>
        <v>56.80815457173285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73</v>
      </c>
      <c r="AL45" s="51">
        <f t="shared" si="15"/>
        <v>0</v>
      </c>
      <c r="AM45" s="52">
        <f t="shared" si="16"/>
        <v>3.9640987284966345</v>
      </c>
      <c r="AN45" s="51">
        <f>'ごみ処理量内訳'!AC45</f>
        <v>2839</v>
      </c>
      <c r="AO45" s="51">
        <f>'ごみ処理量内訳'!AD45</f>
        <v>555</v>
      </c>
      <c r="AP45" s="51">
        <f>'ごみ処理量内訳'!AE45</f>
        <v>0</v>
      </c>
      <c r="AQ45" s="51">
        <f t="shared" si="17"/>
        <v>3394</v>
      </c>
    </row>
    <row r="46" spans="1:43" ht="13.5">
      <c r="A46" s="26" t="s">
        <v>96</v>
      </c>
      <c r="B46" s="49" t="s">
        <v>174</v>
      </c>
      <c r="C46" s="50" t="s">
        <v>175</v>
      </c>
      <c r="D46" s="51">
        <v>4848</v>
      </c>
      <c r="E46" s="51">
        <v>4848</v>
      </c>
      <c r="F46" s="51">
        <f>'ごみ搬入量内訳'!H46</f>
        <v>1062</v>
      </c>
      <c r="G46" s="51">
        <f>'ごみ搬入量内訳'!AG46</f>
        <v>253</v>
      </c>
      <c r="H46" s="51">
        <f>'ごみ搬入量内訳'!AH46</f>
        <v>0</v>
      </c>
      <c r="I46" s="51">
        <f t="shared" si="9"/>
        <v>1315</v>
      </c>
      <c r="J46" s="51">
        <f t="shared" si="10"/>
        <v>743.1393824313939</v>
      </c>
      <c r="K46" s="51">
        <f>('ごみ搬入量内訳'!E46+'ごみ搬入量内訳'!AH46)/'ごみ処理概要'!D46/365*1000000</f>
        <v>659.5008815950089</v>
      </c>
      <c r="L46" s="51">
        <f>'ごみ搬入量内訳'!F46/'ごみ処理概要'!D46/365*1000000</f>
        <v>83.638500836385</v>
      </c>
      <c r="M46" s="51">
        <f>'資源化量内訳'!BP46</f>
        <v>0</v>
      </c>
      <c r="N46" s="51">
        <f>'ごみ処理量内訳'!E46</f>
        <v>847</v>
      </c>
      <c r="O46" s="51">
        <f>'ごみ処理量内訳'!L46</f>
        <v>427</v>
      </c>
      <c r="P46" s="51">
        <f t="shared" si="11"/>
        <v>4</v>
      </c>
      <c r="Q46" s="51">
        <f>'ごみ処理量内訳'!G46</f>
        <v>0</v>
      </c>
      <c r="R46" s="51">
        <f>'ごみ処理量内訳'!H46</f>
        <v>4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37</v>
      </c>
      <c r="W46" s="51">
        <f>'資源化量内訳'!M46</f>
        <v>0</v>
      </c>
      <c r="X46" s="51">
        <f>'資源化量内訳'!N46</f>
        <v>37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1315</v>
      </c>
      <c r="AE46" s="52">
        <f t="shared" si="14"/>
        <v>67.52851711026616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4</v>
      </c>
      <c r="AI46" s="51">
        <f>'資源化量内訳'!AZ46</f>
        <v>0</v>
      </c>
      <c r="AJ46" s="51">
        <f>'資源化量内訳'!BH46</f>
        <v>0</v>
      </c>
      <c r="AK46" s="51" t="s">
        <v>73</v>
      </c>
      <c r="AL46" s="51">
        <f t="shared" si="15"/>
        <v>4</v>
      </c>
      <c r="AM46" s="52">
        <f t="shared" si="16"/>
        <v>3.11787072243346</v>
      </c>
      <c r="AN46" s="51">
        <f>'ごみ処理量内訳'!AC46</f>
        <v>427</v>
      </c>
      <c r="AO46" s="51">
        <f>'ごみ処理量内訳'!AD46</f>
        <v>95</v>
      </c>
      <c r="AP46" s="51">
        <f>'ごみ処理量内訳'!AE46</f>
        <v>0</v>
      </c>
      <c r="AQ46" s="51">
        <f t="shared" si="17"/>
        <v>522</v>
      </c>
    </row>
    <row r="47" spans="1:43" ht="13.5">
      <c r="A47" s="26" t="s">
        <v>96</v>
      </c>
      <c r="B47" s="49" t="s">
        <v>176</v>
      </c>
      <c r="C47" s="50" t="s">
        <v>177</v>
      </c>
      <c r="D47" s="51">
        <v>8301</v>
      </c>
      <c r="E47" s="51">
        <v>8301</v>
      </c>
      <c r="F47" s="51">
        <f>'ごみ搬入量内訳'!H47</f>
        <v>2598</v>
      </c>
      <c r="G47" s="51">
        <f>'ごみ搬入量内訳'!AG47</f>
        <v>225</v>
      </c>
      <c r="H47" s="51">
        <f>'ごみ搬入量内訳'!AH47</f>
        <v>0</v>
      </c>
      <c r="I47" s="51">
        <f t="shared" si="9"/>
        <v>2823</v>
      </c>
      <c r="J47" s="51">
        <f t="shared" si="10"/>
        <v>931.72468080261</v>
      </c>
      <c r="K47" s="51">
        <f>('ごみ搬入量内訳'!E47+'ごみ搬入量内訳'!AH47)/'ごみ処理概要'!D47/365*1000000</f>
        <v>419.16058966323584</v>
      </c>
      <c r="L47" s="51">
        <f>'ごみ搬入量内訳'!F47/'ごみ処理概要'!D47/365*1000000</f>
        <v>512.5640911393742</v>
      </c>
      <c r="M47" s="51">
        <f>'資源化量内訳'!BP47</f>
        <v>0</v>
      </c>
      <c r="N47" s="51">
        <f>'ごみ処理量内訳'!E47</f>
        <v>2290</v>
      </c>
      <c r="O47" s="51">
        <f>'ごみ処理量内訳'!L47</f>
        <v>343</v>
      </c>
      <c r="P47" s="51">
        <f t="shared" si="11"/>
        <v>190</v>
      </c>
      <c r="Q47" s="51">
        <f>'ごみ処理量内訳'!G47</f>
        <v>76</v>
      </c>
      <c r="R47" s="51">
        <f>'ごみ処理量内訳'!H47</f>
        <v>114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2823</v>
      </c>
      <c r="AE47" s="52">
        <f t="shared" si="14"/>
        <v>87.84980517180304</v>
      </c>
      <c r="AF47" s="51">
        <f>'資源化量内訳'!AB47</f>
        <v>0</v>
      </c>
      <c r="AG47" s="51">
        <f>'資源化量内訳'!AJ47</f>
        <v>76</v>
      </c>
      <c r="AH47" s="51">
        <f>'資源化量内訳'!AR47</f>
        <v>104</v>
      </c>
      <c r="AI47" s="51">
        <f>'資源化量内訳'!AZ47</f>
        <v>0</v>
      </c>
      <c r="AJ47" s="51">
        <f>'資源化量内訳'!BH47</f>
        <v>0</v>
      </c>
      <c r="AK47" s="51" t="s">
        <v>73</v>
      </c>
      <c r="AL47" s="51">
        <f t="shared" si="15"/>
        <v>180</v>
      </c>
      <c r="AM47" s="52">
        <f t="shared" si="16"/>
        <v>6.376195536663125</v>
      </c>
      <c r="AN47" s="51">
        <f>'ごみ処理量内訳'!AC47</f>
        <v>343</v>
      </c>
      <c r="AO47" s="51">
        <f>'ごみ処理量内訳'!AD47</f>
        <v>320</v>
      </c>
      <c r="AP47" s="51">
        <f>'ごみ処理量内訳'!AE47</f>
        <v>10</v>
      </c>
      <c r="AQ47" s="51">
        <f t="shared" si="17"/>
        <v>673</v>
      </c>
    </row>
    <row r="48" spans="1:43" ht="13.5">
      <c r="A48" s="79" t="s">
        <v>95</v>
      </c>
      <c r="B48" s="80"/>
      <c r="C48" s="81"/>
      <c r="D48" s="51">
        <f>SUM(D7:D47)</f>
        <v>1179767</v>
      </c>
      <c r="E48" s="51">
        <f>SUM(E7:E47)</f>
        <v>1179756</v>
      </c>
      <c r="F48" s="51">
        <f>'ごみ搬入量内訳'!H48</f>
        <v>424272</v>
      </c>
      <c r="G48" s="51">
        <f>'ごみ搬入量内訳'!AG48</f>
        <v>56049</v>
      </c>
      <c r="H48" s="51">
        <f>'ごみ搬入量内訳'!AH48</f>
        <v>3</v>
      </c>
      <c r="I48" s="51">
        <f>SUM(F48:H48)</f>
        <v>480324</v>
      </c>
      <c r="J48" s="51">
        <f>I48/D48/365*1000000</f>
        <v>1115.4373400710153</v>
      </c>
      <c r="K48" s="51">
        <f>('ごみ搬入量内訳'!E48+'ごみ搬入量内訳'!AH48)/'ごみ処理概要'!D48/365*1000000</f>
        <v>728.0355602141129</v>
      </c>
      <c r="L48" s="51">
        <f>'ごみ搬入量内訳'!F48/'ごみ処理概要'!D48/365*1000000</f>
        <v>387.4017798569026</v>
      </c>
      <c r="M48" s="51">
        <f>'資源化量内訳'!BP48</f>
        <v>19300</v>
      </c>
      <c r="N48" s="51">
        <f>'ごみ処理量内訳'!E48</f>
        <v>365175</v>
      </c>
      <c r="O48" s="51">
        <f>'ごみ処理量内訳'!L48</f>
        <v>61937</v>
      </c>
      <c r="P48" s="51">
        <f>SUM(Q48:U48)</f>
        <v>22708</v>
      </c>
      <c r="Q48" s="51">
        <f>'ごみ処理量内訳'!G48</f>
        <v>3846</v>
      </c>
      <c r="R48" s="51">
        <f>'ごみ処理量内訳'!H48</f>
        <v>16454</v>
      </c>
      <c r="S48" s="51">
        <f>'ごみ処理量内訳'!I48</f>
        <v>7</v>
      </c>
      <c r="T48" s="51">
        <f>'ごみ処理量内訳'!J48</f>
        <v>0</v>
      </c>
      <c r="U48" s="51">
        <f>'ごみ処理量内訳'!K48</f>
        <v>2401</v>
      </c>
      <c r="V48" s="51">
        <f>SUM(W48:AC48)</f>
        <v>30501</v>
      </c>
      <c r="W48" s="51">
        <f>'資源化量内訳'!M48</f>
        <v>11222</v>
      </c>
      <c r="X48" s="51">
        <f>'資源化量内訳'!N48</f>
        <v>10780</v>
      </c>
      <c r="Y48" s="51">
        <f>'資源化量内訳'!O48</f>
        <v>7750</v>
      </c>
      <c r="Z48" s="51">
        <f>'資源化量内訳'!P48</f>
        <v>245</v>
      </c>
      <c r="AA48" s="51">
        <f>'資源化量内訳'!Q48</f>
        <v>0</v>
      </c>
      <c r="AB48" s="51">
        <f>'資源化量内訳'!R48</f>
        <v>75</v>
      </c>
      <c r="AC48" s="51">
        <f>'資源化量内訳'!S48</f>
        <v>429</v>
      </c>
      <c r="AD48" s="51">
        <f>N48+O48+P48+V48</f>
        <v>480321</v>
      </c>
      <c r="AE48" s="52">
        <f t="shared" si="14"/>
        <v>87.10508180987298</v>
      </c>
      <c r="AF48" s="51">
        <f>'資源化量内訳'!AB48</f>
        <v>0</v>
      </c>
      <c r="AG48" s="51">
        <f>'資源化量内訳'!AJ48</f>
        <v>1040</v>
      </c>
      <c r="AH48" s="51">
        <f>'資源化量内訳'!AR48</f>
        <v>9764</v>
      </c>
      <c r="AI48" s="51">
        <f>'資源化量内訳'!AZ48</f>
        <v>7</v>
      </c>
      <c r="AJ48" s="51">
        <f>'資源化量内訳'!BH48</f>
        <v>0</v>
      </c>
      <c r="AK48" s="51" t="s">
        <v>73</v>
      </c>
      <c r="AL48" s="51">
        <f>SUM(AF48:AJ48)</f>
        <v>10811</v>
      </c>
      <c r="AM48" s="52">
        <f>(V48+AL48+M48)/(M48+AD48)*100</f>
        <v>12.13159574957818</v>
      </c>
      <c r="AN48" s="51">
        <f>'ごみ処理量内訳'!AC48</f>
        <v>61937</v>
      </c>
      <c r="AO48" s="51">
        <f>'ごみ処理量内訳'!AD48</f>
        <v>43459</v>
      </c>
      <c r="AP48" s="51">
        <f>'ごみ処理量内訳'!AE48</f>
        <v>4037</v>
      </c>
      <c r="AQ48" s="51">
        <f>SUM(AN48:AP48)</f>
        <v>109433</v>
      </c>
    </row>
  </sheetData>
  <mergeCells count="31">
    <mergeCell ref="A48:C48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38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39</v>
      </c>
      <c r="C2" s="67" t="s">
        <v>42</v>
      </c>
      <c r="D2" s="59" t="s">
        <v>33</v>
      </c>
      <c r="E2" s="77"/>
      <c r="F2" s="56"/>
      <c r="G2" s="29" t="s">
        <v>34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49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50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51</v>
      </c>
      <c r="F4" s="67" t="s">
        <v>52</v>
      </c>
      <c r="G4" s="15"/>
      <c r="H4" s="12" t="s">
        <v>15</v>
      </c>
      <c r="I4" s="82" t="s">
        <v>53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54</v>
      </c>
      <c r="K5" s="8" t="s">
        <v>55</v>
      </c>
      <c r="L5" s="8" t="s">
        <v>56</v>
      </c>
      <c r="M5" s="12" t="s">
        <v>15</v>
      </c>
      <c r="N5" s="8" t="s">
        <v>54</v>
      </c>
      <c r="O5" s="8" t="s">
        <v>55</v>
      </c>
      <c r="P5" s="8" t="s">
        <v>56</v>
      </c>
      <c r="Q5" s="12" t="s">
        <v>15</v>
      </c>
      <c r="R5" s="8" t="s">
        <v>54</v>
      </c>
      <c r="S5" s="8" t="s">
        <v>55</v>
      </c>
      <c r="T5" s="8" t="s">
        <v>56</v>
      </c>
      <c r="U5" s="12" t="s">
        <v>15</v>
      </c>
      <c r="V5" s="8" t="s">
        <v>54</v>
      </c>
      <c r="W5" s="8" t="s">
        <v>55</v>
      </c>
      <c r="X5" s="8" t="s">
        <v>56</v>
      </c>
      <c r="Y5" s="12" t="s">
        <v>15</v>
      </c>
      <c r="Z5" s="8" t="s">
        <v>54</v>
      </c>
      <c r="AA5" s="8" t="s">
        <v>55</v>
      </c>
      <c r="AB5" s="8" t="s">
        <v>56</v>
      </c>
      <c r="AC5" s="12" t="s">
        <v>15</v>
      </c>
      <c r="AD5" s="8" t="s">
        <v>54</v>
      </c>
      <c r="AE5" s="8" t="s">
        <v>55</v>
      </c>
      <c r="AF5" s="8" t="s">
        <v>56</v>
      </c>
      <c r="AG5" s="15"/>
      <c r="AH5" s="70"/>
    </row>
    <row r="6" spans="1:34" s="30" customFormat="1" ht="22.5" customHeight="1">
      <c r="A6" s="64"/>
      <c r="B6" s="53"/>
      <c r="C6" s="55"/>
      <c r="D6" s="23" t="s">
        <v>48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96</v>
      </c>
      <c r="B7" s="49" t="s">
        <v>97</v>
      </c>
      <c r="C7" s="50" t="s">
        <v>98</v>
      </c>
      <c r="D7" s="51">
        <f aca="true" t="shared" si="0" ref="D7:D47">E7+F7</f>
        <v>194807</v>
      </c>
      <c r="E7" s="51">
        <v>113604</v>
      </c>
      <c r="F7" s="51">
        <v>81203</v>
      </c>
      <c r="G7" s="51">
        <f aca="true" t="shared" si="1" ref="G7:G41">H7+AG7</f>
        <v>194807</v>
      </c>
      <c r="H7" s="51">
        <f aca="true" t="shared" si="2" ref="H7:H41">I7+M7+Q7+U7+Y7+AC7</f>
        <v>179639</v>
      </c>
      <c r="I7" s="51">
        <f aca="true" t="shared" si="3" ref="I7:I41">SUM(J7:L7)</f>
        <v>0</v>
      </c>
      <c r="J7" s="51">
        <v>0</v>
      </c>
      <c r="K7" s="51">
        <v>0</v>
      </c>
      <c r="L7" s="51">
        <v>0</v>
      </c>
      <c r="M7" s="51">
        <f aca="true" t="shared" si="4" ref="M7:M41">SUM(N7:P7)</f>
        <v>145918</v>
      </c>
      <c r="N7" s="51">
        <v>64911</v>
      </c>
      <c r="O7" s="51">
        <v>24945</v>
      </c>
      <c r="P7" s="51">
        <v>56062</v>
      </c>
      <c r="Q7" s="51">
        <f aca="true" t="shared" si="5" ref="Q7:Q41">SUM(R7:T7)</f>
        <v>9507</v>
      </c>
      <c r="R7" s="51">
        <v>5469</v>
      </c>
      <c r="S7" s="51">
        <v>1114</v>
      </c>
      <c r="T7" s="51">
        <v>2924</v>
      </c>
      <c r="U7" s="51">
        <f aca="true" t="shared" si="6" ref="U7:U41">SUM(V7:X7)</f>
        <v>14624</v>
      </c>
      <c r="V7" s="51">
        <v>9529</v>
      </c>
      <c r="W7" s="51">
        <v>942</v>
      </c>
      <c r="X7" s="51">
        <v>4153</v>
      </c>
      <c r="Y7" s="51">
        <f aca="true" t="shared" si="7" ref="Y7:Y41">SUM(Z7:AB7)</f>
        <v>83</v>
      </c>
      <c r="Z7" s="51">
        <v>46</v>
      </c>
      <c r="AA7" s="51">
        <v>37</v>
      </c>
      <c r="AB7" s="51">
        <v>0</v>
      </c>
      <c r="AC7" s="51">
        <f aca="true" t="shared" si="8" ref="AC7:AC41">SUM(AD7:AF7)</f>
        <v>9507</v>
      </c>
      <c r="AD7" s="51">
        <v>5469</v>
      </c>
      <c r="AE7" s="51">
        <v>1114</v>
      </c>
      <c r="AF7" s="51">
        <v>2924</v>
      </c>
      <c r="AG7" s="51">
        <v>15168</v>
      </c>
      <c r="AH7" s="51">
        <v>0</v>
      </c>
    </row>
    <row r="8" spans="1:34" ht="13.5">
      <c r="A8" s="26" t="s">
        <v>96</v>
      </c>
      <c r="B8" s="49" t="s">
        <v>99</v>
      </c>
      <c r="C8" s="50" t="s">
        <v>100</v>
      </c>
      <c r="D8" s="51">
        <f t="shared" si="0"/>
        <v>21182</v>
      </c>
      <c r="E8" s="51">
        <v>13160</v>
      </c>
      <c r="F8" s="51">
        <v>8022</v>
      </c>
      <c r="G8" s="51">
        <f t="shared" si="1"/>
        <v>21182</v>
      </c>
      <c r="H8" s="51">
        <f t="shared" si="2"/>
        <v>17885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14727</v>
      </c>
      <c r="N8" s="51">
        <v>3932</v>
      </c>
      <c r="O8" s="51">
        <v>6101</v>
      </c>
      <c r="P8" s="51">
        <v>4694</v>
      </c>
      <c r="Q8" s="51">
        <f t="shared" si="5"/>
        <v>473</v>
      </c>
      <c r="R8" s="51">
        <v>0</v>
      </c>
      <c r="S8" s="51">
        <v>442</v>
      </c>
      <c r="T8" s="51">
        <v>31</v>
      </c>
      <c r="U8" s="51">
        <f t="shared" si="6"/>
        <v>2674</v>
      </c>
      <c r="V8" s="51">
        <v>527</v>
      </c>
      <c r="W8" s="51">
        <v>2147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11</v>
      </c>
      <c r="AD8" s="51">
        <v>11</v>
      </c>
      <c r="AE8" s="51">
        <v>0</v>
      </c>
      <c r="AF8" s="51">
        <v>0</v>
      </c>
      <c r="AG8" s="51">
        <v>3297</v>
      </c>
      <c r="AH8" s="51">
        <v>0</v>
      </c>
    </row>
    <row r="9" spans="1:34" ht="13.5">
      <c r="A9" s="26" t="s">
        <v>96</v>
      </c>
      <c r="B9" s="49" t="s">
        <v>101</v>
      </c>
      <c r="C9" s="50" t="s">
        <v>102</v>
      </c>
      <c r="D9" s="51">
        <f t="shared" si="0"/>
        <v>40694</v>
      </c>
      <c r="E9" s="51">
        <v>29480</v>
      </c>
      <c r="F9" s="51">
        <v>11214</v>
      </c>
      <c r="G9" s="51">
        <f t="shared" si="1"/>
        <v>40694</v>
      </c>
      <c r="H9" s="51">
        <f t="shared" si="2"/>
        <v>35182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26182</v>
      </c>
      <c r="N9" s="51">
        <v>156</v>
      </c>
      <c r="O9" s="51">
        <v>20409</v>
      </c>
      <c r="P9" s="51">
        <v>5617</v>
      </c>
      <c r="Q9" s="51">
        <f t="shared" si="5"/>
        <v>4252</v>
      </c>
      <c r="R9" s="51">
        <v>4252</v>
      </c>
      <c r="S9" s="51">
        <v>0</v>
      </c>
      <c r="T9" s="51">
        <v>0</v>
      </c>
      <c r="U9" s="51">
        <f t="shared" si="6"/>
        <v>4542</v>
      </c>
      <c r="V9" s="51">
        <v>4542</v>
      </c>
      <c r="W9" s="51">
        <v>0</v>
      </c>
      <c r="X9" s="51">
        <v>0</v>
      </c>
      <c r="Y9" s="51">
        <f t="shared" si="7"/>
        <v>83</v>
      </c>
      <c r="Z9" s="51">
        <v>83</v>
      </c>
      <c r="AA9" s="51">
        <v>0</v>
      </c>
      <c r="AB9" s="51">
        <v>0</v>
      </c>
      <c r="AC9" s="51">
        <f t="shared" si="8"/>
        <v>123</v>
      </c>
      <c r="AD9" s="51">
        <v>123</v>
      </c>
      <c r="AE9" s="51">
        <v>0</v>
      </c>
      <c r="AF9" s="51">
        <v>0</v>
      </c>
      <c r="AG9" s="51">
        <v>5512</v>
      </c>
      <c r="AH9" s="51">
        <v>0</v>
      </c>
    </row>
    <row r="10" spans="1:34" ht="13.5">
      <c r="A10" s="26" t="s">
        <v>96</v>
      </c>
      <c r="B10" s="49" t="s">
        <v>103</v>
      </c>
      <c r="C10" s="50" t="s">
        <v>104</v>
      </c>
      <c r="D10" s="51">
        <f t="shared" si="0"/>
        <v>15836</v>
      </c>
      <c r="E10" s="51">
        <v>6712</v>
      </c>
      <c r="F10" s="51">
        <v>9124</v>
      </c>
      <c r="G10" s="51">
        <f t="shared" si="1"/>
        <v>15836</v>
      </c>
      <c r="H10" s="51">
        <f t="shared" si="2"/>
        <v>9184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6785</v>
      </c>
      <c r="N10" s="51">
        <v>0</v>
      </c>
      <c r="O10" s="51">
        <v>6298</v>
      </c>
      <c r="P10" s="51">
        <v>487</v>
      </c>
      <c r="Q10" s="51">
        <f t="shared" si="5"/>
        <v>1255</v>
      </c>
      <c r="R10" s="51">
        <v>0</v>
      </c>
      <c r="S10" s="51">
        <v>1018</v>
      </c>
      <c r="T10" s="51">
        <v>237</v>
      </c>
      <c r="U10" s="51">
        <f t="shared" si="6"/>
        <v>1144</v>
      </c>
      <c r="V10" s="51">
        <v>0</v>
      </c>
      <c r="W10" s="51">
        <v>1144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6652</v>
      </c>
      <c r="AH10" s="51">
        <v>0</v>
      </c>
    </row>
    <row r="11" spans="1:34" ht="13.5">
      <c r="A11" s="26" t="s">
        <v>96</v>
      </c>
      <c r="B11" s="49" t="s">
        <v>105</v>
      </c>
      <c r="C11" s="50" t="s">
        <v>106</v>
      </c>
      <c r="D11" s="51">
        <f t="shared" si="0"/>
        <v>7527</v>
      </c>
      <c r="E11" s="51">
        <v>6398</v>
      </c>
      <c r="F11" s="51">
        <v>1129</v>
      </c>
      <c r="G11" s="51">
        <f t="shared" si="1"/>
        <v>7527</v>
      </c>
      <c r="H11" s="51">
        <f t="shared" si="2"/>
        <v>6936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3229</v>
      </c>
      <c r="N11" s="51">
        <v>0</v>
      </c>
      <c r="O11" s="51">
        <v>3229</v>
      </c>
      <c r="P11" s="51">
        <v>0</v>
      </c>
      <c r="Q11" s="51">
        <f t="shared" si="5"/>
        <v>2538</v>
      </c>
      <c r="R11" s="51">
        <v>0</v>
      </c>
      <c r="S11" s="51">
        <v>2538</v>
      </c>
      <c r="T11" s="51">
        <v>0</v>
      </c>
      <c r="U11" s="51">
        <f t="shared" si="6"/>
        <v>1169</v>
      </c>
      <c r="V11" s="51">
        <v>0</v>
      </c>
      <c r="W11" s="51">
        <v>1169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591</v>
      </c>
      <c r="AH11" s="51">
        <v>0</v>
      </c>
    </row>
    <row r="12" spans="1:34" ht="13.5">
      <c r="A12" s="26" t="s">
        <v>96</v>
      </c>
      <c r="B12" s="49" t="s">
        <v>107</v>
      </c>
      <c r="C12" s="50" t="s">
        <v>108</v>
      </c>
      <c r="D12" s="51">
        <f t="shared" si="0"/>
        <v>34284</v>
      </c>
      <c r="E12" s="51">
        <v>18916</v>
      </c>
      <c r="F12" s="51">
        <v>15368</v>
      </c>
      <c r="G12" s="51">
        <f t="shared" si="1"/>
        <v>34284</v>
      </c>
      <c r="H12" s="51">
        <f t="shared" si="2"/>
        <v>29043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25751</v>
      </c>
      <c r="N12" s="51">
        <v>0</v>
      </c>
      <c r="O12" s="51">
        <v>13893</v>
      </c>
      <c r="P12" s="51">
        <v>11858</v>
      </c>
      <c r="Q12" s="51">
        <f t="shared" si="5"/>
        <v>2124</v>
      </c>
      <c r="R12" s="51">
        <v>0</v>
      </c>
      <c r="S12" s="51">
        <v>1041</v>
      </c>
      <c r="T12" s="51">
        <v>1083</v>
      </c>
      <c r="U12" s="51">
        <f t="shared" si="6"/>
        <v>1051</v>
      </c>
      <c r="V12" s="51">
        <v>0</v>
      </c>
      <c r="W12" s="51">
        <v>983</v>
      </c>
      <c r="X12" s="51">
        <v>68</v>
      </c>
      <c r="Y12" s="51">
        <f t="shared" si="7"/>
        <v>39</v>
      </c>
      <c r="Z12" s="51">
        <v>0</v>
      </c>
      <c r="AA12" s="51">
        <v>37</v>
      </c>
      <c r="AB12" s="51">
        <v>2</v>
      </c>
      <c r="AC12" s="51">
        <f t="shared" si="8"/>
        <v>78</v>
      </c>
      <c r="AD12" s="51">
        <v>0</v>
      </c>
      <c r="AE12" s="51">
        <v>0</v>
      </c>
      <c r="AF12" s="51">
        <v>78</v>
      </c>
      <c r="AG12" s="51">
        <v>5241</v>
      </c>
      <c r="AH12" s="51">
        <v>0</v>
      </c>
    </row>
    <row r="13" spans="1:34" ht="13.5">
      <c r="A13" s="26" t="s">
        <v>96</v>
      </c>
      <c r="B13" s="49" t="s">
        <v>109</v>
      </c>
      <c r="C13" s="50" t="s">
        <v>110</v>
      </c>
      <c r="D13" s="51">
        <f t="shared" si="0"/>
        <v>9967</v>
      </c>
      <c r="E13" s="51">
        <v>8158</v>
      </c>
      <c r="F13" s="51">
        <v>1809</v>
      </c>
      <c r="G13" s="51">
        <f t="shared" si="1"/>
        <v>9967</v>
      </c>
      <c r="H13" s="51">
        <f t="shared" si="2"/>
        <v>8158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6186</v>
      </c>
      <c r="N13" s="51">
        <v>0</v>
      </c>
      <c r="O13" s="51">
        <v>6107</v>
      </c>
      <c r="P13" s="51">
        <v>79</v>
      </c>
      <c r="Q13" s="51">
        <f t="shared" si="5"/>
        <v>645</v>
      </c>
      <c r="R13" s="51">
        <v>0</v>
      </c>
      <c r="S13" s="51">
        <v>404</v>
      </c>
      <c r="T13" s="51">
        <v>241</v>
      </c>
      <c r="U13" s="51">
        <f t="shared" si="6"/>
        <v>697</v>
      </c>
      <c r="V13" s="51">
        <v>0</v>
      </c>
      <c r="W13" s="51">
        <v>697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630</v>
      </c>
      <c r="AD13" s="51">
        <v>0</v>
      </c>
      <c r="AE13" s="51">
        <v>630</v>
      </c>
      <c r="AF13" s="51">
        <v>0</v>
      </c>
      <c r="AG13" s="51">
        <v>1809</v>
      </c>
      <c r="AH13" s="51">
        <v>0</v>
      </c>
    </row>
    <row r="14" spans="1:34" ht="13.5">
      <c r="A14" s="26" t="s">
        <v>96</v>
      </c>
      <c r="B14" s="49" t="s">
        <v>111</v>
      </c>
      <c r="C14" s="50" t="s">
        <v>112</v>
      </c>
      <c r="D14" s="51">
        <f t="shared" si="0"/>
        <v>28464</v>
      </c>
      <c r="E14" s="51">
        <v>19211</v>
      </c>
      <c r="F14" s="51">
        <v>9253</v>
      </c>
      <c r="G14" s="51">
        <f t="shared" si="1"/>
        <v>28464</v>
      </c>
      <c r="H14" s="51">
        <f t="shared" si="2"/>
        <v>27232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21877</v>
      </c>
      <c r="N14" s="51">
        <v>0</v>
      </c>
      <c r="O14" s="51">
        <v>14738</v>
      </c>
      <c r="P14" s="51">
        <v>7139</v>
      </c>
      <c r="Q14" s="51">
        <f t="shared" si="5"/>
        <v>1653</v>
      </c>
      <c r="R14" s="51">
        <v>0</v>
      </c>
      <c r="S14" s="51">
        <v>905</v>
      </c>
      <c r="T14" s="51">
        <v>748</v>
      </c>
      <c r="U14" s="51">
        <f t="shared" si="6"/>
        <v>2495</v>
      </c>
      <c r="V14" s="51">
        <v>0</v>
      </c>
      <c r="W14" s="51">
        <v>2495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1207</v>
      </c>
      <c r="AD14" s="51">
        <v>0</v>
      </c>
      <c r="AE14" s="51">
        <v>861</v>
      </c>
      <c r="AF14" s="51">
        <v>346</v>
      </c>
      <c r="AG14" s="51">
        <v>1232</v>
      </c>
      <c r="AH14" s="51">
        <v>0</v>
      </c>
    </row>
    <row r="15" spans="1:34" ht="13.5">
      <c r="A15" s="26" t="s">
        <v>96</v>
      </c>
      <c r="B15" s="49" t="s">
        <v>113</v>
      </c>
      <c r="C15" s="50" t="s">
        <v>114</v>
      </c>
      <c r="D15" s="51">
        <f t="shared" si="0"/>
        <v>4881</v>
      </c>
      <c r="E15" s="51">
        <v>4568</v>
      </c>
      <c r="F15" s="51">
        <v>313</v>
      </c>
      <c r="G15" s="51">
        <f t="shared" si="1"/>
        <v>4881</v>
      </c>
      <c r="H15" s="51">
        <f t="shared" si="2"/>
        <v>4568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3695</v>
      </c>
      <c r="N15" s="51">
        <v>199</v>
      </c>
      <c r="O15" s="51">
        <v>3496</v>
      </c>
      <c r="P15" s="51">
        <v>0</v>
      </c>
      <c r="Q15" s="51">
        <f t="shared" si="5"/>
        <v>582</v>
      </c>
      <c r="R15" s="51">
        <v>0</v>
      </c>
      <c r="S15" s="51">
        <v>582</v>
      </c>
      <c r="T15" s="51">
        <v>0</v>
      </c>
      <c r="U15" s="51">
        <f t="shared" si="6"/>
        <v>291</v>
      </c>
      <c r="V15" s="51">
        <v>0</v>
      </c>
      <c r="W15" s="51">
        <v>291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313</v>
      </c>
      <c r="AH15" s="51">
        <v>0</v>
      </c>
    </row>
    <row r="16" spans="1:34" ht="13.5">
      <c r="A16" s="26" t="s">
        <v>96</v>
      </c>
      <c r="B16" s="49" t="s">
        <v>115</v>
      </c>
      <c r="C16" s="50" t="s">
        <v>116</v>
      </c>
      <c r="D16" s="51">
        <f t="shared" si="0"/>
        <v>5065</v>
      </c>
      <c r="E16" s="51">
        <v>4631</v>
      </c>
      <c r="F16" s="51">
        <v>434</v>
      </c>
      <c r="G16" s="51">
        <f t="shared" si="1"/>
        <v>5065</v>
      </c>
      <c r="H16" s="51">
        <f t="shared" si="2"/>
        <v>3810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2722</v>
      </c>
      <c r="N16" s="51">
        <v>0</v>
      </c>
      <c r="O16" s="51">
        <v>2722</v>
      </c>
      <c r="P16" s="51">
        <v>0</v>
      </c>
      <c r="Q16" s="51">
        <f t="shared" si="5"/>
        <v>410</v>
      </c>
      <c r="R16" s="51">
        <v>0</v>
      </c>
      <c r="S16" s="51">
        <v>410</v>
      </c>
      <c r="T16" s="51">
        <v>0</v>
      </c>
      <c r="U16" s="51">
        <f t="shared" si="6"/>
        <v>678</v>
      </c>
      <c r="V16" s="51">
        <v>0</v>
      </c>
      <c r="W16" s="51">
        <v>678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1255</v>
      </c>
      <c r="AH16" s="51">
        <v>0</v>
      </c>
    </row>
    <row r="17" spans="1:34" ht="13.5">
      <c r="A17" s="26" t="s">
        <v>96</v>
      </c>
      <c r="B17" s="49" t="s">
        <v>117</v>
      </c>
      <c r="C17" s="50" t="s">
        <v>118</v>
      </c>
      <c r="D17" s="51">
        <f t="shared" si="0"/>
        <v>5696</v>
      </c>
      <c r="E17" s="51">
        <v>5474</v>
      </c>
      <c r="F17" s="51">
        <v>222</v>
      </c>
      <c r="G17" s="51">
        <f t="shared" si="1"/>
        <v>5696</v>
      </c>
      <c r="H17" s="51">
        <f t="shared" si="2"/>
        <v>4496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3491</v>
      </c>
      <c r="N17" s="51">
        <v>0</v>
      </c>
      <c r="O17" s="51">
        <v>3491</v>
      </c>
      <c r="P17" s="51">
        <v>0</v>
      </c>
      <c r="Q17" s="51">
        <f t="shared" si="5"/>
        <v>560</v>
      </c>
      <c r="R17" s="51">
        <v>0</v>
      </c>
      <c r="S17" s="51">
        <v>560</v>
      </c>
      <c r="T17" s="51">
        <v>0</v>
      </c>
      <c r="U17" s="51">
        <f t="shared" si="6"/>
        <v>445</v>
      </c>
      <c r="V17" s="51">
        <v>0</v>
      </c>
      <c r="W17" s="51">
        <v>445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1200</v>
      </c>
      <c r="AH17" s="51">
        <v>0</v>
      </c>
    </row>
    <row r="18" spans="1:34" ht="13.5">
      <c r="A18" s="26" t="s">
        <v>96</v>
      </c>
      <c r="B18" s="49" t="s">
        <v>119</v>
      </c>
      <c r="C18" s="50" t="s">
        <v>120</v>
      </c>
      <c r="D18" s="51">
        <f t="shared" si="0"/>
        <v>5479</v>
      </c>
      <c r="E18" s="51">
        <v>4990</v>
      </c>
      <c r="F18" s="51">
        <v>489</v>
      </c>
      <c r="G18" s="51">
        <f t="shared" si="1"/>
        <v>5479</v>
      </c>
      <c r="H18" s="51">
        <f t="shared" si="2"/>
        <v>3459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2887</v>
      </c>
      <c r="N18" s="51">
        <v>0</v>
      </c>
      <c r="O18" s="51">
        <v>2887</v>
      </c>
      <c r="P18" s="51">
        <v>0</v>
      </c>
      <c r="Q18" s="51">
        <f t="shared" si="5"/>
        <v>464</v>
      </c>
      <c r="R18" s="51">
        <v>0</v>
      </c>
      <c r="S18" s="51">
        <v>464</v>
      </c>
      <c r="T18" s="51">
        <v>0</v>
      </c>
      <c r="U18" s="51">
        <f t="shared" si="6"/>
        <v>108</v>
      </c>
      <c r="V18" s="51">
        <v>0</v>
      </c>
      <c r="W18" s="51">
        <v>108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0</v>
      </c>
      <c r="AD18" s="51">
        <v>0</v>
      </c>
      <c r="AE18" s="51">
        <v>0</v>
      </c>
      <c r="AF18" s="51">
        <v>0</v>
      </c>
      <c r="AG18" s="51">
        <v>2020</v>
      </c>
      <c r="AH18" s="51">
        <v>0</v>
      </c>
    </row>
    <row r="19" spans="1:34" ht="13.5">
      <c r="A19" s="26" t="s">
        <v>96</v>
      </c>
      <c r="B19" s="49" t="s">
        <v>121</v>
      </c>
      <c r="C19" s="50" t="s">
        <v>122</v>
      </c>
      <c r="D19" s="51">
        <f t="shared" si="0"/>
        <v>1988</v>
      </c>
      <c r="E19" s="51">
        <v>1897</v>
      </c>
      <c r="F19" s="51">
        <v>91</v>
      </c>
      <c r="G19" s="51">
        <f t="shared" si="1"/>
        <v>1988</v>
      </c>
      <c r="H19" s="51">
        <f t="shared" si="2"/>
        <v>1661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1414</v>
      </c>
      <c r="N19" s="51">
        <v>0</v>
      </c>
      <c r="O19" s="51">
        <v>1414</v>
      </c>
      <c r="P19" s="51">
        <v>0</v>
      </c>
      <c r="Q19" s="51">
        <f t="shared" si="5"/>
        <v>216</v>
      </c>
      <c r="R19" s="51">
        <v>0</v>
      </c>
      <c r="S19" s="51">
        <v>216</v>
      </c>
      <c r="T19" s="51">
        <v>0</v>
      </c>
      <c r="U19" s="51">
        <f t="shared" si="6"/>
        <v>31</v>
      </c>
      <c r="V19" s="51">
        <v>0</v>
      </c>
      <c r="W19" s="51">
        <v>31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0</v>
      </c>
      <c r="AD19" s="51">
        <v>0</v>
      </c>
      <c r="AE19" s="51">
        <v>0</v>
      </c>
      <c r="AF19" s="51">
        <v>0</v>
      </c>
      <c r="AG19" s="51">
        <v>327</v>
      </c>
      <c r="AH19" s="51">
        <v>0</v>
      </c>
    </row>
    <row r="20" spans="1:34" ht="13.5">
      <c r="A20" s="26" t="s">
        <v>96</v>
      </c>
      <c r="B20" s="49" t="s">
        <v>123</v>
      </c>
      <c r="C20" s="50" t="s">
        <v>124</v>
      </c>
      <c r="D20" s="51">
        <f t="shared" si="0"/>
        <v>3805</v>
      </c>
      <c r="E20" s="51">
        <v>3331</v>
      </c>
      <c r="F20" s="51">
        <v>474</v>
      </c>
      <c r="G20" s="51">
        <f t="shared" si="1"/>
        <v>3805</v>
      </c>
      <c r="H20" s="51">
        <f t="shared" si="2"/>
        <v>3685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2849</v>
      </c>
      <c r="N20" s="51">
        <v>0</v>
      </c>
      <c r="O20" s="51">
        <v>2492</v>
      </c>
      <c r="P20" s="51">
        <v>357</v>
      </c>
      <c r="Q20" s="51">
        <f t="shared" si="5"/>
        <v>127</v>
      </c>
      <c r="R20" s="51">
        <v>0</v>
      </c>
      <c r="S20" s="51">
        <v>116</v>
      </c>
      <c r="T20" s="51">
        <v>11</v>
      </c>
      <c r="U20" s="51">
        <f t="shared" si="6"/>
        <v>568</v>
      </c>
      <c r="V20" s="51">
        <v>0</v>
      </c>
      <c r="W20" s="51">
        <v>565</v>
      </c>
      <c r="X20" s="51">
        <v>3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141</v>
      </c>
      <c r="AD20" s="51">
        <v>0</v>
      </c>
      <c r="AE20" s="51">
        <v>129</v>
      </c>
      <c r="AF20" s="51">
        <v>12</v>
      </c>
      <c r="AG20" s="51">
        <v>120</v>
      </c>
      <c r="AH20" s="51">
        <v>0</v>
      </c>
    </row>
    <row r="21" spans="1:34" ht="13.5">
      <c r="A21" s="26" t="s">
        <v>96</v>
      </c>
      <c r="B21" s="49" t="s">
        <v>125</v>
      </c>
      <c r="C21" s="50" t="s">
        <v>126</v>
      </c>
      <c r="D21" s="51">
        <f t="shared" si="0"/>
        <v>7135</v>
      </c>
      <c r="E21" s="51">
        <v>5577</v>
      </c>
      <c r="F21" s="51">
        <v>1558</v>
      </c>
      <c r="G21" s="51">
        <f t="shared" si="1"/>
        <v>7135</v>
      </c>
      <c r="H21" s="51">
        <f t="shared" si="2"/>
        <v>6961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6164</v>
      </c>
      <c r="N21" s="51">
        <v>0</v>
      </c>
      <c r="O21" s="51">
        <v>4868</v>
      </c>
      <c r="P21" s="51">
        <v>1296</v>
      </c>
      <c r="Q21" s="51">
        <f t="shared" si="5"/>
        <v>440</v>
      </c>
      <c r="R21" s="51">
        <v>0</v>
      </c>
      <c r="S21" s="51">
        <v>345</v>
      </c>
      <c r="T21" s="51">
        <v>95</v>
      </c>
      <c r="U21" s="51">
        <f t="shared" si="6"/>
        <v>260</v>
      </c>
      <c r="V21" s="51">
        <v>0</v>
      </c>
      <c r="W21" s="51">
        <v>260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97</v>
      </c>
      <c r="AD21" s="51">
        <v>0</v>
      </c>
      <c r="AE21" s="51">
        <v>62</v>
      </c>
      <c r="AF21" s="51">
        <v>35</v>
      </c>
      <c r="AG21" s="51">
        <v>174</v>
      </c>
      <c r="AH21" s="51">
        <v>0</v>
      </c>
    </row>
    <row r="22" spans="1:34" ht="13.5">
      <c r="A22" s="26" t="s">
        <v>96</v>
      </c>
      <c r="B22" s="49" t="s">
        <v>127</v>
      </c>
      <c r="C22" s="50" t="s">
        <v>128</v>
      </c>
      <c r="D22" s="51">
        <f t="shared" si="0"/>
        <v>20172</v>
      </c>
      <c r="E22" s="51">
        <v>12309</v>
      </c>
      <c r="F22" s="51">
        <v>7863</v>
      </c>
      <c r="G22" s="51">
        <f t="shared" si="1"/>
        <v>20172</v>
      </c>
      <c r="H22" s="51">
        <f t="shared" si="2"/>
        <v>19573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16954</v>
      </c>
      <c r="N22" s="51">
        <v>0</v>
      </c>
      <c r="O22" s="51">
        <v>10812</v>
      </c>
      <c r="P22" s="51">
        <v>6142</v>
      </c>
      <c r="Q22" s="51">
        <f t="shared" si="5"/>
        <v>1611</v>
      </c>
      <c r="R22" s="51">
        <v>0</v>
      </c>
      <c r="S22" s="51">
        <v>532</v>
      </c>
      <c r="T22" s="51">
        <v>1079</v>
      </c>
      <c r="U22" s="51">
        <f t="shared" si="6"/>
        <v>475</v>
      </c>
      <c r="V22" s="51">
        <v>27</v>
      </c>
      <c r="W22" s="51">
        <v>448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533</v>
      </c>
      <c r="AD22" s="51">
        <v>0</v>
      </c>
      <c r="AE22" s="51">
        <v>378</v>
      </c>
      <c r="AF22" s="51">
        <v>155</v>
      </c>
      <c r="AG22" s="51">
        <v>599</v>
      </c>
      <c r="AH22" s="51">
        <v>0</v>
      </c>
    </row>
    <row r="23" spans="1:34" ht="13.5">
      <c r="A23" s="26" t="s">
        <v>96</v>
      </c>
      <c r="B23" s="49" t="s">
        <v>129</v>
      </c>
      <c r="C23" s="50" t="s">
        <v>130</v>
      </c>
      <c r="D23" s="51">
        <f t="shared" si="0"/>
        <v>366</v>
      </c>
      <c r="E23" s="51">
        <v>362</v>
      </c>
      <c r="F23" s="51">
        <v>4</v>
      </c>
      <c r="G23" s="51">
        <f t="shared" si="1"/>
        <v>366</v>
      </c>
      <c r="H23" s="51">
        <f t="shared" si="2"/>
        <v>365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274</v>
      </c>
      <c r="N23" s="51">
        <v>0</v>
      </c>
      <c r="O23" s="51">
        <v>273</v>
      </c>
      <c r="P23" s="51">
        <v>1</v>
      </c>
      <c r="Q23" s="51">
        <f t="shared" si="5"/>
        <v>40</v>
      </c>
      <c r="R23" s="51">
        <v>0</v>
      </c>
      <c r="S23" s="51">
        <v>39</v>
      </c>
      <c r="T23" s="51">
        <v>1</v>
      </c>
      <c r="U23" s="51">
        <f t="shared" si="6"/>
        <v>18</v>
      </c>
      <c r="V23" s="51">
        <v>0</v>
      </c>
      <c r="W23" s="51">
        <v>18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33</v>
      </c>
      <c r="AD23" s="51">
        <v>0</v>
      </c>
      <c r="AE23" s="51">
        <v>32</v>
      </c>
      <c r="AF23" s="51">
        <v>1</v>
      </c>
      <c r="AG23" s="51">
        <v>1</v>
      </c>
      <c r="AH23" s="51">
        <v>0</v>
      </c>
    </row>
    <row r="24" spans="1:34" ht="13.5">
      <c r="A24" s="26" t="s">
        <v>96</v>
      </c>
      <c r="B24" s="49" t="s">
        <v>131</v>
      </c>
      <c r="C24" s="50" t="s">
        <v>132</v>
      </c>
      <c r="D24" s="51">
        <f t="shared" si="0"/>
        <v>429</v>
      </c>
      <c r="E24" s="51">
        <v>424</v>
      </c>
      <c r="F24" s="51">
        <v>5</v>
      </c>
      <c r="G24" s="51">
        <f t="shared" si="1"/>
        <v>429</v>
      </c>
      <c r="H24" s="51">
        <f t="shared" si="2"/>
        <v>428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322</v>
      </c>
      <c r="N24" s="51">
        <v>0</v>
      </c>
      <c r="O24" s="51">
        <v>321</v>
      </c>
      <c r="P24" s="51">
        <v>1</v>
      </c>
      <c r="Q24" s="51">
        <f t="shared" si="5"/>
        <v>46</v>
      </c>
      <c r="R24" s="51">
        <v>0</v>
      </c>
      <c r="S24" s="51">
        <v>45</v>
      </c>
      <c r="T24" s="51">
        <v>1</v>
      </c>
      <c r="U24" s="51">
        <f t="shared" si="6"/>
        <v>21</v>
      </c>
      <c r="V24" s="51">
        <v>0</v>
      </c>
      <c r="W24" s="51">
        <v>21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39</v>
      </c>
      <c r="AD24" s="51">
        <v>0</v>
      </c>
      <c r="AE24" s="51">
        <v>37</v>
      </c>
      <c r="AF24" s="51">
        <v>2</v>
      </c>
      <c r="AG24" s="51">
        <v>1</v>
      </c>
      <c r="AH24" s="51">
        <v>0</v>
      </c>
    </row>
    <row r="25" spans="1:34" ht="13.5">
      <c r="A25" s="26" t="s">
        <v>96</v>
      </c>
      <c r="B25" s="49" t="s">
        <v>133</v>
      </c>
      <c r="C25" s="50" t="s">
        <v>134</v>
      </c>
      <c r="D25" s="51">
        <f t="shared" si="0"/>
        <v>948</v>
      </c>
      <c r="E25" s="51">
        <v>936</v>
      </c>
      <c r="F25" s="51">
        <v>12</v>
      </c>
      <c r="G25" s="51">
        <f t="shared" si="1"/>
        <v>948</v>
      </c>
      <c r="H25" s="51">
        <f t="shared" si="2"/>
        <v>946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709</v>
      </c>
      <c r="N25" s="51">
        <v>0</v>
      </c>
      <c r="O25" s="51">
        <v>707</v>
      </c>
      <c r="P25" s="51">
        <v>2</v>
      </c>
      <c r="Q25" s="51">
        <f t="shared" si="5"/>
        <v>103</v>
      </c>
      <c r="R25" s="51">
        <v>0</v>
      </c>
      <c r="S25" s="51">
        <v>100</v>
      </c>
      <c r="T25" s="51">
        <v>3</v>
      </c>
      <c r="U25" s="51">
        <f t="shared" si="6"/>
        <v>47</v>
      </c>
      <c r="V25" s="51">
        <v>0</v>
      </c>
      <c r="W25" s="51">
        <v>47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87</v>
      </c>
      <c r="AD25" s="51">
        <v>0</v>
      </c>
      <c r="AE25" s="51">
        <v>82</v>
      </c>
      <c r="AF25" s="51">
        <v>5</v>
      </c>
      <c r="AG25" s="51">
        <v>2</v>
      </c>
      <c r="AH25" s="51">
        <v>0</v>
      </c>
    </row>
    <row r="26" spans="1:34" ht="13.5">
      <c r="A26" s="26" t="s">
        <v>96</v>
      </c>
      <c r="B26" s="49" t="s">
        <v>135</v>
      </c>
      <c r="C26" s="50" t="s">
        <v>136</v>
      </c>
      <c r="D26" s="51">
        <f t="shared" si="0"/>
        <v>229</v>
      </c>
      <c r="E26" s="51">
        <v>226</v>
      </c>
      <c r="F26" s="51">
        <v>3</v>
      </c>
      <c r="G26" s="51">
        <f t="shared" si="1"/>
        <v>229</v>
      </c>
      <c r="H26" s="51">
        <f t="shared" si="2"/>
        <v>228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172</v>
      </c>
      <c r="N26" s="51">
        <v>0</v>
      </c>
      <c r="O26" s="51">
        <v>172</v>
      </c>
      <c r="P26" s="51">
        <v>0</v>
      </c>
      <c r="Q26" s="51">
        <f t="shared" si="5"/>
        <v>25</v>
      </c>
      <c r="R26" s="51">
        <v>0</v>
      </c>
      <c r="S26" s="51">
        <v>24</v>
      </c>
      <c r="T26" s="51">
        <v>1</v>
      </c>
      <c r="U26" s="51">
        <f t="shared" si="6"/>
        <v>11</v>
      </c>
      <c r="V26" s="51">
        <v>0</v>
      </c>
      <c r="W26" s="51">
        <v>11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20</v>
      </c>
      <c r="AD26" s="51">
        <v>0</v>
      </c>
      <c r="AE26" s="51">
        <v>19</v>
      </c>
      <c r="AF26" s="51">
        <v>1</v>
      </c>
      <c r="AG26" s="51">
        <v>1</v>
      </c>
      <c r="AH26" s="51">
        <v>0</v>
      </c>
    </row>
    <row r="27" spans="1:34" ht="13.5">
      <c r="A27" s="26" t="s">
        <v>96</v>
      </c>
      <c r="B27" s="49" t="s">
        <v>137</v>
      </c>
      <c r="C27" s="50" t="s">
        <v>138</v>
      </c>
      <c r="D27" s="51">
        <f t="shared" si="0"/>
        <v>350</v>
      </c>
      <c r="E27" s="51">
        <v>346</v>
      </c>
      <c r="F27" s="51">
        <v>4</v>
      </c>
      <c r="G27" s="51">
        <f t="shared" si="1"/>
        <v>350</v>
      </c>
      <c r="H27" s="51">
        <f t="shared" si="2"/>
        <v>349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262</v>
      </c>
      <c r="N27" s="51">
        <v>0</v>
      </c>
      <c r="O27" s="51">
        <v>262</v>
      </c>
      <c r="P27" s="51">
        <v>0</v>
      </c>
      <c r="Q27" s="51">
        <f t="shared" si="5"/>
        <v>38</v>
      </c>
      <c r="R27" s="51">
        <v>0</v>
      </c>
      <c r="S27" s="51">
        <v>37</v>
      </c>
      <c r="T27" s="51">
        <v>1</v>
      </c>
      <c r="U27" s="51">
        <f t="shared" si="6"/>
        <v>17</v>
      </c>
      <c r="V27" s="51">
        <v>0</v>
      </c>
      <c r="W27" s="51">
        <v>17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32</v>
      </c>
      <c r="AD27" s="51">
        <v>0</v>
      </c>
      <c r="AE27" s="51">
        <v>30</v>
      </c>
      <c r="AF27" s="51">
        <v>2</v>
      </c>
      <c r="AG27" s="51">
        <v>1</v>
      </c>
      <c r="AH27" s="51">
        <v>0</v>
      </c>
    </row>
    <row r="28" spans="1:34" ht="13.5">
      <c r="A28" s="26" t="s">
        <v>96</v>
      </c>
      <c r="B28" s="49" t="s">
        <v>139</v>
      </c>
      <c r="C28" s="50" t="s">
        <v>140</v>
      </c>
      <c r="D28" s="51">
        <f t="shared" si="0"/>
        <v>9487</v>
      </c>
      <c r="E28" s="51">
        <v>6397</v>
      </c>
      <c r="F28" s="51">
        <v>3090</v>
      </c>
      <c r="G28" s="51">
        <f t="shared" si="1"/>
        <v>9487</v>
      </c>
      <c r="H28" s="51">
        <f t="shared" si="2"/>
        <v>8689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7923</v>
      </c>
      <c r="N28" s="51">
        <v>0</v>
      </c>
      <c r="O28" s="51">
        <v>5763</v>
      </c>
      <c r="P28" s="51">
        <v>2160</v>
      </c>
      <c r="Q28" s="51">
        <f t="shared" si="5"/>
        <v>348</v>
      </c>
      <c r="R28" s="51">
        <v>0</v>
      </c>
      <c r="S28" s="51">
        <v>262</v>
      </c>
      <c r="T28" s="51">
        <v>86</v>
      </c>
      <c r="U28" s="51">
        <f t="shared" si="6"/>
        <v>418</v>
      </c>
      <c r="V28" s="51">
        <v>0</v>
      </c>
      <c r="W28" s="51">
        <v>372</v>
      </c>
      <c r="X28" s="51">
        <v>46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0</v>
      </c>
      <c r="AD28" s="51">
        <v>0</v>
      </c>
      <c r="AE28" s="51">
        <v>0</v>
      </c>
      <c r="AF28" s="51">
        <v>0</v>
      </c>
      <c r="AG28" s="51">
        <v>798</v>
      </c>
      <c r="AH28" s="51">
        <v>0</v>
      </c>
    </row>
    <row r="29" spans="1:34" ht="13.5">
      <c r="A29" s="26" t="s">
        <v>96</v>
      </c>
      <c r="B29" s="49" t="s">
        <v>141</v>
      </c>
      <c r="C29" s="50" t="s">
        <v>142</v>
      </c>
      <c r="D29" s="51">
        <f t="shared" si="0"/>
        <v>3556</v>
      </c>
      <c r="E29" s="51">
        <v>2061</v>
      </c>
      <c r="F29" s="51">
        <v>1495</v>
      </c>
      <c r="G29" s="51">
        <f t="shared" si="1"/>
        <v>3556</v>
      </c>
      <c r="H29" s="51">
        <f t="shared" si="2"/>
        <v>2913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2599</v>
      </c>
      <c r="N29" s="51">
        <v>0</v>
      </c>
      <c r="O29" s="51">
        <v>1782</v>
      </c>
      <c r="P29" s="51">
        <v>817</v>
      </c>
      <c r="Q29" s="51">
        <f t="shared" si="5"/>
        <v>176</v>
      </c>
      <c r="R29" s="51">
        <v>0</v>
      </c>
      <c r="S29" s="51">
        <v>159</v>
      </c>
      <c r="T29" s="51">
        <v>17</v>
      </c>
      <c r="U29" s="51">
        <f t="shared" si="6"/>
        <v>138</v>
      </c>
      <c r="V29" s="51">
        <v>0</v>
      </c>
      <c r="W29" s="51">
        <v>120</v>
      </c>
      <c r="X29" s="51">
        <v>18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0</v>
      </c>
      <c r="AD29" s="51">
        <v>0</v>
      </c>
      <c r="AE29" s="51">
        <v>0</v>
      </c>
      <c r="AF29" s="51">
        <v>0</v>
      </c>
      <c r="AG29" s="51">
        <v>643</v>
      </c>
      <c r="AH29" s="51">
        <v>0</v>
      </c>
    </row>
    <row r="30" spans="1:34" ht="13.5">
      <c r="A30" s="26" t="s">
        <v>96</v>
      </c>
      <c r="B30" s="49" t="s">
        <v>143</v>
      </c>
      <c r="C30" s="50" t="s">
        <v>144</v>
      </c>
      <c r="D30" s="51">
        <f t="shared" si="0"/>
        <v>3554</v>
      </c>
      <c r="E30" s="51">
        <v>2377</v>
      </c>
      <c r="F30" s="51">
        <v>1177</v>
      </c>
      <c r="G30" s="51">
        <f t="shared" si="1"/>
        <v>3554</v>
      </c>
      <c r="H30" s="51">
        <f t="shared" si="2"/>
        <v>2862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2616</v>
      </c>
      <c r="N30" s="51">
        <v>0</v>
      </c>
      <c r="O30" s="51">
        <v>2142</v>
      </c>
      <c r="P30" s="51">
        <v>474</v>
      </c>
      <c r="Q30" s="51">
        <f t="shared" si="5"/>
        <v>135</v>
      </c>
      <c r="R30" s="51">
        <v>0</v>
      </c>
      <c r="S30" s="51">
        <v>134</v>
      </c>
      <c r="T30" s="51">
        <v>1</v>
      </c>
      <c r="U30" s="51">
        <f t="shared" si="6"/>
        <v>111</v>
      </c>
      <c r="V30" s="51">
        <v>0</v>
      </c>
      <c r="W30" s="51">
        <v>101</v>
      </c>
      <c r="X30" s="51">
        <v>10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692</v>
      </c>
      <c r="AH30" s="51">
        <v>0</v>
      </c>
    </row>
    <row r="31" spans="1:34" ht="13.5">
      <c r="A31" s="26" t="s">
        <v>96</v>
      </c>
      <c r="B31" s="49" t="s">
        <v>145</v>
      </c>
      <c r="C31" s="50" t="s">
        <v>146</v>
      </c>
      <c r="D31" s="51">
        <f t="shared" si="0"/>
        <v>3624</v>
      </c>
      <c r="E31" s="51">
        <v>3003</v>
      </c>
      <c r="F31" s="51">
        <v>621</v>
      </c>
      <c r="G31" s="51">
        <f t="shared" si="1"/>
        <v>3624</v>
      </c>
      <c r="H31" s="51">
        <f t="shared" si="2"/>
        <v>3003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2655</v>
      </c>
      <c r="N31" s="51">
        <v>0</v>
      </c>
      <c r="O31" s="51">
        <v>2147</v>
      </c>
      <c r="P31" s="51">
        <v>508</v>
      </c>
      <c r="Q31" s="51">
        <f t="shared" si="5"/>
        <v>155</v>
      </c>
      <c r="R31" s="51">
        <v>0</v>
      </c>
      <c r="S31" s="51">
        <v>136</v>
      </c>
      <c r="T31" s="51">
        <v>19</v>
      </c>
      <c r="U31" s="51">
        <f t="shared" si="6"/>
        <v>163</v>
      </c>
      <c r="V31" s="51">
        <v>0</v>
      </c>
      <c r="W31" s="51">
        <v>152</v>
      </c>
      <c r="X31" s="51">
        <v>11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30</v>
      </c>
      <c r="AD31" s="51">
        <v>0</v>
      </c>
      <c r="AE31" s="51">
        <v>30</v>
      </c>
      <c r="AF31" s="51">
        <v>0</v>
      </c>
      <c r="AG31" s="51">
        <v>621</v>
      </c>
      <c r="AH31" s="51">
        <v>1</v>
      </c>
    </row>
    <row r="32" spans="1:34" ht="13.5">
      <c r="A32" s="26" t="s">
        <v>96</v>
      </c>
      <c r="B32" s="49" t="s">
        <v>147</v>
      </c>
      <c r="C32" s="50" t="s">
        <v>148</v>
      </c>
      <c r="D32" s="51">
        <f t="shared" si="0"/>
        <v>8456</v>
      </c>
      <c r="E32" s="51">
        <v>6083</v>
      </c>
      <c r="F32" s="51">
        <v>2373</v>
      </c>
      <c r="G32" s="51">
        <f t="shared" si="1"/>
        <v>8456</v>
      </c>
      <c r="H32" s="51">
        <f t="shared" si="2"/>
        <v>7858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7278</v>
      </c>
      <c r="N32" s="51">
        <v>0</v>
      </c>
      <c r="O32" s="51">
        <v>5577</v>
      </c>
      <c r="P32" s="51">
        <v>1701</v>
      </c>
      <c r="Q32" s="51">
        <f t="shared" si="5"/>
        <v>286</v>
      </c>
      <c r="R32" s="51">
        <v>0</v>
      </c>
      <c r="S32" s="51">
        <v>248</v>
      </c>
      <c r="T32" s="51">
        <v>38</v>
      </c>
      <c r="U32" s="51">
        <f t="shared" si="6"/>
        <v>294</v>
      </c>
      <c r="V32" s="51">
        <v>0</v>
      </c>
      <c r="W32" s="51">
        <v>258</v>
      </c>
      <c r="X32" s="51">
        <v>36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598</v>
      </c>
      <c r="AH32" s="51">
        <v>0</v>
      </c>
    </row>
    <row r="33" spans="1:34" ht="13.5">
      <c r="A33" s="26" t="s">
        <v>96</v>
      </c>
      <c r="B33" s="49" t="s">
        <v>149</v>
      </c>
      <c r="C33" s="50" t="s">
        <v>150</v>
      </c>
      <c r="D33" s="51">
        <f t="shared" si="0"/>
        <v>2918</v>
      </c>
      <c r="E33" s="51">
        <v>2870</v>
      </c>
      <c r="F33" s="51">
        <v>48</v>
      </c>
      <c r="G33" s="51">
        <f t="shared" si="1"/>
        <v>2918</v>
      </c>
      <c r="H33" s="51">
        <f t="shared" si="2"/>
        <v>2870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1637</v>
      </c>
      <c r="N33" s="51">
        <v>0</v>
      </c>
      <c r="O33" s="51">
        <v>1637</v>
      </c>
      <c r="P33" s="51">
        <v>0</v>
      </c>
      <c r="Q33" s="51">
        <f t="shared" si="5"/>
        <v>664</v>
      </c>
      <c r="R33" s="51">
        <v>0</v>
      </c>
      <c r="S33" s="51">
        <v>664</v>
      </c>
      <c r="T33" s="51">
        <v>0</v>
      </c>
      <c r="U33" s="51">
        <f t="shared" si="6"/>
        <v>149</v>
      </c>
      <c r="V33" s="51">
        <v>72</v>
      </c>
      <c r="W33" s="51">
        <v>77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420</v>
      </c>
      <c r="AD33" s="51">
        <v>0</v>
      </c>
      <c r="AE33" s="51">
        <v>420</v>
      </c>
      <c r="AF33" s="51">
        <v>0</v>
      </c>
      <c r="AG33" s="51">
        <v>48</v>
      </c>
      <c r="AH33" s="51">
        <v>0</v>
      </c>
    </row>
    <row r="34" spans="1:34" ht="13.5">
      <c r="A34" s="26" t="s">
        <v>96</v>
      </c>
      <c r="B34" s="49" t="s">
        <v>151</v>
      </c>
      <c r="C34" s="50" t="s">
        <v>152</v>
      </c>
      <c r="D34" s="51">
        <f t="shared" si="0"/>
        <v>3558</v>
      </c>
      <c r="E34" s="51">
        <v>2225</v>
      </c>
      <c r="F34" s="51">
        <v>1333</v>
      </c>
      <c r="G34" s="51">
        <f t="shared" si="1"/>
        <v>3558</v>
      </c>
      <c r="H34" s="51">
        <f t="shared" si="2"/>
        <v>2198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1387</v>
      </c>
      <c r="N34" s="51">
        <v>0</v>
      </c>
      <c r="O34" s="51">
        <v>1375</v>
      </c>
      <c r="P34" s="51">
        <v>12</v>
      </c>
      <c r="Q34" s="51">
        <f t="shared" si="5"/>
        <v>305</v>
      </c>
      <c r="R34" s="51">
        <v>0</v>
      </c>
      <c r="S34" s="51">
        <v>196</v>
      </c>
      <c r="T34" s="51">
        <v>109</v>
      </c>
      <c r="U34" s="51">
        <f t="shared" si="6"/>
        <v>380</v>
      </c>
      <c r="V34" s="51">
        <v>0</v>
      </c>
      <c r="W34" s="51">
        <v>380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126</v>
      </c>
      <c r="AD34" s="51">
        <v>0</v>
      </c>
      <c r="AE34" s="51">
        <v>126</v>
      </c>
      <c r="AF34" s="51">
        <v>0</v>
      </c>
      <c r="AG34" s="51">
        <v>1360</v>
      </c>
      <c r="AH34" s="51">
        <v>0</v>
      </c>
    </row>
    <row r="35" spans="1:34" ht="13.5">
      <c r="A35" s="26" t="s">
        <v>96</v>
      </c>
      <c r="B35" s="49" t="s">
        <v>153</v>
      </c>
      <c r="C35" s="50" t="s">
        <v>154</v>
      </c>
      <c r="D35" s="51">
        <f t="shared" si="0"/>
        <v>4953</v>
      </c>
      <c r="E35" s="51">
        <v>4013</v>
      </c>
      <c r="F35" s="51">
        <v>940</v>
      </c>
      <c r="G35" s="51">
        <f t="shared" si="1"/>
        <v>4953</v>
      </c>
      <c r="H35" s="51">
        <f t="shared" si="2"/>
        <v>3964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2996</v>
      </c>
      <c r="N35" s="51">
        <v>0</v>
      </c>
      <c r="O35" s="51">
        <v>2959</v>
      </c>
      <c r="P35" s="51">
        <v>37</v>
      </c>
      <c r="Q35" s="51">
        <f t="shared" si="5"/>
        <v>346</v>
      </c>
      <c r="R35" s="51">
        <v>317</v>
      </c>
      <c r="S35" s="51">
        <v>0</v>
      </c>
      <c r="T35" s="51">
        <v>29</v>
      </c>
      <c r="U35" s="51">
        <f t="shared" si="6"/>
        <v>447</v>
      </c>
      <c r="V35" s="51">
        <v>447</v>
      </c>
      <c r="W35" s="51">
        <v>0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175</v>
      </c>
      <c r="AD35" s="51">
        <v>0</v>
      </c>
      <c r="AE35" s="51">
        <v>175</v>
      </c>
      <c r="AF35" s="51">
        <v>0</v>
      </c>
      <c r="AG35" s="51">
        <v>989</v>
      </c>
      <c r="AH35" s="51">
        <v>0</v>
      </c>
    </row>
    <row r="36" spans="1:34" ht="13.5">
      <c r="A36" s="26" t="s">
        <v>96</v>
      </c>
      <c r="B36" s="49" t="s">
        <v>155</v>
      </c>
      <c r="C36" s="50" t="s">
        <v>156</v>
      </c>
      <c r="D36" s="51">
        <f t="shared" si="0"/>
        <v>2660</v>
      </c>
      <c r="E36" s="51">
        <v>2450</v>
      </c>
      <c r="F36" s="51">
        <v>210</v>
      </c>
      <c r="G36" s="51">
        <f t="shared" si="1"/>
        <v>2660</v>
      </c>
      <c r="H36" s="51">
        <f t="shared" si="2"/>
        <v>2413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1542</v>
      </c>
      <c r="N36" s="51">
        <v>0</v>
      </c>
      <c r="O36" s="51">
        <v>1513</v>
      </c>
      <c r="P36" s="51">
        <v>29</v>
      </c>
      <c r="Q36" s="51">
        <f t="shared" si="5"/>
        <v>519</v>
      </c>
      <c r="R36" s="51">
        <v>0</v>
      </c>
      <c r="S36" s="51">
        <v>458</v>
      </c>
      <c r="T36" s="51">
        <v>61</v>
      </c>
      <c r="U36" s="51">
        <f t="shared" si="6"/>
        <v>257</v>
      </c>
      <c r="V36" s="51">
        <v>0</v>
      </c>
      <c r="W36" s="51">
        <v>257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95</v>
      </c>
      <c r="AD36" s="51">
        <v>0</v>
      </c>
      <c r="AE36" s="51">
        <v>95</v>
      </c>
      <c r="AF36" s="51">
        <v>0</v>
      </c>
      <c r="AG36" s="51">
        <v>247</v>
      </c>
      <c r="AH36" s="51">
        <v>2</v>
      </c>
    </row>
    <row r="37" spans="1:34" ht="13.5">
      <c r="A37" s="26" t="s">
        <v>96</v>
      </c>
      <c r="B37" s="49" t="s">
        <v>157</v>
      </c>
      <c r="C37" s="50" t="s">
        <v>158</v>
      </c>
      <c r="D37" s="51">
        <f t="shared" si="0"/>
        <v>1669</v>
      </c>
      <c r="E37" s="51">
        <v>1375</v>
      </c>
      <c r="F37" s="51">
        <v>294</v>
      </c>
      <c r="G37" s="51">
        <f t="shared" si="1"/>
        <v>1669</v>
      </c>
      <c r="H37" s="51">
        <f t="shared" si="2"/>
        <v>1466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1028</v>
      </c>
      <c r="N37" s="51">
        <v>942</v>
      </c>
      <c r="O37" s="51">
        <v>0</v>
      </c>
      <c r="P37" s="51">
        <v>86</v>
      </c>
      <c r="Q37" s="51">
        <f t="shared" si="5"/>
        <v>66</v>
      </c>
      <c r="R37" s="51">
        <v>0</v>
      </c>
      <c r="S37" s="51">
        <v>61</v>
      </c>
      <c r="T37" s="51">
        <v>5</v>
      </c>
      <c r="U37" s="51">
        <f t="shared" si="6"/>
        <v>372</v>
      </c>
      <c r="V37" s="51">
        <v>239</v>
      </c>
      <c r="W37" s="51">
        <v>133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0</v>
      </c>
      <c r="AD37" s="51">
        <v>0</v>
      </c>
      <c r="AE37" s="51">
        <v>0</v>
      </c>
      <c r="AF37" s="51">
        <v>0</v>
      </c>
      <c r="AG37" s="51">
        <v>203</v>
      </c>
      <c r="AH37" s="51">
        <v>0</v>
      </c>
    </row>
    <row r="38" spans="1:34" ht="13.5">
      <c r="A38" s="26" t="s">
        <v>96</v>
      </c>
      <c r="B38" s="49" t="s">
        <v>159</v>
      </c>
      <c r="C38" s="50" t="s">
        <v>160</v>
      </c>
      <c r="D38" s="51">
        <f t="shared" si="0"/>
        <v>1288</v>
      </c>
      <c r="E38" s="51">
        <v>1213</v>
      </c>
      <c r="F38" s="51">
        <v>75</v>
      </c>
      <c r="G38" s="51">
        <f t="shared" si="1"/>
        <v>1288</v>
      </c>
      <c r="H38" s="51">
        <f t="shared" si="2"/>
        <v>1213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805</v>
      </c>
      <c r="N38" s="51">
        <v>0</v>
      </c>
      <c r="O38" s="51">
        <v>805</v>
      </c>
      <c r="P38" s="51">
        <v>0</v>
      </c>
      <c r="Q38" s="51">
        <f t="shared" si="5"/>
        <v>57</v>
      </c>
      <c r="R38" s="51">
        <v>0</v>
      </c>
      <c r="S38" s="51">
        <v>57</v>
      </c>
      <c r="T38" s="51">
        <v>0</v>
      </c>
      <c r="U38" s="51">
        <f t="shared" si="6"/>
        <v>351</v>
      </c>
      <c r="V38" s="51">
        <v>0</v>
      </c>
      <c r="W38" s="51">
        <v>351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0</v>
      </c>
      <c r="AD38" s="51">
        <v>0</v>
      </c>
      <c r="AE38" s="51">
        <v>0</v>
      </c>
      <c r="AF38" s="51">
        <v>0</v>
      </c>
      <c r="AG38" s="51">
        <v>75</v>
      </c>
      <c r="AH38" s="51">
        <v>0</v>
      </c>
    </row>
    <row r="39" spans="1:34" ht="13.5">
      <c r="A39" s="26" t="s">
        <v>96</v>
      </c>
      <c r="B39" s="49" t="s">
        <v>161</v>
      </c>
      <c r="C39" s="50" t="s">
        <v>162</v>
      </c>
      <c r="D39" s="51">
        <f t="shared" si="0"/>
        <v>1907</v>
      </c>
      <c r="E39" s="51">
        <v>1698</v>
      </c>
      <c r="F39" s="51">
        <v>209</v>
      </c>
      <c r="G39" s="51">
        <f t="shared" si="1"/>
        <v>1907</v>
      </c>
      <c r="H39" s="51">
        <f t="shared" si="2"/>
        <v>1705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1190</v>
      </c>
      <c r="N39" s="51">
        <v>0</v>
      </c>
      <c r="O39" s="51">
        <v>1183</v>
      </c>
      <c r="P39" s="51">
        <v>7</v>
      </c>
      <c r="Q39" s="51">
        <f t="shared" si="5"/>
        <v>70</v>
      </c>
      <c r="R39" s="51">
        <v>0</v>
      </c>
      <c r="S39" s="51">
        <v>70</v>
      </c>
      <c r="T39" s="51">
        <v>0</v>
      </c>
      <c r="U39" s="51">
        <f t="shared" si="6"/>
        <v>445</v>
      </c>
      <c r="V39" s="51">
        <v>0</v>
      </c>
      <c r="W39" s="51">
        <v>445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0</v>
      </c>
      <c r="AD39" s="51">
        <v>0</v>
      </c>
      <c r="AE39" s="51">
        <v>0</v>
      </c>
      <c r="AF39" s="51">
        <v>0</v>
      </c>
      <c r="AG39" s="51">
        <v>202</v>
      </c>
      <c r="AH39" s="51">
        <v>0</v>
      </c>
    </row>
    <row r="40" spans="1:34" ht="13.5">
      <c r="A40" s="26" t="s">
        <v>96</v>
      </c>
      <c r="B40" s="49" t="s">
        <v>163</v>
      </c>
      <c r="C40" s="50" t="s">
        <v>29</v>
      </c>
      <c r="D40" s="51">
        <f t="shared" si="0"/>
        <v>3106</v>
      </c>
      <c r="E40" s="51">
        <v>1786</v>
      </c>
      <c r="F40" s="51">
        <v>1320</v>
      </c>
      <c r="G40" s="51">
        <f t="shared" si="1"/>
        <v>3106</v>
      </c>
      <c r="H40" s="51">
        <f t="shared" si="2"/>
        <v>2201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1638</v>
      </c>
      <c r="N40" s="51">
        <v>0</v>
      </c>
      <c r="O40" s="51">
        <v>1223</v>
      </c>
      <c r="P40" s="51">
        <v>415</v>
      </c>
      <c r="Q40" s="51">
        <f t="shared" si="5"/>
        <v>88</v>
      </c>
      <c r="R40" s="51">
        <v>0</v>
      </c>
      <c r="S40" s="51">
        <v>88</v>
      </c>
      <c r="T40" s="51">
        <v>0</v>
      </c>
      <c r="U40" s="51">
        <f t="shared" si="6"/>
        <v>475</v>
      </c>
      <c r="V40" s="51">
        <v>0</v>
      </c>
      <c r="W40" s="51">
        <v>475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905</v>
      </c>
      <c r="AH40" s="51">
        <v>0</v>
      </c>
    </row>
    <row r="41" spans="1:34" ht="13.5">
      <c r="A41" s="26" t="s">
        <v>96</v>
      </c>
      <c r="B41" s="49" t="s">
        <v>164</v>
      </c>
      <c r="C41" s="50" t="s">
        <v>165</v>
      </c>
      <c r="D41" s="51">
        <f t="shared" si="0"/>
        <v>821</v>
      </c>
      <c r="E41" s="51">
        <v>768</v>
      </c>
      <c r="F41" s="51">
        <v>53</v>
      </c>
      <c r="G41" s="51">
        <f t="shared" si="1"/>
        <v>821</v>
      </c>
      <c r="H41" s="51">
        <f t="shared" si="2"/>
        <v>801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580</v>
      </c>
      <c r="N41" s="51">
        <v>0</v>
      </c>
      <c r="O41" s="51">
        <v>547</v>
      </c>
      <c r="P41" s="51">
        <v>33</v>
      </c>
      <c r="Q41" s="51">
        <f t="shared" si="5"/>
        <v>36</v>
      </c>
      <c r="R41" s="51">
        <v>0</v>
      </c>
      <c r="S41" s="51">
        <v>36</v>
      </c>
      <c r="T41" s="51">
        <v>0</v>
      </c>
      <c r="U41" s="51">
        <f t="shared" si="6"/>
        <v>185</v>
      </c>
      <c r="V41" s="51">
        <v>0</v>
      </c>
      <c r="W41" s="51">
        <v>185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20</v>
      </c>
      <c r="AH41" s="51">
        <v>0</v>
      </c>
    </row>
    <row r="42" spans="1:34" ht="13.5">
      <c r="A42" s="26" t="s">
        <v>96</v>
      </c>
      <c r="B42" s="49" t="s">
        <v>166</v>
      </c>
      <c r="C42" s="50" t="s">
        <v>167</v>
      </c>
      <c r="D42" s="51">
        <f t="shared" si="0"/>
        <v>1245</v>
      </c>
      <c r="E42" s="51">
        <v>1143</v>
      </c>
      <c r="F42" s="51">
        <v>102</v>
      </c>
      <c r="G42" s="51">
        <f aca="true" t="shared" si="9" ref="G42:G47">H42+AG42</f>
        <v>1245</v>
      </c>
      <c r="H42" s="51">
        <f aca="true" t="shared" si="10" ref="H42:H47">I42+M42+Q42+U42+Y42+AC42</f>
        <v>1143</v>
      </c>
      <c r="I42" s="51">
        <f aca="true" t="shared" si="11" ref="I42:I47">SUM(J42:L42)</f>
        <v>0</v>
      </c>
      <c r="J42" s="51">
        <v>0</v>
      </c>
      <c r="K42" s="51">
        <v>0</v>
      </c>
      <c r="L42" s="51">
        <v>0</v>
      </c>
      <c r="M42" s="51">
        <f aca="true" t="shared" si="12" ref="M42:M47">SUM(N42:P42)</f>
        <v>793</v>
      </c>
      <c r="N42" s="51">
        <v>0</v>
      </c>
      <c r="O42" s="51">
        <v>793</v>
      </c>
      <c r="P42" s="51">
        <v>0</v>
      </c>
      <c r="Q42" s="51">
        <f aca="true" t="shared" si="13" ref="Q42:Q47">SUM(R42:T42)</f>
        <v>49</v>
      </c>
      <c r="R42" s="51">
        <v>0</v>
      </c>
      <c r="S42" s="51">
        <v>49</v>
      </c>
      <c r="T42" s="51">
        <v>0</v>
      </c>
      <c r="U42" s="51">
        <f aca="true" t="shared" si="14" ref="U42:U47">SUM(V42:X42)</f>
        <v>301</v>
      </c>
      <c r="V42" s="51">
        <v>0</v>
      </c>
      <c r="W42" s="51">
        <v>301</v>
      </c>
      <c r="X42" s="51">
        <v>0</v>
      </c>
      <c r="Y42" s="51">
        <f aca="true" t="shared" si="15" ref="Y42:Y47">SUM(Z42:AB42)</f>
        <v>0</v>
      </c>
      <c r="Z42" s="51">
        <v>0</v>
      </c>
      <c r="AA42" s="51">
        <v>0</v>
      </c>
      <c r="AB42" s="51">
        <v>0</v>
      </c>
      <c r="AC42" s="51">
        <f aca="true" t="shared" si="16" ref="AC42:AC47">SUM(AD42:AF42)</f>
        <v>0</v>
      </c>
      <c r="AD42" s="51">
        <v>0</v>
      </c>
      <c r="AE42" s="51">
        <v>0</v>
      </c>
      <c r="AF42" s="51">
        <v>0</v>
      </c>
      <c r="AG42" s="51">
        <v>102</v>
      </c>
      <c r="AH42" s="51">
        <v>0</v>
      </c>
    </row>
    <row r="43" spans="1:34" ht="13.5">
      <c r="A43" s="26" t="s">
        <v>96</v>
      </c>
      <c r="B43" s="49" t="s">
        <v>168</v>
      </c>
      <c r="C43" s="50" t="s">
        <v>169</v>
      </c>
      <c r="D43" s="51">
        <f t="shared" si="0"/>
        <v>4333</v>
      </c>
      <c r="E43" s="51">
        <v>3480</v>
      </c>
      <c r="F43" s="51">
        <v>853</v>
      </c>
      <c r="G43" s="51">
        <f t="shared" si="9"/>
        <v>4333</v>
      </c>
      <c r="H43" s="51">
        <f t="shared" si="10"/>
        <v>4145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3298</v>
      </c>
      <c r="N43" s="51">
        <v>0</v>
      </c>
      <c r="O43" s="51">
        <v>2662</v>
      </c>
      <c r="P43" s="51">
        <v>636</v>
      </c>
      <c r="Q43" s="51">
        <f t="shared" si="13"/>
        <v>328</v>
      </c>
      <c r="R43" s="51">
        <v>0</v>
      </c>
      <c r="S43" s="51">
        <v>299</v>
      </c>
      <c r="T43" s="51">
        <v>29</v>
      </c>
      <c r="U43" s="51">
        <f t="shared" si="14"/>
        <v>506</v>
      </c>
      <c r="V43" s="51">
        <v>0</v>
      </c>
      <c r="W43" s="51">
        <v>506</v>
      </c>
      <c r="X43" s="51">
        <v>0</v>
      </c>
      <c r="Y43" s="51">
        <f t="shared" si="15"/>
        <v>13</v>
      </c>
      <c r="Z43" s="51">
        <v>0</v>
      </c>
      <c r="AA43" s="51">
        <v>13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188</v>
      </c>
      <c r="AH43" s="51">
        <v>0</v>
      </c>
    </row>
    <row r="44" spans="1:34" ht="13.5">
      <c r="A44" s="26" t="s">
        <v>96</v>
      </c>
      <c r="B44" s="49" t="s">
        <v>170</v>
      </c>
      <c r="C44" s="50" t="s">
        <v>171</v>
      </c>
      <c r="D44" s="51">
        <f t="shared" si="0"/>
        <v>3171</v>
      </c>
      <c r="E44" s="51">
        <v>2621</v>
      </c>
      <c r="F44" s="51">
        <v>550</v>
      </c>
      <c r="G44" s="51">
        <f t="shared" si="9"/>
        <v>3171</v>
      </c>
      <c r="H44" s="51">
        <f t="shared" si="10"/>
        <v>3113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2712</v>
      </c>
      <c r="N44" s="51">
        <v>0</v>
      </c>
      <c r="O44" s="51">
        <v>2227</v>
      </c>
      <c r="P44" s="51">
        <v>485</v>
      </c>
      <c r="Q44" s="51">
        <f t="shared" si="13"/>
        <v>252</v>
      </c>
      <c r="R44" s="51">
        <v>0</v>
      </c>
      <c r="S44" s="51">
        <v>245</v>
      </c>
      <c r="T44" s="51">
        <v>7</v>
      </c>
      <c r="U44" s="51">
        <f t="shared" si="14"/>
        <v>147</v>
      </c>
      <c r="V44" s="51">
        <v>0</v>
      </c>
      <c r="W44" s="51">
        <v>147</v>
      </c>
      <c r="X44" s="51">
        <v>0</v>
      </c>
      <c r="Y44" s="51">
        <f t="shared" si="15"/>
        <v>2</v>
      </c>
      <c r="Z44" s="51">
        <v>0</v>
      </c>
      <c r="AA44" s="51">
        <v>2</v>
      </c>
      <c r="AB44" s="51">
        <v>0</v>
      </c>
      <c r="AC44" s="51">
        <f t="shared" si="16"/>
        <v>0</v>
      </c>
      <c r="AD44" s="51">
        <v>0</v>
      </c>
      <c r="AE44" s="51">
        <v>0</v>
      </c>
      <c r="AF44" s="51">
        <v>0</v>
      </c>
      <c r="AG44" s="51">
        <v>58</v>
      </c>
      <c r="AH44" s="51">
        <v>0</v>
      </c>
    </row>
    <row r="45" spans="1:34" ht="13.5">
      <c r="A45" s="26" t="s">
        <v>96</v>
      </c>
      <c r="B45" s="49" t="s">
        <v>172</v>
      </c>
      <c r="C45" s="50" t="s">
        <v>173</v>
      </c>
      <c r="D45" s="51">
        <f t="shared" si="0"/>
        <v>6573</v>
      </c>
      <c r="E45" s="51">
        <v>4790</v>
      </c>
      <c r="F45" s="51">
        <v>1783</v>
      </c>
      <c r="G45" s="51">
        <f t="shared" si="9"/>
        <v>6573</v>
      </c>
      <c r="H45" s="51">
        <f t="shared" si="10"/>
        <v>4267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3344</v>
      </c>
      <c r="N45" s="51">
        <v>3344</v>
      </c>
      <c r="O45" s="51">
        <v>0</v>
      </c>
      <c r="P45" s="51">
        <v>0</v>
      </c>
      <c r="Q45" s="51">
        <f t="shared" si="13"/>
        <v>770</v>
      </c>
      <c r="R45" s="51">
        <v>770</v>
      </c>
      <c r="S45" s="51">
        <v>0</v>
      </c>
      <c r="T45" s="51">
        <v>0</v>
      </c>
      <c r="U45" s="51">
        <f t="shared" si="14"/>
        <v>153</v>
      </c>
      <c r="V45" s="51">
        <v>153</v>
      </c>
      <c r="W45" s="51">
        <v>0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2306</v>
      </c>
      <c r="AH45" s="51">
        <v>0</v>
      </c>
    </row>
    <row r="46" spans="1:34" ht="13.5">
      <c r="A46" s="26" t="s">
        <v>96</v>
      </c>
      <c r="B46" s="49" t="s">
        <v>174</v>
      </c>
      <c r="C46" s="50" t="s">
        <v>175</v>
      </c>
      <c r="D46" s="51">
        <f t="shared" si="0"/>
        <v>1315</v>
      </c>
      <c r="E46" s="51">
        <v>1167</v>
      </c>
      <c r="F46" s="51">
        <v>148</v>
      </c>
      <c r="G46" s="51">
        <f t="shared" si="9"/>
        <v>1315</v>
      </c>
      <c r="H46" s="51">
        <f t="shared" si="10"/>
        <v>1062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699</v>
      </c>
      <c r="N46" s="51">
        <v>0</v>
      </c>
      <c r="O46" s="51">
        <v>699</v>
      </c>
      <c r="P46" s="51">
        <v>0</v>
      </c>
      <c r="Q46" s="51">
        <f t="shared" si="13"/>
        <v>345</v>
      </c>
      <c r="R46" s="51">
        <v>0</v>
      </c>
      <c r="S46" s="51">
        <v>345</v>
      </c>
      <c r="T46" s="51">
        <v>0</v>
      </c>
      <c r="U46" s="51">
        <f t="shared" si="14"/>
        <v>18</v>
      </c>
      <c r="V46" s="51">
        <v>0</v>
      </c>
      <c r="W46" s="51">
        <v>18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0</v>
      </c>
      <c r="AD46" s="51">
        <v>0</v>
      </c>
      <c r="AE46" s="51">
        <v>0</v>
      </c>
      <c r="AF46" s="51">
        <v>0</v>
      </c>
      <c r="AG46" s="51">
        <v>253</v>
      </c>
      <c r="AH46" s="51">
        <v>0</v>
      </c>
    </row>
    <row r="47" spans="1:34" ht="13.5">
      <c r="A47" s="26" t="s">
        <v>96</v>
      </c>
      <c r="B47" s="49" t="s">
        <v>176</v>
      </c>
      <c r="C47" s="50" t="s">
        <v>177</v>
      </c>
      <c r="D47" s="51">
        <f t="shared" si="0"/>
        <v>2823</v>
      </c>
      <c r="E47" s="51">
        <v>1270</v>
      </c>
      <c r="F47" s="51">
        <v>1553</v>
      </c>
      <c r="G47" s="51">
        <f t="shared" si="9"/>
        <v>2823</v>
      </c>
      <c r="H47" s="51">
        <f t="shared" si="10"/>
        <v>2598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2197</v>
      </c>
      <c r="N47" s="51">
        <v>0</v>
      </c>
      <c r="O47" s="51">
        <v>2197</v>
      </c>
      <c r="P47" s="51">
        <v>0</v>
      </c>
      <c r="Q47" s="51">
        <f t="shared" si="13"/>
        <v>287</v>
      </c>
      <c r="R47" s="51">
        <v>0</v>
      </c>
      <c r="S47" s="51">
        <v>287</v>
      </c>
      <c r="T47" s="51">
        <v>0</v>
      </c>
      <c r="U47" s="51">
        <f t="shared" si="14"/>
        <v>114</v>
      </c>
      <c r="V47" s="51">
        <v>0</v>
      </c>
      <c r="W47" s="51">
        <v>114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0</v>
      </c>
      <c r="AD47" s="51">
        <v>0</v>
      </c>
      <c r="AE47" s="51">
        <v>0</v>
      </c>
      <c r="AF47" s="51">
        <v>0</v>
      </c>
      <c r="AG47" s="51">
        <v>225</v>
      </c>
      <c r="AH47" s="51">
        <v>0</v>
      </c>
    </row>
    <row r="48" spans="1:34" ht="13.5">
      <c r="A48" s="79" t="s">
        <v>95</v>
      </c>
      <c r="B48" s="80"/>
      <c r="C48" s="81"/>
      <c r="D48" s="51">
        <f aca="true" t="shared" si="17" ref="D48:AH48">SUM(D7:D47)</f>
        <v>480321</v>
      </c>
      <c r="E48" s="51">
        <f t="shared" si="17"/>
        <v>313500</v>
      </c>
      <c r="F48" s="51">
        <f t="shared" si="17"/>
        <v>166821</v>
      </c>
      <c r="G48" s="51">
        <f t="shared" si="17"/>
        <v>480321</v>
      </c>
      <c r="H48" s="51">
        <f t="shared" si="17"/>
        <v>424272</v>
      </c>
      <c r="I48" s="51">
        <f t="shared" si="17"/>
        <v>0</v>
      </c>
      <c r="J48" s="51">
        <f t="shared" si="17"/>
        <v>0</v>
      </c>
      <c r="K48" s="51">
        <f t="shared" si="17"/>
        <v>0</v>
      </c>
      <c r="L48" s="51">
        <f t="shared" si="17"/>
        <v>0</v>
      </c>
      <c r="M48" s="51">
        <f t="shared" si="17"/>
        <v>341487</v>
      </c>
      <c r="N48" s="51">
        <f t="shared" si="17"/>
        <v>73484</v>
      </c>
      <c r="O48" s="51">
        <f t="shared" si="17"/>
        <v>166868</v>
      </c>
      <c r="P48" s="51">
        <f t="shared" si="17"/>
        <v>101135</v>
      </c>
      <c r="Q48" s="51">
        <f t="shared" si="17"/>
        <v>32391</v>
      </c>
      <c r="R48" s="51">
        <f t="shared" si="17"/>
        <v>10808</v>
      </c>
      <c r="S48" s="51">
        <f t="shared" si="17"/>
        <v>14726</v>
      </c>
      <c r="T48" s="51">
        <f t="shared" si="17"/>
        <v>6857</v>
      </c>
      <c r="U48" s="51">
        <f t="shared" si="17"/>
        <v>36790</v>
      </c>
      <c r="V48" s="51">
        <f t="shared" si="17"/>
        <v>15536</v>
      </c>
      <c r="W48" s="51">
        <f t="shared" si="17"/>
        <v>16909</v>
      </c>
      <c r="X48" s="51">
        <f t="shared" si="17"/>
        <v>4345</v>
      </c>
      <c r="Y48" s="51">
        <f t="shared" si="17"/>
        <v>220</v>
      </c>
      <c r="Z48" s="51">
        <f t="shared" si="17"/>
        <v>129</v>
      </c>
      <c r="AA48" s="51">
        <f t="shared" si="17"/>
        <v>89</v>
      </c>
      <c r="AB48" s="51">
        <f t="shared" si="17"/>
        <v>2</v>
      </c>
      <c r="AC48" s="51">
        <f t="shared" si="17"/>
        <v>13384</v>
      </c>
      <c r="AD48" s="51">
        <f t="shared" si="17"/>
        <v>5603</v>
      </c>
      <c r="AE48" s="51">
        <f t="shared" si="17"/>
        <v>4220</v>
      </c>
      <c r="AF48" s="51">
        <f t="shared" si="17"/>
        <v>3561</v>
      </c>
      <c r="AG48" s="51">
        <f t="shared" si="17"/>
        <v>56049</v>
      </c>
      <c r="AH48" s="51">
        <f t="shared" si="17"/>
        <v>3</v>
      </c>
    </row>
  </sheetData>
  <mergeCells count="14">
    <mergeCell ref="A48:C48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39</v>
      </c>
      <c r="C2" s="67" t="s">
        <v>42</v>
      </c>
      <c r="D2" s="29" t="s">
        <v>30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31</v>
      </c>
      <c r="V2" s="32"/>
      <c r="W2" s="32"/>
      <c r="X2" s="32"/>
      <c r="Y2" s="32"/>
      <c r="Z2" s="32"/>
      <c r="AA2" s="33"/>
      <c r="AB2" s="29" t="s">
        <v>32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43</v>
      </c>
      <c r="G3" s="83"/>
      <c r="H3" s="83"/>
      <c r="I3" s="83"/>
      <c r="J3" s="83"/>
      <c r="K3" s="84"/>
      <c r="L3" s="67" t="s">
        <v>44</v>
      </c>
      <c r="M3" s="16" t="s">
        <v>186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45</v>
      </c>
      <c r="AD3" s="67" t="s">
        <v>46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40</v>
      </c>
      <c r="P5" s="8" t="s">
        <v>19</v>
      </c>
      <c r="Q5" s="20" t="s">
        <v>47</v>
      </c>
      <c r="R5" s="8" t="s">
        <v>20</v>
      </c>
      <c r="S5" s="20" t="s">
        <v>70</v>
      </c>
      <c r="T5" s="8" t="s">
        <v>41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48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96</v>
      </c>
      <c r="B7" s="49" t="s">
        <v>97</v>
      </c>
      <c r="C7" s="50" t="s">
        <v>98</v>
      </c>
      <c r="D7" s="51">
        <f aca="true" t="shared" si="0" ref="D7:D47">E7+F7+L7+M7</f>
        <v>194807</v>
      </c>
      <c r="E7" s="51">
        <v>148944</v>
      </c>
      <c r="F7" s="51">
        <f aca="true" t="shared" si="1" ref="F7:F41">SUM(G7:K7)</f>
        <v>4791</v>
      </c>
      <c r="G7" s="51">
        <v>0</v>
      </c>
      <c r="H7" s="51">
        <v>4791</v>
      </c>
      <c r="I7" s="51">
        <v>0</v>
      </c>
      <c r="J7" s="51">
        <v>0</v>
      </c>
      <c r="K7" s="51">
        <v>0</v>
      </c>
      <c r="L7" s="51">
        <v>31156</v>
      </c>
      <c r="M7" s="51">
        <f aca="true" t="shared" si="2" ref="M7:M41">SUM(N7:T7)</f>
        <v>9916</v>
      </c>
      <c r="N7" s="51">
        <v>0</v>
      </c>
      <c r="O7" s="51">
        <v>6583</v>
      </c>
      <c r="P7" s="51">
        <v>3139</v>
      </c>
      <c r="Q7" s="51">
        <v>0</v>
      </c>
      <c r="R7" s="51">
        <v>0</v>
      </c>
      <c r="S7" s="51">
        <v>0</v>
      </c>
      <c r="T7" s="51">
        <v>194</v>
      </c>
      <c r="U7" s="51">
        <f aca="true" t="shared" si="3" ref="U7:U41">SUM(V7:AA7)</f>
        <v>148944</v>
      </c>
      <c r="V7" s="51">
        <v>148944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41">SUM(AC7:AE7)</f>
        <v>49145</v>
      </c>
      <c r="AC7" s="51">
        <v>31156</v>
      </c>
      <c r="AD7" s="51">
        <v>17989</v>
      </c>
      <c r="AE7" s="51">
        <f aca="true" t="shared" si="5" ref="AE7:AE41">SUM(AF7:AJ7)</f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96</v>
      </c>
      <c r="B8" s="49" t="s">
        <v>99</v>
      </c>
      <c r="C8" s="50" t="s">
        <v>100</v>
      </c>
      <c r="D8" s="51">
        <f t="shared" si="0"/>
        <v>21182</v>
      </c>
      <c r="E8" s="51">
        <v>17500</v>
      </c>
      <c r="F8" s="51">
        <f t="shared" si="1"/>
        <v>79</v>
      </c>
      <c r="G8" s="51">
        <v>11</v>
      </c>
      <c r="H8" s="51">
        <v>68</v>
      </c>
      <c r="I8" s="51">
        <v>0</v>
      </c>
      <c r="J8" s="51">
        <v>0</v>
      </c>
      <c r="K8" s="51">
        <v>0</v>
      </c>
      <c r="L8" s="51">
        <v>997</v>
      </c>
      <c r="M8" s="51">
        <f t="shared" si="2"/>
        <v>2606</v>
      </c>
      <c r="N8" s="51">
        <v>1527</v>
      </c>
      <c r="O8" s="51">
        <v>481</v>
      </c>
      <c r="P8" s="51">
        <v>560</v>
      </c>
      <c r="Q8" s="51">
        <v>0</v>
      </c>
      <c r="R8" s="51">
        <v>0</v>
      </c>
      <c r="S8" s="51">
        <v>0</v>
      </c>
      <c r="T8" s="51">
        <v>38</v>
      </c>
      <c r="U8" s="51">
        <f t="shared" si="3"/>
        <v>17500</v>
      </c>
      <c r="V8" s="51">
        <v>17500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2786</v>
      </c>
      <c r="AC8" s="51">
        <v>997</v>
      </c>
      <c r="AD8" s="51">
        <v>1789</v>
      </c>
      <c r="AE8" s="51">
        <f t="shared" si="5"/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96</v>
      </c>
      <c r="B9" s="49" t="s">
        <v>101</v>
      </c>
      <c r="C9" s="50" t="s">
        <v>102</v>
      </c>
      <c r="D9" s="51">
        <f t="shared" si="0"/>
        <v>40694</v>
      </c>
      <c r="E9" s="51">
        <v>30807</v>
      </c>
      <c r="F9" s="51">
        <f t="shared" si="1"/>
        <v>394</v>
      </c>
      <c r="G9" s="51">
        <v>0</v>
      </c>
      <c r="H9" s="51">
        <v>394</v>
      </c>
      <c r="I9" s="51">
        <v>0</v>
      </c>
      <c r="J9" s="51">
        <v>0</v>
      </c>
      <c r="K9" s="51">
        <v>0</v>
      </c>
      <c r="L9" s="51">
        <v>4983</v>
      </c>
      <c r="M9" s="51">
        <f t="shared" si="2"/>
        <v>4510</v>
      </c>
      <c r="N9" s="51">
        <v>2414</v>
      </c>
      <c r="O9" s="51">
        <v>1165</v>
      </c>
      <c r="P9" s="51">
        <v>848</v>
      </c>
      <c r="Q9" s="51">
        <v>0</v>
      </c>
      <c r="R9" s="51">
        <v>0</v>
      </c>
      <c r="S9" s="51">
        <v>0</v>
      </c>
      <c r="T9" s="51">
        <v>83</v>
      </c>
      <c r="U9" s="51">
        <f t="shared" si="3"/>
        <v>30829</v>
      </c>
      <c r="V9" s="51">
        <v>30807</v>
      </c>
      <c r="W9" s="51">
        <v>0</v>
      </c>
      <c r="X9" s="51">
        <v>22</v>
      </c>
      <c r="Y9" s="51">
        <v>0</v>
      </c>
      <c r="Z9" s="51">
        <v>0</v>
      </c>
      <c r="AA9" s="51">
        <v>0</v>
      </c>
      <c r="AB9" s="51">
        <f t="shared" si="4"/>
        <v>8205</v>
      </c>
      <c r="AC9" s="51">
        <v>4983</v>
      </c>
      <c r="AD9" s="51">
        <v>3222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96</v>
      </c>
      <c r="B10" s="49" t="s">
        <v>103</v>
      </c>
      <c r="C10" s="50" t="s">
        <v>104</v>
      </c>
      <c r="D10" s="51">
        <f t="shared" si="0"/>
        <v>15836</v>
      </c>
      <c r="E10" s="51">
        <v>10224</v>
      </c>
      <c r="F10" s="51">
        <f t="shared" si="1"/>
        <v>188</v>
      </c>
      <c r="G10" s="51">
        <v>0</v>
      </c>
      <c r="H10" s="51">
        <v>188</v>
      </c>
      <c r="I10" s="51">
        <v>0</v>
      </c>
      <c r="J10" s="51">
        <v>0</v>
      </c>
      <c r="K10" s="51">
        <v>0</v>
      </c>
      <c r="L10" s="51">
        <v>4468</v>
      </c>
      <c r="M10" s="51">
        <f t="shared" si="2"/>
        <v>956</v>
      </c>
      <c r="N10" s="51">
        <v>771</v>
      </c>
      <c r="O10" s="51">
        <v>0</v>
      </c>
      <c r="P10" s="51">
        <v>185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10224</v>
      </c>
      <c r="V10" s="51">
        <v>10224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5631</v>
      </c>
      <c r="AC10" s="51">
        <v>4468</v>
      </c>
      <c r="AD10" s="51">
        <v>1163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96</v>
      </c>
      <c r="B11" s="49" t="s">
        <v>105</v>
      </c>
      <c r="C11" s="50" t="s">
        <v>106</v>
      </c>
      <c r="D11" s="51">
        <f t="shared" si="0"/>
        <v>7527</v>
      </c>
      <c r="E11" s="51">
        <v>3229</v>
      </c>
      <c r="F11" s="51">
        <f t="shared" si="1"/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3129</v>
      </c>
      <c r="M11" s="51">
        <f t="shared" si="2"/>
        <v>1169</v>
      </c>
      <c r="N11" s="51">
        <v>771</v>
      </c>
      <c r="O11" s="51">
        <v>203</v>
      </c>
      <c r="P11" s="51">
        <v>156</v>
      </c>
      <c r="Q11" s="51">
        <v>39</v>
      </c>
      <c r="R11" s="51">
        <v>0</v>
      </c>
      <c r="S11" s="51">
        <v>0</v>
      </c>
      <c r="T11" s="51">
        <v>0</v>
      </c>
      <c r="U11" s="51">
        <f t="shared" si="3"/>
        <v>3229</v>
      </c>
      <c r="V11" s="51">
        <v>3229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3160</v>
      </c>
      <c r="AC11" s="51">
        <v>3129</v>
      </c>
      <c r="AD11" s="51">
        <v>31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96</v>
      </c>
      <c r="B12" s="49" t="s">
        <v>107</v>
      </c>
      <c r="C12" s="50" t="s">
        <v>108</v>
      </c>
      <c r="D12" s="51">
        <f t="shared" si="0"/>
        <v>34284</v>
      </c>
      <c r="E12" s="51">
        <v>27054</v>
      </c>
      <c r="F12" s="51">
        <f t="shared" si="1"/>
        <v>4660</v>
      </c>
      <c r="G12" s="51">
        <v>3759</v>
      </c>
      <c r="H12" s="51">
        <v>901</v>
      </c>
      <c r="I12" s="51">
        <v>0</v>
      </c>
      <c r="J12" s="51">
        <v>0</v>
      </c>
      <c r="K12" s="51">
        <v>0</v>
      </c>
      <c r="L12" s="51">
        <v>2279</v>
      </c>
      <c r="M12" s="51">
        <f t="shared" si="2"/>
        <v>291</v>
      </c>
      <c r="N12" s="51">
        <v>291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28848</v>
      </c>
      <c r="V12" s="51">
        <v>27054</v>
      </c>
      <c r="W12" s="51">
        <v>1794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6348</v>
      </c>
      <c r="AC12" s="51">
        <v>2279</v>
      </c>
      <c r="AD12" s="51">
        <v>3057</v>
      </c>
      <c r="AE12" s="51">
        <f t="shared" si="5"/>
        <v>1012</v>
      </c>
      <c r="AF12" s="51">
        <v>1012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96</v>
      </c>
      <c r="B13" s="49" t="s">
        <v>109</v>
      </c>
      <c r="C13" s="50" t="s">
        <v>110</v>
      </c>
      <c r="D13" s="51">
        <f t="shared" si="0"/>
        <v>9967</v>
      </c>
      <c r="E13" s="51">
        <v>7885</v>
      </c>
      <c r="F13" s="51">
        <f t="shared" si="1"/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1385</v>
      </c>
      <c r="M13" s="51">
        <f t="shared" si="2"/>
        <v>697</v>
      </c>
      <c r="N13" s="51">
        <v>6</v>
      </c>
      <c r="O13" s="51">
        <v>447</v>
      </c>
      <c r="P13" s="51">
        <v>223</v>
      </c>
      <c r="Q13" s="51">
        <v>21</v>
      </c>
      <c r="R13" s="51">
        <v>0</v>
      </c>
      <c r="S13" s="51">
        <v>0</v>
      </c>
      <c r="T13" s="51">
        <v>0</v>
      </c>
      <c r="U13" s="51">
        <f t="shared" si="3"/>
        <v>7885</v>
      </c>
      <c r="V13" s="51">
        <v>7885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2512</v>
      </c>
      <c r="AC13" s="51">
        <v>1385</v>
      </c>
      <c r="AD13" s="51">
        <v>1127</v>
      </c>
      <c r="AE13" s="51">
        <f t="shared" si="5"/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96</v>
      </c>
      <c r="B14" s="49" t="s">
        <v>111</v>
      </c>
      <c r="C14" s="50" t="s">
        <v>112</v>
      </c>
      <c r="D14" s="51">
        <f t="shared" si="0"/>
        <v>28464</v>
      </c>
      <c r="E14" s="51">
        <v>22088</v>
      </c>
      <c r="F14" s="51">
        <f t="shared" si="1"/>
        <v>3974</v>
      </c>
      <c r="G14" s="51">
        <v>0</v>
      </c>
      <c r="H14" s="51">
        <v>3974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2402</v>
      </c>
      <c r="N14" s="51">
        <v>1766</v>
      </c>
      <c r="O14" s="51">
        <v>199</v>
      </c>
      <c r="P14" s="51">
        <v>399</v>
      </c>
      <c r="Q14" s="51">
        <v>0</v>
      </c>
      <c r="R14" s="51">
        <v>0</v>
      </c>
      <c r="S14" s="51">
        <v>38</v>
      </c>
      <c r="T14" s="51">
        <v>0</v>
      </c>
      <c r="U14" s="51">
        <f t="shared" si="3"/>
        <v>23892</v>
      </c>
      <c r="V14" s="51">
        <v>22088</v>
      </c>
      <c r="W14" s="51">
        <v>0</v>
      </c>
      <c r="X14" s="51">
        <v>1804</v>
      </c>
      <c r="Y14" s="51">
        <v>0</v>
      </c>
      <c r="Z14" s="51">
        <v>0</v>
      </c>
      <c r="AA14" s="51">
        <v>0</v>
      </c>
      <c r="AB14" s="51">
        <f t="shared" si="4"/>
        <v>3551</v>
      </c>
      <c r="AC14" s="51">
        <v>0</v>
      </c>
      <c r="AD14" s="51">
        <v>2912</v>
      </c>
      <c r="AE14" s="51">
        <f t="shared" si="5"/>
        <v>639</v>
      </c>
      <c r="AF14" s="51">
        <v>0</v>
      </c>
      <c r="AG14" s="51">
        <v>639</v>
      </c>
      <c r="AH14" s="51">
        <v>0</v>
      </c>
      <c r="AI14" s="51">
        <v>0</v>
      </c>
      <c r="AJ14" s="51">
        <v>0</v>
      </c>
    </row>
    <row r="15" spans="1:36" ht="13.5">
      <c r="A15" s="26" t="s">
        <v>96</v>
      </c>
      <c r="B15" s="49" t="s">
        <v>113</v>
      </c>
      <c r="C15" s="50" t="s">
        <v>114</v>
      </c>
      <c r="D15" s="51">
        <f t="shared" si="0"/>
        <v>4881</v>
      </c>
      <c r="E15" s="51">
        <v>3522</v>
      </c>
      <c r="F15" s="51">
        <f t="shared" si="1"/>
        <v>1042</v>
      </c>
      <c r="G15" s="51">
        <v>0</v>
      </c>
      <c r="H15" s="51">
        <v>1042</v>
      </c>
      <c r="I15" s="51">
        <v>0</v>
      </c>
      <c r="J15" s="51">
        <v>0</v>
      </c>
      <c r="K15" s="51">
        <v>0</v>
      </c>
      <c r="L15" s="51">
        <v>34</v>
      </c>
      <c r="M15" s="51">
        <f t="shared" si="2"/>
        <v>283</v>
      </c>
      <c r="N15" s="51">
        <v>199</v>
      </c>
      <c r="O15" s="51">
        <v>16</v>
      </c>
      <c r="P15" s="51">
        <v>57</v>
      </c>
      <c r="Q15" s="51">
        <v>7</v>
      </c>
      <c r="R15" s="51">
        <v>0</v>
      </c>
      <c r="S15" s="51">
        <v>0</v>
      </c>
      <c r="T15" s="51">
        <v>4</v>
      </c>
      <c r="U15" s="51">
        <f t="shared" si="3"/>
        <v>3721</v>
      </c>
      <c r="V15" s="51">
        <v>3522</v>
      </c>
      <c r="W15" s="51">
        <v>0</v>
      </c>
      <c r="X15" s="51">
        <v>199</v>
      </c>
      <c r="Y15" s="51">
        <v>0</v>
      </c>
      <c r="Z15" s="51">
        <v>0</v>
      </c>
      <c r="AA15" s="51">
        <v>0</v>
      </c>
      <c r="AB15" s="51">
        <f t="shared" si="4"/>
        <v>549</v>
      </c>
      <c r="AC15" s="51">
        <v>34</v>
      </c>
      <c r="AD15" s="51">
        <v>422</v>
      </c>
      <c r="AE15" s="51">
        <f t="shared" si="5"/>
        <v>93</v>
      </c>
      <c r="AF15" s="51">
        <v>0</v>
      </c>
      <c r="AG15" s="51">
        <v>93</v>
      </c>
      <c r="AH15" s="51">
        <v>0</v>
      </c>
      <c r="AI15" s="51">
        <v>0</v>
      </c>
      <c r="AJ15" s="51">
        <v>0</v>
      </c>
    </row>
    <row r="16" spans="1:36" ht="13.5">
      <c r="A16" s="26" t="s">
        <v>96</v>
      </c>
      <c r="B16" s="49" t="s">
        <v>115</v>
      </c>
      <c r="C16" s="50" t="s">
        <v>116</v>
      </c>
      <c r="D16" s="51">
        <f t="shared" si="0"/>
        <v>5065</v>
      </c>
      <c r="E16" s="51">
        <v>2722</v>
      </c>
      <c r="F16" s="51">
        <f t="shared" si="1"/>
        <v>627</v>
      </c>
      <c r="G16" s="51">
        <v>0</v>
      </c>
      <c r="H16" s="51">
        <v>0</v>
      </c>
      <c r="I16" s="51">
        <v>0</v>
      </c>
      <c r="J16" s="51">
        <v>0</v>
      </c>
      <c r="K16" s="51">
        <v>627</v>
      </c>
      <c r="L16" s="51">
        <v>1038</v>
      </c>
      <c r="M16" s="51">
        <f t="shared" si="2"/>
        <v>678</v>
      </c>
      <c r="N16" s="51">
        <v>521</v>
      </c>
      <c r="O16" s="51">
        <v>62</v>
      </c>
      <c r="P16" s="51">
        <v>71</v>
      </c>
      <c r="Q16" s="51">
        <v>14</v>
      </c>
      <c r="R16" s="51">
        <v>0</v>
      </c>
      <c r="S16" s="51">
        <v>10</v>
      </c>
      <c r="T16" s="51">
        <v>0</v>
      </c>
      <c r="U16" s="51">
        <f t="shared" si="3"/>
        <v>2954</v>
      </c>
      <c r="V16" s="51">
        <v>2722</v>
      </c>
      <c r="W16" s="51">
        <v>0</v>
      </c>
      <c r="X16" s="51">
        <v>0</v>
      </c>
      <c r="Y16" s="51">
        <v>0</v>
      </c>
      <c r="Z16" s="51">
        <v>0</v>
      </c>
      <c r="AA16" s="51">
        <v>232</v>
      </c>
      <c r="AB16" s="51">
        <f t="shared" si="4"/>
        <v>1829</v>
      </c>
      <c r="AC16" s="51">
        <v>1038</v>
      </c>
      <c r="AD16" s="51">
        <v>396</v>
      </c>
      <c r="AE16" s="51">
        <f t="shared" si="5"/>
        <v>395</v>
      </c>
      <c r="AF16" s="51">
        <v>0</v>
      </c>
      <c r="AG16" s="51">
        <v>0</v>
      </c>
      <c r="AH16" s="51">
        <v>0</v>
      </c>
      <c r="AI16" s="51">
        <v>0</v>
      </c>
      <c r="AJ16" s="51">
        <v>395</v>
      </c>
    </row>
    <row r="17" spans="1:36" ht="13.5">
      <c r="A17" s="26" t="s">
        <v>96</v>
      </c>
      <c r="B17" s="49" t="s">
        <v>117</v>
      </c>
      <c r="C17" s="50" t="s">
        <v>118</v>
      </c>
      <c r="D17" s="51">
        <f t="shared" si="0"/>
        <v>5696</v>
      </c>
      <c r="E17" s="51">
        <v>3491</v>
      </c>
      <c r="F17" s="51">
        <f t="shared" si="1"/>
        <v>600</v>
      </c>
      <c r="G17" s="51">
        <v>0</v>
      </c>
      <c r="H17" s="51">
        <v>0</v>
      </c>
      <c r="I17" s="51">
        <v>0</v>
      </c>
      <c r="J17" s="51">
        <v>0</v>
      </c>
      <c r="K17" s="51">
        <v>600</v>
      </c>
      <c r="L17" s="51">
        <v>1160</v>
      </c>
      <c r="M17" s="51">
        <f t="shared" si="2"/>
        <v>445</v>
      </c>
      <c r="N17" s="51">
        <v>313</v>
      </c>
      <c r="O17" s="51">
        <v>55</v>
      </c>
      <c r="P17" s="51">
        <v>61</v>
      </c>
      <c r="Q17" s="51">
        <v>16</v>
      </c>
      <c r="R17" s="51">
        <v>0</v>
      </c>
      <c r="S17" s="51">
        <v>0</v>
      </c>
      <c r="T17" s="51">
        <v>0</v>
      </c>
      <c r="U17" s="51">
        <f t="shared" si="3"/>
        <v>3769</v>
      </c>
      <c r="V17" s="51">
        <v>3491</v>
      </c>
      <c r="W17" s="51">
        <v>0</v>
      </c>
      <c r="X17" s="51">
        <v>0</v>
      </c>
      <c r="Y17" s="51">
        <v>0</v>
      </c>
      <c r="Z17" s="51">
        <v>0</v>
      </c>
      <c r="AA17" s="51">
        <v>278</v>
      </c>
      <c r="AB17" s="51">
        <f t="shared" si="4"/>
        <v>1956</v>
      </c>
      <c r="AC17" s="51">
        <v>1160</v>
      </c>
      <c r="AD17" s="51">
        <v>474</v>
      </c>
      <c r="AE17" s="51">
        <f t="shared" si="5"/>
        <v>322</v>
      </c>
      <c r="AF17" s="51">
        <v>0</v>
      </c>
      <c r="AG17" s="51">
        <v>0</v>
      </c>
      <c r="AH17" s="51">
        <v>0</v>
      </c>
      <c r="AI17" s="51">
        <v>0</v>
      </c>
      <c r="AJ17" s="51">
        <v>322</v>
      </c>
    </row>
    <row r="18" spans="1:36" ht="13.5">
      <c r="A18" s="26" t="s">
        <v>96</v>
      </c>
      <c r="B18" s="49" t="s">
        <v>119</v>
      </c>
      <c r="C18" s="50" t="s">
        <v>120</v>
      </c>
      <c r="D18" s="51">
        <f t="shared" si="0"/>
        <v>5479</v>
      </c>
      <c r="E18" s="51">
        <v>2887</v>
      </c>
      <c r="F18" s="51">
        <f t="shared" si="1"/>
        <v>1010</v>
      </c>
      <c r="G18" s="51">
        <v>0</v>
      </c>
      <c r="H18" s="51">
        <v>0</v>
      </c>
      <c r="I18" s="51">
        <v>0</v>
      </c>
      <c r="J18" s="51">
        <v>0</v>
      </c>
      <c r="K18" s="51">
        <v>1010</v>
      </c>
      <c r="L18" s="51">
        <v>1474</v>
      </c>
      <c r="M18" s="51">
        <f t="shared" si="2"/>
        <v>108</v>
      </c>
      <c r="N18" s="51">
        <v>3</v>
      </c>
      <c r="O18" s="51">
        <v>20</v>
      </c>
      <c r="P18" s="51">
        <v>61</v>
      </c>
      <c r="Q18" s="51">
        <v>14</v>
      </c>
      <c r="R18" s="51">
        <v>0</v>
      </c>
      <c r="S18" s="51">
        <v>0</v>
      </c>
      <c r="T18" s="51">
        <v>10</v>
      </c>
      <c r="U18" s="51">
        <f t="shared" si="3"/>
        <v>3172</v>
      </c>
      <c r="V18" s="51">
        <v>2887</v>
      </c>
      <c r="W18" s="51">
        <v>0</v>
      </c>
      <c r="X18" s="51">
        <v>0</v>
      </c>
      <c r="Y18" s="51">
        <v>0</v>
      </c>
      <c r="Z18" s="51">
        <v>0</v>
      </c>
      <c r="AA18" s="51">
        <v>285</v>
      </c>
      <c r="AB18" s="51">
        <f t="shared" si="4"/>
        <v>2683</v>
      </c>
      <c r="AC18" s="51">
        <v>1474</v>
      </c>
      <c r="AD18" s="51">
        <v>484</v>
      </c>
      <c r="AE18" s="51">
        <f t="shared" si="5"/>
        <v>725</v>
      </c>
      <c r="AF18" s="51">
        <v>0</v>
      </c>
      <c r="AG18" s="51">
        <v>0</v>
      </c>
      <c r="AH18" s="51">
        <v>0</v>
      </c>
      <c r="AI18" s="51">
        <v>0</v>
      </c>
      <c r="AJ18" s="51">
        <v>725</v>
      </c>
    </row>
    <row r="19" spans="1:36" ht="13.5">
      <c r="A19" s="26" t="s">
        <v>96</v>
      </c>
      <c r="B19" s="49" t="s">
        <v>121</v>
      </c>
      <c r="C19" s="50" t="s">
        <v>122</v>
      </c>
      <c r="D19" s="51">
        <f t="shared" si="0"/>
        <v>1988</v>
      </c>
      <c r="E19" s="51">
        <v>1414</v>
      </c>
      <c r="F19" s="51">
        <f t="shared" si="1"/>
        <v>164</v>
      </c>
      <c r="G19" s="51">
        <v>0</v>
      </c>
      <c r="H19" s="51">
        <v>0</v>
      </c>
      <c r="I19" s="51">
        <v>0</v>
      </c>
      <c r="J19" s="51">
        <v>0</v>
      </c>
      <c r="K19" s="51">
        <v>164</v>
      </c>
      <c r="L19" s="51">
        <v>379</v>
      </c>
      <c r="M19" s="51">
        <f t="shared" si="2"/>
        <v>31</v>
      </c>
      <c r="N19" s="51">
        <v>2</v>
      </c>
      <c r="O19" s="51">
        <v>8</v>
      </c>
      <c r="P19" s="51">
        <v>17</v>
      </c>
      <c r="Q19" s="51">
        <v>4</v>
      </c>
      <c r="R19" s="51">
        <v>0</v>
      </c>
      <c r="S19" s="51">
        <v>0</v>
      </c>
      <c r="T19" s="51">
        <v>0</v>
      </c>
      <c r="U19" s="51">
        <f t="shared" si="3"/>
        <v>1518</v>
      </c>
      <c r="V19" s="51">
        <v>1414</v>
      </c>
      <c r="W19" s="51">
        <v>0</v>
      </c>
      <c r="X19" s="51">
        <v>0</v>
      </c>
      <c r="Y19" s="51">
        <v>0</v>
      </c>
      <c r="Z19" s="51">
        <v>0</v>
      </c>
      <c r="AA19" s="51">
        <v>104</v>
      </c>
      <c r="AB19" s="51">
        <f t="shared" si="4"/>
        <v>615</v>
      </c>
      <c r="AC19" s="51">
        <v>379</v>
      </c>
      <c r="AD19" s="51">
        <v>176</v>
      </c>
      <c r="AE19" s="51">
        <f t="shared" si="5"/>
        <v>60</v>
      </c>
      <c r="AF19" s="51">
        <v>0</v>
      </c>
      <c r="AG19" s="51">
        <v>0</v>
      </c>
      <c r="AH19" s="51">
        <v>0</v>
      </c>
      <c r="AI19" s="51">
        <v>0</v>
      </c>
      <c r="AJ19" s="51">
        <v>60</v>
      </c>
    </row>
    <row r="20" spans="1:36" ht="13.5">
      <c r="A20" s="26" t="s">
        <v>96</v>
      </c>
      <c r="B20" s="49" t="s">
        <v>123</v>
      </c>
      <c r="C20" s="50" t="s">
        <v>124</v>
      </c>
      <c r="D20" s="51">
        <f t="shared" si="0"/>
        <v>3805</v>
      </c>
      <c r="E20" s="51">
        <v>2878</v>
      </c>
      <c r="F20" s="51">
        <f t="shared" si="1"/>
        <v>378</v>
      </c>
      <c r="G20" s="51">
        <v>0</v>
      </c>
      <c r="H20" s="51">
        <v>378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549</v>
      </c>
      <c r="N20" s="51">
        <v>428</v>
      </c>
      <c r="O20" s="51">
        <v>44</v>
      </c>
      <c r="P20" s="51">
        <v>77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3071</v>
      </c>
      <c r="V20" s="51">
        <v>2878</v>
      </c>
      <c r="W20" s="51">
        <v>0</v>
      </c>
      <c r="X20" s="51">
        <v>193</v>
      </c>
      <c r="Y20" s="51">
        <v>0</v>
      </c>
      <c r="Z20" s="51">
        <v>0</v>
      </c>
      <c r="AA20" s="51">
        <v>0</v>
      </c>
      <c r="AB20" s="51">
        <f t="shared" si="4"/>
        <v>442</v>
      </c>
      <c r="AC20" s="51">
        <v>0</v>
      </c>
      <c r="AD20" s="51">
        <v>374</v>
      </c>
      <c r="AE20" s="51">
        <f t="shared" si="5"/>
        <v>68</v>
      </c>
      <c r="AF20" s="51">
        <v>0</v>
      </c>
      <c r="AG20" s="51">
        <v>68</v>
      </c>
      <c r="AH20" s="51">
        <v>0</v>
      </c>
      <c r="AI20" s="51">
        <v>0</v>
      </c>
      <c r="AJ20" s="51">
        <v>0</v>
      </c>
    </row>
    <row r="21" spans="1:36" ht="13.5">
      <c r="A21" s="26" t="s">
        <v>96</v>
      </c>
      <c r="B21" s="49" t="s">
        <v>125</v>
      </c>
      <c r="C21" s="50" t="s">
        <v>126</v>
      </c>
      <c r="D21" s="51">
        <f t="shared" si="0"/>
        <v>7135</v>
      </c>
      <c r="E21" s="51">
        <v>6204</v>
      </c>
      <c r="F21" s="51">
        <f t="shared" si="1"/>
        <v>702</v>
      </c>
      <c r="G21" s="51">
        <v>0</v>
      </c>
      <c r="H21" s="51">
        <v>702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229</v>
      </c>
      <c r="N21" s="51">
        <v>2</v>
      </c>
      <c r="O21" s="51">
        <v>68</v>
      </c>
      <c r="P21" s="51">
        <v>159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6558</v>
      </c>
      <c r="V21" s="51">
        <v>6204</v>
      </c>
      <c r="W21" s="51">
        <v>0</v>
      </c>
      <c r="X21" s="51">
        <v>354</v>
      </c>
      <c r="Y21" s="51">
        <v>0</v>
      </c>
      <c r="Z21" s="51">
        <v>0</v>
      </c>
      <c r="AA21" s="51">
        <v>0</v>
      </c>
      <c r="AB21" s="51">
        <f t="shared" si="4"/>
        <v>926</v>
      </c>
      <c r="AC21" s="51">
        <v>0</v>
      </c>
      <c r="AD21" s="51">
        <v>799</v>
      </c>
      <c r="AE21" s="51">
        <f t="shared" si="5"/>
        <v>127</v>
      </c>
      <c r="AF21" s="51">
        <v>0</v>
      </c>
      <c r="AG21" s="51">
        <v>127</v>
      </c>
      <c r="AH21" s="51">
        <v>0</v>
      </c>
      <c r="AI21" s="51">
        <v>0</v>
      </c>
      <c r="AJ21" s="51">
        <v>0</v>
      </c>
    </row>
    <row r="22" spans="1:36" ht="13.5">
      <c r="A22" s="26" t="s">
        <v>96</v>
      </c>
      <c r="B22" s="49" t="s">
        <v>127</v>
      </c>
      <c r="C22" s="50" t="s">
        <v>128</v>
      </c>
      <c r="D22" s="51">
        <f t="shared" si="0"/>
        <v>20172</v>
      </c>
      <c r="E22" s="51">
        <v>17066</v>
      </c>
      <c r="F22" s="51">
        <f t="shared" si="1"/>
        <v>2682</v>
      </c>
      <c r="G22" s="51">
        <v>0</v>
      </c>
      <c r="H22" s="51">
        <v>2682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424</v>
      </c>
      <c r="N22" s="51">
        <v>0</v>
      </c>
      <c r="O22" s="51">
        <v>135</v>
      </c>
      <c r="P22" s="51">
        <v>262</v>
      </c>
      <c r="Q22" s="51">
        <v>0</v>
      </c>
      <c r="R22" s="51">
        <v>0</v>
      </c>
      <c r="S22" s="51">
        <v>27</v>
      </c>
      <c r="T22" s="51">
        <v>0</v>
      </c>
      <c r="U22" s="51">
        <f t="shared" si="3"/>
        <v>18467</v>
      </c>
      <c r="V22" s="51">
        <v>17066</v>
      </c>
      <c r="W22" s="51">
        <v>0</v>
      </c>
      <c r="X22" s="51">
        <v>1401</v>
      </c>
      <c r="Y22" s="51">
        <v>0</v>
      </c>
      <c r="Z22" s="51">
        <v>0</v>
      </c>
      <c r="AA22" s="51">
        <v>0</v>
      </c>
      <c r="AB22" s="51">
        <f t="shared" si="4"/>
        <v>2748</v>
      </c>
      <c r="AC22" s="51">
        <v>0</v>
      </c>
      <c r="AD22" s="51">
        <v>2250</v>
      </c>
      <c r="AE22" s="51">
        <f t="shared" si="5"/>
        <v>498</v>
      </c>
      <c r="AF22" s="51">
        <v>0</v>
      </c>
      <c r="AG22" s="51">
        <v>498</v>
      </c>
      <c r="AH22" s="51">
        <v>0</v>
      </c>
      <c r="AI22" s="51">
        <v>0</v>
      </c>
      <c r="AJ22" s="51">
        <v>0</v>
      </c>
    </row>
    <row r="23" spans="1:36" ht="13.5">
      <c r="A23" s="26" t="s">
        <v>96</v>
      </c>
      <c r="B23" s="49" t="s">
        <v>129</v>
      </c>
      <c r="C23" s="50" t="s">
        <v>130</v>
      </c>
      <c r="D23" s="51">
        <f t="shared" si="0"/>
        <v>366</v>
      </c>
      <c r="E23" s="51">
        <v>274</v>
      </c>
      <c r="F23" s="51">
        <f t="shared" si="1"/>
        <v>76</v>
      </c>
      <c r="G23" s="51">
        <v>0</v>
      </c>
      <c r="H23" s="51">
        <v>76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16</v>
      </c>
      <c r="N23" s="51">
        <v>0</v>
      </c>
      <c r="O23" s="51">
        <v>6</v>
      </c>
      <c r="P23" s="51">
        <v>10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314</v>
      </c>
      <c r="V23" s="51">
        <v>274</v>
      </c>
      <c r="W23" s="51">
        <v>0</v>
      </c>
      <c r="X23" s="51">
        <v>40</v>
      </c>
      <c r="Y23" s="51">
        <v>0</v>
      </c>
      <c r="Z23" s="51">
        <v>0</v>
      </c>
      <c r="AA23" s="51">
        <v>0</v>
      </c>
      <c r="AB23" s="51">
        <f t="shared" si="4"/>
        <v>52</v>
      </c>
      <c r="AC23" s="51">
        <v>0</v>
      </c>
      <c r="AD23" s="51">
        <v>38</v>
      </c>
      <c r="AE23" s="51">
        <f t="shared" si="5"/>
        <v>14</v>
      </c>
      <c r="AF23" s="51">
        <v>0</v>
      </c>
      <c r="AG23" s="51">
        <v>14</v>
      </c>
      <c r="AH23" s="51">
        <v>0</v>
      </c>
      <c r="AI23" s="51">
        <v>0</v>
      </c>
      <c r="AJ23" s="51">
        <v>0</v>
      </c>
    </row>
    <row r="24" spans="1:36" ht="13.5">
      <c r="A24" s="26" t="s">
        <v>96</v>
      </c>
      <c r="B24" s="49" t="s">
        <v>131</v>
      </c>
      <c r="C24" s="50" t="s">
        <v>132</v>
      </c>
      <c r="D24" s="51">
        <f t="shared" si="0"/>
        <v>429</v>
      </c>
      <c r="E24" s="51">
        <v>322</v>
      </c>
      <c r="F24" s="51">
        <f t="shared" si="1"/>
        <v>87</v>
      </c>
      <c r="G24" s="51">
        <v>0</v>
      </c>
      <c r="H24" s="51">
        <v>87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20</v>
      </c>
      <c r="N24" s="51">
        <v>0</v>
      </c>
      <c r="O24" s="51">
        <v>8</v>
      </c>
      <c r="P24" s="51">
        <v>12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367</v>
      </c>
      <c r="V24" s="51">
        <v>322</v>
      </c>
      <c r="W24" s="51">
        <v>0</v>
      </c>
      <c r="X24" s="51">
        <v>45</v>
      </c>
      <c r="Y24" s="51">
        <v>0</v>
      </c>
      <c r="Z24" s="51">
        <v>0</v>
      </c>
      <c r="AA24" s="51">
        <v>0</v>
      </c>
      <c r="AB24" s="51">
        <f t="shared" si="4"/>
        <v>61</v>
      </c>
      <c r="AC24" s="51">
        <v>0</v>
      </c>
      <c r="AD24" s="51">
        <v>45</v>
      </c>
      <c r="AE24" s="51">
        <f t="shared" si="5"/>
        <v>16</v>
      </c>
      <c r="AF24" s="51">
        <v>0</v>
      </c>
      <c r="AG24" s="51">
        <v>16</v>
      </c>
      <c r="AH24" s="51">
        <v>0</v>
      </c>
      <c r="AI24" s="51">
        <v>0</v>
      </c>
      <c r="AJ24" s="51">
        <v>0</v>
      </c>
    </row>
    <row r="25" spans="1:36" ht="13.5">
      <c r="A25" s="26" t="s">
        <v>96</v>
      </c>
      <c r="B25" s="49" t="s">
        <v>133</v>
      </c>
      <c r="C25" s="50" t="s">
        <v>134</v>
      </c>
      <c r="D25" s="51">
        <f t="shared" si="0"/>
        <v>948</v>
      </c>
      <c r="E25" s="51">
        <v>709</v>
      </c>
      <c r="F25" s="51">
        <f t="shared" si="1"/>
        <v>196</v>
      </c>
      <c r="G25" s="51">
        <v>0</v>
      </c>
      <c r="H25" s="51">
        <v>196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43</v>
      </c>
      <c r="N25" s="51">
        <v>0</v>
      </c>
      <c r="O25" s="51">
        <v>17</v>
      </c>
      <c r="P25" s="51">
        <v>26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812</v>
      </c>
      <c r="V25" s="51">
        <v>709</v>
      </c>
      <c r="W25" s="51">
        <v>0</v>
      </c>
      <c r="X25" s="51">
        <v>103</v>
      </c>
      <c r="Y25" s="51">
        <v>0</v>
      </c>
      <c r="Z25" s="51">
        <v>0</v>
      </c>
      <c r="AA25" s="51">
        <v>0</v>
      </c>
      <c r="AB25" s="51">
        <f t="shared" si="4"/>
        <v>135</v>
      </c>
      <c r="AC25" s="51">
        <v>0</v>
      </c>
      <c r="AD25" s="51">
        <v>99</v>
      </c>
      <c r="AE25" s="51">
        <f t="shared" si="5"/>
        <v>36</v>
      </c>
      <c r="AF25" s="51">
        <v>0</v>
      </c>
      <c r="AG25" s="51">
        <v>36</v>
      </c>
      <c r="AH25" s="51">
        <v>0</v>
      </c>
      <c r="AI25" s="51">
        <v>0</v>
      </c>
      <c r="AJ25" s="51">
        <v>0</v>
      </c>
    </row>
    <row r="26" spans="1:36" ht="13.5">
      <c r="A26" s="26" t="s">
        <v>96</v>
      </c>
      <c r="B26" s="49" t="s">
        <v>135</v>
      </c>
      <c r="C26" s="50" t="s">
        <v>136</v>
      </c>
      <c r="D26" s="51">
        <f t="shared" si="0"/>
        <v>229</v>
      </c>
      <c r="E26" s="51">
        <v>172</v>
      </c>
      <c r="F26" s="51">
        <f t="shared" si="1"/>
        <v>48</v>
      </c>
      <c r="G26" s="51">
        <v>0</v>
      </c>
      <c r="H26" s="51">
        <v>48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9</v>
      </c>
      <c r="N26" s="51">
        <v>0</v>
      </c>
      <c r="O26" s="51">
        <v>3</v>
      </c>
      <c r="P26" s="51">
        <v>6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198</v>
      </c>
      <c r="V26" s="51">
        <v>172</v>
      </c>
      <c r="W26" s="51">
        <v>0</v>
      </c>
      <c r="X26" s="51">
        <v>26</v>
      </c>
      <c r="Y26" s="51">
        <v>0</v>
      </c>
      <c r="Z26" s="51">
        <v>0</v>
      </c>
      <c r="AA26" s="51">
        <v>0</v>
      </c>
      <c r="AB26" s="51">
        <f t="shared" si="4"/>
        <v>33</v>
      </c>
      <c r="AC26" s="51">
        <v>0</v>
      </c>
      <c r="AD26" s="51">
        <v>24</v>
      </c>
      <c r="AE26" s="51">
        <f t="shared" si="5"/>
        <v>9</v>
      </c>
      <c r="AF26" s="51">
        <v>0</v>
      </c>
      <c r="AG26" s="51">
        <v>9</v>
      </c>
      <c r="AH26" s="51">
        <v>0</v>
      </c>
      <c r="AI26" s="51">
        <v>0</v>
      </c>
      <c r="AJ26" s="51">
        <v>0</v>
      </c>
    </row>
    <row r="27" spans="1:36" ht="13.5">
      <c r="A27" s="26" t="s">
        <v>96</v>
      </c>
      <c r="B27" s="49" t="s">
        <v>137</v>
      </c>
      <c r="C27" s="50" t="s">
        <v>138</v>
      </c>
      <c r="D27" s="51">
        <f t="shared" si="0"/>
        <v>350</v>
      </c>
      <c r="E27" s="51">
        <v>262</v>
      </c>
      <c r="F27" s="51">
        <f t="shared" si="1"/>
        <v>73</v>
      </c>
      <c r="G27" s="51">
        <v>0</v>
      </c>
      <c r="H27" s="51">
        <v>73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15</v>
      </c>
      <c r="N27" s="51">
        <v>0</v>
      </c>
      <c r="O27" s="51">
        <v>6</v>
      </c>
      <c r="P27" s="51">
        <v>9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301</v>
      </c>
      <c r="V27" s="51">
        <v>262</v>
      </c>
      <c r="W27" s="51">
        <v>0</v>
      </c>
      <c r="X27" s="51">
        <v>39</v>
      </c>
      <c r="Y27" s="51">
        <v>0</v>
      </c>
      <c r="Z27" s="51">
        <v>0</v>
      </c>
      <c r="AA27" s="51">
        <v>0</v>
      </c>
      <c r="AB27" s="51">
        <f t="shared" si="4"/>
        <v>50</v>
      </c>
      <c r="AC27" s="51">
        <v>0</v>
      </c>
      <c r="AD27" s="51">
        <v>37</v>
      </c>
      <c r="AE27" s="51">
        <f t="shared" si="5"/>
        <v>13</v>
      </c>
      <c r="AF27" s="51">
        <v>0</v>
      </c>
      <c r="AG27" s="51">
        <v>13</v>
      </c>
      <c r="AH27" s="51">
        <v>0</v>
      </c>
      <c r="AI27" s="51">
        <v>0</v>
      </c>
      <c r="AJ27" s="51">
        <v>0</v>
      </c>
    </row>
    <row r="28" spans="1:36" ht="13.5">
      <c r="A28" s="26" t="s">
        <v>96</v>
      </c>
      <c r="B28" s="49" t="s">
        <v>139</v>
      </c>
      <c r="C28" s="50" t="s">
        <v>140</v>
      </c>
      <c r="D28" s="51">
        <f t="shared" si="0"/>
        <v>9487</v>
      </c>
      <c r="E28" s="51">
        <v>8297</v>
      </c>
      <c r="F28" s="51">
        <f t="shared" si="1"/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706</v>
      </c>
      <c r="M28" s="51">
        <f t="shared" si="2"/>
        <v>484</v>
      </c>
      <c r="N28" s="51">
        <v>65</v>
      </c>
      <c r="O28" s="51">
        <v>162</v>
      </c>
      <c r="P28" s="51">
        <v>196</v>
      </c>
      <c r="Q28" s="51">
        <v>37</v>
      </c>
      <c r="R28" s="51">
        <v>0</v>
      </c>
      <c r="S28" s="51">
        <v>0</v>
      </c>
      <c r="T28" s="51">
        <v>24</v>
      </c>
      <c r="U28" s="51">
        <f t="shared" si="3"/>
        <v>8297</v>
      </c>
      <c r="V28" s="51">
        <v>8297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1558</v>
      </c>
      <c r="AC28" s="51">
        <v>706</v>
      </c>
      <c r="AD28" s="51">
        <v>852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96</v>
      </c>
      <c r="B29" s="49" t="s">
        <v>141</v>
      </c>
      <c r="C29" s="50" t="s">
        <v>142</v>
      </c>
      <c r="D29" s="51">
        <f t="shared" si="0"/>
        <v>3556</v>
      </c>
      <c r="E29" s="51">
        <v>3134</v>
      </c>
      <c r="F29" s="51">
        <f t="shared" si="1"/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255</v>
      </c>
      <c r="M29" s="51">
        <f t="shared" si="2"/>
        <v>167</v>
      </c>
      <c r="N29" s="51">
        <v>37</v>
      </c>
      <c r="O29" s="51">
        <v>47</v>
      </c>
      <c r="P29" s="51">
        <v>64</v>
      </c>
      <c r="Q29" s="51">
        <v>9</v>
      </c>
      <c r="R29" s="51">
        <v>0</v>
      </c>
      <c r="S29" s="51">
        <v>0</v>
      </c>
      <c r="T29" s="51">
        <v>10</v>
      </c>
      <c r="U29" s="51">
        <f t="shared" si="3"/>
        <v>3134</v>
      </c>
      <c r="V29" s="51">
        <v>3134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577</v>
      </c>
      <c r="AC29" s="51">
        <v>255</v>
      </c>
      <c r="AD29" s="51">
        <v>322</v>
      </c>
      <c r="AE29" s="51">
        <f t="shared" si="5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96</v>
      </c>
      <c r="B30" s="49" t="s">
        <v>143</v>
      </c>
      <c r="C30" s="50" t="s">
        <v>144</v>
      </c>
      <c r="D30" s="51">
        <f t="shared" si="0"/>
        <v>3554</v>
      </c>
      <c r="E30" s="51">
        <v>3189</v>
      </c>
      <c r="F30" s="51">
        <f t="shared" si="1"/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221</v>
      </c>
      <c r="M30" s="51">
        <f t="shared" si="2"/>
        <v>144</v>
      </c>
      <c r="N30" s="51">
        <v>31</v>
      </c>
      <c r="O30" s="51">
        <v>45</v>
      </c>
      <c r="P30" s="51">
        <v>51</v>
      </c>
      <c r="Q30" s="51">
        <v>9</v>
      </c>
      <c r="R30" s="51">
        <v>0</v>
      </c>
      <c r="S30" s="51">
        <v>0</v>
      </c>
      <c r="T30" s="51">
        <v>8</v>
      </c>
      <c r="U30" s="51">
        <f t="shared" si="3"/>
        <v>3189</v>
      </c>
      <c r="V30" s="51">
        <v>3189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549</v>
      </c>
      <c r="AC30" s="51">
        <v>221</v>
      </c>
      <c r="AD30" s="51">
        <v>328</v>
      </c>
      <c r="AE30" s="51">
        <f t="shared" si="5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96</v>
      </c>
      <c r="B31" s="49" t="s">
        <v>145</v>
      </c>
      <c r="C31" s="50" t="s">
        <v>146</v>
      </c>
      <c r="D31" s="51">
        <f t="shared" si="0"/>
        <v>3624</v>
      </c>
      <c r="E31" s="51">
        <v>3073</v>
      </c>
      <c r="F31" s="51">
        <f t="shared" si="1"/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348</v>
      </c>
      <c r="M31" s="51">
        <f t="shared" si="2"/>
        <v>203</v>
      </c>
      <c r="N31" s="51">
        <v>29</v>
      </c>
      <c r="O31" s="51">
        <v>71</v>
      </c>
      <c r="P31" s="51">
        <v>76</v>
      </c>
      <c r="Q31" s="51">
        <v>13</v>
      </c>
      <c r="R31" s="51">
        <v>0</v>
      </c>
      <c r="S31" s="51">
        <v>0</v>
      </c>
      <c r="T31" s="51">
        <v>14</v>
      </c>
      <c r="U31" s="51">
        <f t="shared" si="3"/>
        <v>3073</v>
      </c>
      <c r="V31" s="51">
        <v>3073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664</v>
      </c>
      <c r="AC31" s="51">
        <v>348</v>
      </c>
      <c r="AD31" s="51">
        <v>316</v>
      </c>
      <c r="AE31" s="51">
        <f t="shared" si="5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96</v>
      </c>
      <c r="B32" s="49" t="s">
        <v>147</v>
      </c>
      <c r="C32" s="50" t="s">
        <v>148</v>
      </c>
      <c r="D32" s="51">
        <f t="shared" si="0"/>
        <v>8456</v>
      </c>
      <c r="E32" s="51">
        <v>7630</v>
      </c>
      <c r="F32" s="51">
        <f t="shared" si="1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489</v>
      </c>
      <c r="M32" s="51">
        <f t="shared" si="2"/>
        <v>337</v>
      </c>
      <c r="N32" s="51">
        <v>50</v>
      </c>
      <c r="O32" s="51">
        <v>106</v>
      </c>
      <c r="P32" s="51">
        <v>137</v>
      </c>
      <c r="Q32" s="51">
        <v>23</v>
      </c>
      <c r="R32" s="51">
        <v>0</v>
      </c>
      <c r="S32" s="51">
        <v>0</v>
      </c>
      <c r="T32" s="51">
        <v>21</v>
      </c>
      <c r="U32" s="51">
        <f t="shared" si="3"/>
        <v>7630</v>
      </c>
      <c r="V32" s="51">
        <v>7630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1273</v>
      </c>
      <c r="AC32" s="51">
        <v>489</v>
      </c>
      <c r="AD32" s="51">
        <v>784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96</v>
      </c>
      <c r="B33" s="49" t="s">
        <v>149</v>
      </c>
      <c r="C33" s="50" t="s">
        <v>150</v>
      </c>
      <c r="D33" s="51">
        <f t="shared" si="0"/>
        <v>2918</v>
      </c>
      <c r="E33" s="51">
        <v>1637</v>
      </c>
      <c r="F33" s="51">
        <f t="shared" si="1"/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1132</v>
      </c>
      <c r="M33" s="51">
        <f t="shared" si="2"/>
        <v>149</v>
      </c>
      <c r="N33" s="51">
        <v>0</v>
      </c>
      <c r="O33" s="51">
        <v>88</v>
      </c>
      <c r="P33" s="51">
        <v>53</v>
      </c>
      <c r="Q33" s="51">
        <v>8</v>
      </c>
      <c r="R33" s="51">
        <v>0</v>
      </c>
      <c r="S33" s="51">
        <v>0</v>
      </c>
      <c r="T33" s="51">
        <v>0</v>
      </c>
      <c r="U33" s="51">
        <f t="shared" si="3"/>
        <v>1637</v>
      </c>
      <c r="V33" s="51">
        <v>1637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1338</v>
      </c>
      <c r="AC33" s="51">
        <v>1132</v>
      </c>
      <c r="AD33" s="51">
        <v>206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96</v>
      </c>
      <c r="B34" s="49" t="s">
        <v>151</v>
      </c>
      <c r="C34" s="50" t="s">
        <v>152</v>
      </c>
      <c r="D34" s="51">
        <f t="shared" si="0"/>
        <v>3558</v>
      </c>
      <c r="E34" s="51">
        <v>2717</v>
      </c>
      <c r="F34" s="51">
        <f t="shared" si="1"/>
        <v>219</v>
      </c>
      <c r="G34" s="51">
        <v>0</v>
      </c>
      <c r="H34" s="51">
        <v>219</v>
      </c>
      <c r="I34" s="51">
        <v>0</v>
      </c>
      <c r="J34" s="51">
        <v>0</v>
      </c>
      <c r="K34" s="51">
        <v>0</v>
      </c>
      <c r="L34" s="51">
        <v>461</v>
      </c>
      <c r="M34" s="51">
        <f t="shared" si="2"/>
        <v>161</v>
      </c>
      <c r="N34" s="51">
        <v>157</v>
      </c>
      <c r="O34" s="51">
        <v>0</v>
      </c>
      <c r="P34" s="51">
        <v>0</v>
      </c>
      <c r="Q34" s="51">
        <v>4</v>
      </c>
      <c r="R34" s="51">
        <v>0</v>
      </c>
      <c r="S34" s="51">
        <v>0</v>
      </c>
      <c r="T34" s="51">
        <v>0</v>
      </c>
      <c r="U34" s="51">
        <f t="shared" si="3"/>
        <v>2717</v>
      </c>
      <c r="V34" s="51">
        <v>2717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849</v>
      </c>
      <c r="AC34" s="51">
        <v>461</v>
      </c>
      <c r="AD34" s="51">
        <v>388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96</v>
      </c>
      <c r="B35" s="49" t="s">
        <v>153</v>
      </c>
      <c r="C35" s="50" t="s">
        <v>154</v>
      </c>
      <c r="D35" s="51">
        <f t="shared" si="0"/>
        <v>4953</v>
      </c>
      <c r="E35" s="51">
        <v>3833</v>
      </c>
      <c r="F35" s="51">
        <f t="shared" si="1"/>
        <v>7</v>
      </c>
      <c r="G35" s="51">
        <v>0</v>
      </c>
      <c r="H35" s="51">
        <v>0</v>
      </c>
      <c r="I35" s="51">
        <v>7</v>
      </c>
      <c r="J35" s="51">
        <v>0</v>
      </c>
      <c r="K35" s="51">
        <v>0</v>
      </c>
      <c r="L35" s="51">
        <v>673</v>
      </c>
      <c r="M35" s="51">
        <f t="shared" si="2"/>
        <v>440</v>
      </c>
      <c r="N35" s="51">
        <v>100</v>
      </c>
      <c r="O35" s="51">
        <v>164</v>
      </c>
      <c r="P35" s="51">
        <v>162</v>
      </c>
      <c r="Q35" s="51">
        <v>14</v>
      </c>
      <c r="R35" s="51">
        <v>0</v>
      </c>
      <c r="S35" s="51">
        <v>0</v>
      </c>
      <c r="T35" s="51">
        <v>0</v>
      </c>
      <c r="U35" s="51">
        <f t="shared" si="3"/>
        <v>3833</v>
      </c>
      <c r="V35" s="51">
        <v>3833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1221</v>
      </c>
      <c r="AC35" s="51">
        <v>673</v>
      </c>
      <c r="AD35" s="51">
        <v>548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96</v>
      </c>
      <c r="B36" s="49" t="s">
        <v>155</v>
      </c>
      <c r="C36" s="50" t="s">
        <v>156</v>
      </c>
      <c r="D36" s="51">
        <f t="shared" si="0"/>
        <v>2660</v>
      </c>
      <c r="E36" s="51">
        <v>1764</v>
      </c>
      <c r="F36" s="51">
        <f t="shared" si="1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639</v>
      </c>
      <c r="M36" s="51">
        <f t="shared" si="2"/>
        <v>257</v>
      </c>
      <c r="N36" s="51">
        <v>3</v>
      </c>
      <c r="O36" s="51">
        <v>185</v>
      </c>
      <c r="P36" s="51">
        <v>61</v>
      </c>
      <c r="Q36" s="51">
        <v>8</v>
      </c>
      <c r="R36" s="51">
        <v>0</v>
      </c>
      <c r="S36" s="51">
        <v>0</v>
      </c>
      <c r="T36" s="51">
        <v>0</v>
      </c>
      <c r="U36" s="51">
        <f t="shared" si="3"/>
        <v>1764</v>
      </c>
      <c r="V36" s="51">
        <v>1764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891</v>
      </c>
      <c r="AC36" s="51">
        <v>639</v>
      </c>
      <c r="AD36" s="51">
        <v>252</v>
      </c>
      <c r="AE36" s="51">
        <f t="shared" si="5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96</v>
      </c>
      <c r="B37" s="49" t="s">
        <v>157</v>
      </c>
      <c r="C37" s="50" t="s">
        <v>158</v>
      </c>
      <c r="D37" s="51">
        <f t="shared" si="0"/>
        <v>1669</v>
      </c>
      <c r="E37" s="51">
        <v>1225</v>
      </c>
      <c r="F37" s="51">
        <f t="shared" si="1"/>
        <v>8</v>
      </c>
      <c r="G37" s="51">
        <v>0</v>
      </c>
      <c r="H37" s="51">
        <v>8</v>
      </c>
      <c r="I37" s="51">
        <v>0</v>
      </c>
      <c r="J37" s="51">
        <v>0</v>
      </c>
      <c r="K37" s="51">
        <v>0</v>
      </c>
      <c r="L37" s="51">
        <v>72</v>
      </c>
      <c r="M37" s="51">
        <f t="shared" si="2"/>
        <v>364</v>
      </c>
      <c r="N37" s="51">
        <v>231</v>
      </c>
      <c r="O37" s="51">
        <v>56</v>
      </c>
      <c r="P37" s="51">
        <v>72</v>
      </c>
      <c r="Q37" s="51">
        <v>0</v>
      </c>
      <c r="R37" s="51">
        <v>0</v>
      </c>
      <c r="S37" s="51">
        <v>0</v>
      </c>
      <c r="T37" s="51">
        <v>5</v>
      </c>
      <c r="U37" s="51">
        <f t="shared" si="3"/>
        <v>1225</v>
      </c>
      <c r="V37" s="51">
        <v>1225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197</v>
      </c>
      <c r="AC37" s="51">
        <v>72</v>
      </c>
      <c r="AD37" s="51">
        <v>125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96</v>
      </c>
      <c r="B38" s="49" t="s">
        <v>159</v>
      </c>
      <c r="C38" s="50" t="s">
        <v>160</v>
      </c>
      <c r="D38" s="51">
        <f t="shared" si="0"/>
        <v>1288</v>
      </c>
      <c r="E38" s="51">
        <v>866</v>
      </c>
      <c r="F38" s="51">
        <f t="shared" si="1"/>
        <v>7</v>
      </c>
      <c r="G38" s="51">
        <v>0</v>
      </c>
      <c r="H38" s="51">
        <v>7</v>
      </c>
      <c r="I38" s="51">
        <v>0</v>
      </c>
      <c r="J38" s="51">
        <v>0</v>
      </c>
      <c r="K38" s="51">
        <v>0</v>
      </c>
      <c r="L38" s="51">
        <v>71</v>
      </c>
      <c r="M38" s="51">
        <f t="shared" si="2"/>
        <v>344</v>
      </c>
      <c r="N38" s="51">
        <v>223</v>
      </c>
      <c r="O38" s="51">
        <v>51</v>
      </c>
      <c r="P38" s="51">
        <v>66</v>
      </c>
      <c r="Q38" s="51">
        <v>0</v>
      </c>
      <c r="R38" s="51">
        <v>0</v>
      </c>
      <c r="S38" s="51">
        <v>0</v>
      </c>
      <c r="T38" s="51">
        <v>4</v>
      </c>
      <c r="U38" s="51">
        <f t="shared" si="3"/>
        <v>866</v>
      </c>
      <c r="V38" s="51">
        <v>866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160</v>
      </c>
      <c r="AC38" s="51">
        <v>71</v>
      </c>
      <c r="AD38" s="51">
        <v>89</v>
      </c>
      <c r="AE38" s="51">
        <f t="shared" si="5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96</v>
      </c>
      <c r="B39" s="49" t="s">
        <v>161</v>
      </c>
      <c r="C39" s="50" t="s">
        <v>162</v>
      </c>
      <c r="D39" s="51">
        <f t="shared" si="0"/>
        <v>1907</v>
      </c>
      <c r="E39" s="51">
        <v>1288</v>
      </c>
      <c r="F39" s="51">
        <f t="shared" si="1"/>
        <v>9</v>
      </c>
      <c r="G39" s="51">
        <v>0</v>
      </c>
      <c r="H39" s="51">
        <v>9</v>
      </c>
      <c r="I39" s="51">
        <v>0</v>
      </c>
      <c r="J39" s="51">
        <v>0</v>
      </c>
      <c r="K39" s="51">
        <v>0</v>
      </c>
      <c r="L39" s="51">
        <v>174</v>
      </c>
      <c r="M39" s="51">
        <f t="shared" si="2"/>
        <v>436</v>
      </c>
      <c r="N39" s="51">
        <v>273</v>
      </c>
      <c r="O39" s="51">
        <v>77</v>
      </c>
      <c r="P39" s="51">
        <v>80</v>
      </c>
      <c r="Q39" s="51">
        <v>0</v>
      </c>
      <c r="R39" s="51">
        <v>0</v>
      </c>
      <c r="S39" s="51">
        <v>0</v>
      </c>
      <c r="T39" s="51">
        <v>6</v>
      </c>
      <c r="U39" s="51">
        <f t="shared" si="3"/>
        <v>1288</v>
      </c>
      <c r="V39" s="51">
        <v>1288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306</v>
      </c>
      <c r="AC39" s="51">
        <v>174</v>
      </c>
      <c r="AD39" s="51">
        <v>132</v>
      </c>
      <c r="AE39" s="51">
        <f t="shared" si="5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96</v>
      </c>
      <c r="B40" s="49" t="s">
        <v>163</v>
      </c>
      <c r="C40" s="50" t="s">
        <v>29</v>
      </c>
      <c r="D40" s="51">
        <f t="shared" si="0"/>
        <v>3106</v>
      </c>
      <c r="E40" s="51">
        <v>2482</v>
      </c>
      <c r="F40" s="51">
        <f t="shared" si="1"/>
        <v>16</v>
      </c>
      <c r="G40" s="51">
        <v>0</v>
      </c>
      <c r="H40" s="51">
        <v>16</v>
      </c>
      <c r="I40" s="51">
        <v>0</v>
      </c>
      <c r="J40" s="51">
        <v>0</v>
      </c>
      <c r="K40" s="51">
        <v>0</v>
      </c>
      <c r="L40" s="51">
        <v>149</v>
      </c>
      <c r="M40" s="51">
        <f t="shared" si="2"/>
        <v>459</v>
      </c>
      <c r="N40" s="51">
        <v>316</v>
      </c>
      <c r="O40" s="51">
        <v>74</v>
      </c>
      <c r="P40" s="51">
        <v>69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2482</v>
      </c>
      <c r="V40" s="51">
        <v>2482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403</v>
      </c>
      <c r="AC40" s="51">
        <v>149</v>
      </c>
      <c r="AD40" s="51">
        <v>254</v>
      </c>
      <c r="AE40" s="51">
        <f t="shared" si="5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96</v>
      </c>
      <c r="B41" s="49" t="s">
        <v>164</v>
      </c>
      <c r="C41" s="50" t="s">
        <v>165</v>
      </c>
      <c r="D41" s="51">
        <f t="shared" si="0"/>
        <v>821</v>
      </c>
      <c r="E41" s="51">
        <v>598</v>
      </c>
      <c r="F41" s="51">
        <f t="shared" si="1"/>
        <v>5</v>
      </c>
      <c r="G41" s="51">
        <v>0</v>
      </c>
      <c r="H41" s="51">
        <v>5</v>
      </c>
      <c r="I41" s="51">
        <v>0</v>
      </c>
      <c r="J41" s="51">
        <v>0</v>
      </c>
      <c r="K41" s="51">
        <v>0</v>
      </c>
      <c r="L41" s="51">
        <v>38</v>
      </c>
      <c r="M41" s="51">
        <f t="shared" si="2"/>
        <v>180</v>
      </c>
      <c r="N41" s="51">
        <v>95</v>
      </c>
      <c r="O41" s="51">
        <v>39</v>
      </c>
      <c r="P41" s="51">
        <v>43</v>
      </c>
      <c r="Q41" s="51">
        <v>0</v>
      </c>
      <c r="R41" s="51">
        <v>0</v>
      </c>
      <c r="S41" s="51">
        <v>0</v>
      </c>
      <c r="T41" s="51">
        <v>3</v>
      </c>
      <c r="U41" s="51">
        <f t="shared" si="3"/>
        <v>598</v>
      </c>
      <c r="V41" s="51">
        <v>598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99</v>
      </c>
      <c r="AC41" s="51">
        <v>38</v>
      </c>
      <c r="AD41" s="51">
        <v>61</v>
      </c>
      <c r="AE41" s="51">
        <f t="shared" si="5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96</v>
      </c>
      <c r="B42" s="49" t="s">
        <v>166</v>
      </c>
      <c r="C42" s="50" t="s">
        <v>167</v>
      </c>
      <c r="D42" s="51">
        <f t="shared" si="0"/>
        <v>1245</v>
      </c>
      <c r="E42" s="51">
        <v>892</v>
      </c>
      <c r="F42" s="51">
        <f aca="true" t="shared" si="6" ref="F42:F47">SUM(G42:K42)</f>
        <v>6</v>
      </c>
      <c r="G42" s="51">
        <v>0</v>
      </c>
      <c r="H42" s="51">
        <v>6</v>
      </c>
      <c r="I42" s="51">
        <v>0</v>
      </c>
      <c r="J42" s="51">
        <v>0</v>
      </c>
      <c r="K42" s="51">
        <v>0</v>
      </c>
      <c r="L42" s="51">
        <v>52</v>
      </c>
      <c r="M42" s="51">
        <f aca="true" t="shared" si="7" ref="M42:M47">SUM(N42:T42)</f>
        <v>295</v>
      </c>
      <c r="N42" s="51">
        <v>217</v>
      </c>
      <c r="O42" s="51">
        <v>38</v>
      </c>
      <c r="P42" s="51">
        <v>38</v>
      </c>
      <c r="Q42" s="51">
        <v>0</v>
      </c>
      <c r="R42" s="51">
        <v>0</v>
      </c>
      <c r="S42" s="51">
        <v>0</v>
      </c>
      <c r="T42" s="51">
        <v>2</v>
      </c>
      <c r="U42" s="51">
        <f aca="true" t="shared" si="8" ref="U42:U47">SUM(V42:AA42)</f>
        <v>892</v>
      </c>
      <c r="V42" s="51">
        <v>892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aca="true" t="shared" si="9" ref="AB42:AB47">SUM(AC42:AE42)</f>
        <v>143</v>
      </c>
      <c r="AC42" s="51">
        <v>52</v>
      </c>
      <c r="AD42" s="51">
        <v>91</v>
      </c>
      <c r="AE42" s="51">
        <f aca="true" t="shared" si="10" ref="AE42:AE47">SUM(AF42:AJ42)</f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96</v>
      </c>
      <c r="B43" s="49" t="s">
        <v>168</v>
      </c>
      <c r="C43" s="50" t="s">
        <v>169</v>
      </c>
      <c r="D43" s="51">
        <f t="shared" si="0"/>
        <v>4333</v>
      </c>
      <c r="E43" s="51">
        <v>3421</v>
      </c>
      <c r="F43" s="51">
        <f t="shared" si="6"/>
        <v>272</v>
      </c>
      <c r="G43" s="51">
        <v>0</v>
      </c>
      <c r="H43" s="51">
        <v>272</v>
      </c>
      <c r="I43" s="51">
        <v>0</v>
      </c>
      <c r="J43" s="51">
        <v>0</v>
      </c>
      <c r="K43" s="51">
        <v>0</v>
      </c>
      <c r="L43" s="51">
        <v>236</v>
      </c>
      <c r="M43" s="51">
        <f t="shared" si="7"/>
        <v>404</v>
      </c>
      <c r="N43" s="51">
        <v>267</v>
      </c>
      <c r="O43" s="51">
        <v>0</v>
      </c>
      <c r="P43" s="51">
        <v>137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3421</v>
      </c>
      <c r="V43" s="51">
        <v>3421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697</v>
      </c>
      <c r="AC43" s="51">
        <v>236</v>
      </c>
      <c r="AD43" s="51">
        <v>461</v>
      </c>
      <c r="AE43" s="51">
        <f t="shared" si="10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96</v>
      </c>
      <c r="B44" s="49" t="s">
        <v>170</v>
      </c>
      <c r="C44" s="50" t="s">
        <v>171</v>
      </c>
      <c r="D44" s="51">
        <f t="shared" si="0"/>
        <v>3171</v>
      </c>
      <c r="E44" s="51">
        <v>2757</v>
      </c>
      <c r="F44" s="51">
        <f t="shared" si="6"/>
        <v>194</v>
      </c>
      <c r="G44" s="51">
        <v>0</v>
      </c>
      <c r="H44" s="51">
        <v>194</v>
      </c>
      <c r="I44" s="51">
        <v>0</v>
      </c>
      <c r="J44" s="51">
        <v>0</v>
      </c>
      <c r="K44" s="51">
        <v>0</v>
      </c>
      <c r="L44" s="51">
        <v>130</v>
      </c>
      <c r="M44" s="51">
        <f t="shared" si="7"/>
        <v>90</v>
      </c>
      <c r="N44" s="51">
        <v>0</v>
      </c>
      <c r="O44" s="51">
        <v>0</v>
      </c>
      <c r="P44" s="51">
        <v>90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2757</v>
      </c>
      <c r="V44" s="51">
        <v>2757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502</v>
      </c>
      <c r="AC44" s="51">
        <v>130</v>
      </c>
      <c r="AD44" s="51">
        <v>372</v>
      </c>
      <c r="AE44" s="51">
        <f t="shared" si="10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96</v>
      </c>
      <c r="B45" s="49" t="s">
        <v>172</v>
      </c>
      <c r="C45" s="50" t="s">
        <v>173</v>
      </c>
      <c r="D45" s="51">
        <f t="shared" si="0"/>
        <v>6573</v>
      </c>
      <c r="E45" s="51">
        <v>3581</v>
      </c>
      <c r="F45" s="51">
        <f t="shared" si="6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2839</v>
      </c>
      <c r="M45" s="51">
        <f t="shared" si="7"/>
        <v>153</v>
      </c>
      <c r="N45" s="51">
        <v>114</v>
      </c>
      <c r="O45" s="51">
        <v>14</v>
      </c>
      <c r="P45" s="51">
        <v>17</v>
      </c>
      <c r="Q45" s="51">
        <v>5</v>
      </c>
      <c r="R45" s="51">
        <v>0</v>
      </c>
      <c r="S45" s="51">
        <v>0</v>
      </c>
      <c r="T45" s="51">
        <v>3</v>
      </c>
      <c r="U45" s="51">
        <f t="shared" si="8"/>
        <v>3581</v>
      </c>
      <c r="V45" s="51">
        <v>3581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3394</v>
      </c>
      <c r="AC45" s="51">
        <v>2839</v>
      </c>
      <c r="AD45" s="51">
        <v>555</v>
      </c>
      <c r="AE45" s="51">
        <f t="shared" si="10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96</v>
      </c>
      <c r="B46" s="49" t="s">
        <v>174</v>
      </c>
      <c r="C46" s="50" t="s">
        <v>175</v>
      </c>
      <c r="D46" s="51">
        <f t="shared" si="0"/>
        <v>1315</v>
      </c>
      <c r="E46" s="51">
        <v>847</v>
      </c>
      <c r="F46" s="51">
        <f t="shared" si="6"/>
        <v>4</v>
      </c>
      <c r="G46" s="51">
        <v>0</v>
      </c>
      <c r="H46" s="51">
        <v>4</v>
      </c>
      <c r="I46" s="51">
        <v>0</v>
      </c>
      <c r="J46" s="51">
        <v>0</v>
      </c>
      <c r="K46" s="51">
        <v>0</v>
      </c>
      <c r="L46" s="51">
        <v>427</v>
      </c>
      <c r="M46" s="51">
        <f t="shared" si="7"/>
        <v>37</v>
      </c>
      <c r="N46" s="51">
        <v>0</v>
      </c>
      <c r="O46" s="51">
        <v>37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847</v>
      </c>
      <c r="V46" s="51">
        <v>847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522</v>
      </c>
      <c r="AC46" s="51">
        <v>427</v>
      </c>
      <c r="AD46" s="51">
        <v>95</v>
      </c>
      <c r="AE46" s="51">
        <f t="shared" si="10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96</v>
      </c>
      <c r="B47" s="49" t="s">
        <v>176</v>
      </c>
      <c r="C47" s="50" t="s">
        <v>177</v>
      </c>
      <c r="D47" s="51">
        <f t="shared" si="0"/>
        <v>2823</v>
      </c>
      <c r="E47" s="51">
        <v>2290</v>
      </c>
      <c r="F47" s="51">
        <f t="shared" si="6"/>
        <v>190</v>
      </c>
      <c r="G47" s="51">
        <v>76</v>
      </c>
      <c r="H47" s="51">
        <v>114</v>
      </c>
      <c r="I47" s="51">
        <v>0</v>
      </c>
      <c r="J47" s="51">
        <v>0</v>
      </c>
      <c r="K47" s="51">
        <v>0</v>
      </c>
      <c r="L47" s="51">
        <v>343</v>
      </c>
      <c r="M47" s="51">
        <f t="shared" si="7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2290</v>
      </c>
      <c r="V47" s="51">
        <v>2290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673</v>
      </c>
      <c r="AC47" s="51">
        <v>343</v>
      </c>
      <c r="AD47" s="51">
        <v>320</v>
      </c>
      <c r="AE47" s="51">
        <f t="shared" si="10"/>
        <v>10</v>
      </c>
      <c r="AF47" s="51">
        <v>0</v>
      </c>
      <c r="AG47" s="51">
        <v>10</v>
      </c>
      <c r="AH47" s="51">
        <v>0</v>
      </c>
      <c r="AI47" s="51">
        <v>0</v>
      </c>
      <c r="AJ47" s="51">
        <v>0</v>
      </c>
    </row>
    <row r="48" spans="1:36" ht="13.5">
      <c r="A48" s="79" t="s">
        <v>95</v>
      </c>
      <c r="B48" s="80"/>
      <c r="C48" s="81"/>
      <c r="D48" s="51">
        <f aca="true" t="shared" si="11" ref="D48:AJ48">SUM(D7:D47)</f>
        <v>480321</v>
      </c>
      <c r="E48" s="51">
        <f t="shared" si="11"/>
        <v>365175</v>
      </c>
      <c r="F48" s="51">
        <f t="shared" si="11"/>
        <v>22708</v>
      </c>
      <c r="G48" s="51">
        <f t="shared" si="11"/>
        <v>3846</v>
      </c>
      <c r="H48" s="51">
        <f t="shared" si="11"/>
        <v>16454</v>
      </c>
      <c r="I48" s="51">
        <f t="shared" si="11"/>
        <v>7</v>
      </c>
      <c r="J48" s="51">
        <f t="shared" si="11"/>
        <v>0</v>
      </c>
      <c r="K48" s="51">
        <f t="shared" si="11"/>
        <v>2401</v>
      </c>
      <c r="L48" s="51">
        <f t="shared" si="11"/>
        <v>61937</v>
      </c>
      <c r="M48" s="51">
        <f t="shared" si="11"/>
        <v>30501</v>
      </c>
      <c r="N48" s="51">
        <f t="shared" si="11"/>
        <v>11222</v>
      </c>
      <c r="O48" s="51">
        <f t="shared" si="11"/>
        <v>10780</v>
      </c>
      <c r="P48" s="51">
        <f t="shared" si="11"/>
        <v>7750</v>
      </c>
      <c r="Q48" s="51">
        <f t="shared" si="11"/>
        <v>245</v>
      </c>
      <c r="R48" s="51">
        <f t="shared" si="11"/>
        <v>0</v>
      </c>
      <c r="S48" s="51">
        <f t="shared" si="11"/>
        <v>75</v>
      </c>
      <c r="T48" s="51">
        <f t="shared" si="11"/>
        <v>429</v>
      </c>
      <c r="U48" s="51">
        <f t="shared" si="11"/>
        <v>372094</v>
      </c>
      <c r="V48" s="51">
        <f t="shared" si="11"/>
        <v>365175</v>
      </c>
      <c r="W48" s="51">
        <f t="shared" si="11"/>
        <v>1794</v>
      </c>
      <c r="X48" s="51">
        <f t="shared" si="11"/>
        <v>4226</v>
      </c>
      <c r="Y48" s="51">
        <f t="shared" si="11"/>
        <v>0</v>
      </c>
      <c r="Z48" s="51">
        <f t="shared" si="11"/>
        <v>0</v>
      </c>
      <c r="AA48" s="51">
        <f t="shared" si="11"/>
        <v>899</v>
      </c>
      <c r="AB48" s="51">
        <f t="shared" si="11"/>
        <v>109433</v>
      </c>
      <c r="AC48" s="51">
        <f t="shared" si="11"/>
        <v>61937</v>
      </c>
      <c r="AD48" s="51">
        <f t="shared" si="11"/>
        <v>43459</v>
      </c>
      <c r="AE48" s="51">
        <f t="shared" si="11"/>
        <v>4037</v>
      </c>
      <c r="AF48" s="51">
        <f t="shared" si="11"/>
        <v>1012</v>
      </c>
      <c r="AG48" s="51">
        <f t="shared" si="11"/>
        <v>1523</v>
      </c>
      <c r="AH48" s="51">
        <f t="shared" si="11"/>
        <v>0</v>
      </c>
      <c r="AI48" s="51">
        <f t="shared" si="11"/>
        <v>0</v>
      </c>
      <c r="AJ48" s="51">
        <f t="shared" si="11"/>
        <v>1502</v>
      </c>
    </row>
  </sheetData>
  <mergeCells count="25">
    <mergeCell ref="A48:C48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36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39</v>
      </c>
      <c r="C2" s="62" t="s">
        <v>12</v>
      </c>
      <c r="D2" s="106" t="s">
        <v>89</v>
      </c>
      <c r="E2" s="104"/>
      <c r="F2" s="104"/>
      <c r="G2" s="104"/>
      <c r="H2" s="104"/>
      <c r="I2" s="104"/>
      <c r="J2" s="104"/>
      <c r="K2" s="105"/>
      <c r="L2" s="106" t="s">
        <v>178</v>
      </c>
      <c r="M2" s="104"/>
      <c r="N2" s="104"/>
      <c r="O2" s="104"/>
      <c r="P2" s="104"/>
      <c r="Q2" s="104"/>
      <c r="R2" s="104"/>
      <c r="S2" s="105"/>
      <c r="T2" s="100" t="s">
        <v>179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180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40</v>
      </c>
      <c r="G3" s="67" t="s">
        <v>19</v>
      </c>
      <c r="H3" s="67" t="s">
        <v>71</v>
      </c>
      <c r="I3" s="67" t="s">
        <v>72</v>
      </c>
      <c r="J3" s="99" t="s">
        <v>70</v>
      </c>
      <c r="K3" s="67" t="s">
        <v>41</v>
      </c>
      <c r="L3" s="63" t="s">
        <v>15</v>
      </c>
      <c r="M3" s="67" t="s">
        <v>18</v>
      </c>
      <c r="N3" s="67" t="s">
        <v>40</v>
      </c>
      <c r="O3" s="67" t="s">
        <v>19</v>
      </c>
      <c r="P3" s="67" t="s">
        <v>71</v>
      </c>
      <c r="Q3" s="67" t="s">
        <v>72</v>
      </c>
      <c r="R3" s="99" t="s">
        <v>70</v>
      </c>
      <c r="S3" s="67" t="s">
        <v>41</v>
      </c>
      <c r="T3" s="63" t="s">
        <v>15</v>
      </c>
      <c r="U3" s="67" t="s">
        <v>18</v>
      </c>
      <c r="V3" s="67" t="s">
        <v>40</v>
      </c>
      <c r="W3" s="67" t="s">
        <v>19</v>
      </c>
      <c r="X3" s="67" t="s">
        <v>71</v>
      </c>
      <c r="Y3" s="67" t="s">
        <v>72</v>
      </c>
      <c r="Z3" s="99" t="s">
        <v>70</v>
      </c>
      <c r="AA3" s="67" t="s">
        <v>41</v>
      </c>
      <c r="AB3" s="59" t="s">
        <v>181</v>
      </c>
      <c r="AC3" s="107"/>
      <c r="AD3" s="107"/>
      <c r="AE3" s="107"/>
      <c r="AF3" s="107"/>
      <c r="AG3" s="107"/>
      <c r="AH3" s="107"/>
      <c r="AI3" s="108"/>
      <c r="AJ3" s="59" t="s">
        <v>182</v>
      </c>
      <c r="AK3" s="83"/>
      <c r="AL3" s="83"/>
      <c r="AM3" s="83"/>
      <c r="AN3" s="83"/>
      <c r="AO3" s="83"/>
      <c r="AP3" s="83"/>
      <c r="AQ3" s="84"/>
      <c r="AR3" s="59" t="s">
        <v>183</v>
      </c>
      <c r="AS3" s="109"/>
      <c r="AT3" s="109"/>
      <c r="AU3" s="109"/>
      <c r="AV3" s="109"/>
      <c r="AW3" s="109"/>
      <c r="AX3" s="109"/>
      <c r="AY3" s="110"/>
      <c r="AZ3" s="59" t="s">
        <v>184</v>
      </c>
      <c r="BA3" s="107"/>
      <c r="BB3" s="107"/>
      <c r="BC3" s="107"/>
      <c r="BD3" s="107"/>
      <c r="BE3" s="107"/>
      <c r="BF3" s="107"/>
      <c r="BG3" s="108"/>
      <c r="BH3" s="59" t="s">
        <v>185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40</v>
      </c>
      <c r="BS3" s="67" t="s">
        <v>19</v>
      </c>
      <c r="BT3" s="67" t="s">
        <v>71</v>
      </c>
      <c r="BU3" s="67" t="s">
        <v>72</v>
      </c>
      <c r="BV3" s="99" t="s">
        <v>70</v>
      </c>
      <c r="BW3" s="67" t="s">
        <v>41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40</v>
      </c>
      <c r="AE4" s="67" t="s">
        <v>19</v>
      </c>
      <c r="AF4" s="67" t="s">
        <v>71</v>
      </c>
      <c r="AG4" s="67" t="s">
        <v>72</v>
      </c>
      <c r="AH4" s="99" t="s">
        <v>70</v>
      </c>
      <c r="AI4" s="67" t="s">
        <v>41</v>
      </c>
      <c r="AJ4" s="63" t="s">
        <v>15</v>
      </c>
      <c r="AK4" s="67" t="s">
        <v>18</v>
      </c>
      <c r="AL4" s="67" t="s">
        <v>40</v>
      </c>
      <c r="AM4" s="67" t="s">
        <v>19</v>
      </c>
      <c r="AN4" s="67" t="s">
        <v>71</v>
      </c>
      <c r="AO4" s="67" t="s">
        <v>72</v>
      </c>
      <c r="AP4" s="99" t="s">
        <v>70</v>
      </c>
      <c r="AQ4" s="67" t="s">
        <v>41</v>
      </c>
      <c r="AR4" s="63" t="s">
        <v>15</v>
      </c>
      <c r="AS4" s="67" t="s">
        <v>18</v>
      </c>
      <c r="AT4" s="67" t="s">
        <v>40</v>
      </c>
      <c r="AU4" s="67" t="s">
        <v>19</v>
      </c>
      <c r="AV4" s="67" t="s">
        <v>71</v>
      </c>
      <c r="AW4" s="67" t="s">
        <v>72</v>
      </c>
      <c r="AX4" s="99" t="s">
        <v>70</v>
      </c>
      <c r="AY4" s="67" t="s">
        <v>41</v>
      </c>
      <c r="AZ4" s="63" t="s">
        <v>15</v>
      </c>
      <c r="BA4" s="67" t="s">
        <v>18</v>
      </c>
      <c r="BB4" s="67" t="s">
        <v>40</v>
      </c>
      <c r="BC4" s="67" t="s">
        <v>19</v>
      </c>
      <c r="BD4" s="67" t="s">
        <v>71</v>
      </c>
      <c r="BE4" s="67" t="s">
        <v>72</v>
      </c>
      <c r="BF4" s="99" t="s">
        <v>70</v>
      </c>
      <c r="BG4" s="67" t="s">
        <v>41</v>
      </c>
      <c r="BH4" s="63" t="s">
        <v>15</v>
      </c>
      <c r="BI4" s="67" t="s">
        <v>18</v>
      </c>
      <c r="BJ4" s="67" t="s">
        <v>40</v>
      </c>
      <c r="BK4" s="67" t="s">
        <v>19</v>
      </c>
      <c r="BL4" s="67" t="s">
        <v>71</v>
      </c>
      <c r="BM4" s="67" t="s">
        <v>72</v>
      </c>
      <c r="BN4" s="99" t="s">
        <v>70</v>
      </c>
      <c r="BO4" s="67" t="s">
        <v>41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96</v>
      </c>
      <c r="B7" s="49" t="s">
        <v>97</v>
      </c>
      <c r="C7" s="50" t="s">
        <v>98</v>
      </c>
      <c r="D7" s="51">
        <f aca="true" t="shared" si="0" ref="D7:D47">SUM(E7:K7)</f>
        <v>24887</v>
      </c>
      <c r="E7" s="51">
        <f aca="true" t="shared" si="1" ref="E7:E41">M7+U7+BQ7</f>
        <v>10180</v>
      </c>
      <c r="F7" s="51">
        <f aca="true" t="shared" si="2" ref="F7:F41">N7+V7+BR7</f>
        <v>8509</v>
      </c>
      <c r="G7" s="51">
        <f aca="true" t="shared" si="3" ref="G7:G41">O7+W7+BS7</f>
        <v>3139</v>
      </c>
      <c r="H7" s="51">
        <f aca="true" t="shared" si="4" ref="H7:H41">P7+X7+BT7</f>
        <v>940</v>
      </c>
      <c r="I7" s="51">
        <f aca="true" t="shared" si="5" ref="I7:I41">Q7+Y7+BU7</f>
        <v>1925</v>
      </c>
      <c r="J7" s="51">
        <f aca="true" t="shared" si="6" ref="J7:J41">R7+Z7+BV7</f>
        <v>0</v>
      </c>
      <c r="K7" s="51">
        <f aca="true" t="shared" si="7" ref="K7:K41">S7+AA7+BW7</f>
        <v>194</v>
      </c>
      <c r="L7" s="51">
        <f aca="true" t="shared" si="8" ref="L7:L41">SUM(M7:S7)</f>
        <v>9916</v>
      </c>
      <c r="M7" s="51">
        <v>0</v>
      </c>
      <c r="N7" s="51">
        <v>6583</v>
      </c>
      <c r="O7" s="51">
        <v>3139</v>
      </c>
      <c r="P7" s="51">
        <v>0</v>
      </c>
      <c r="Q7" s="51">
        <v>0</v>
      </c>
      <c r="R7" s="51">
        <v>0</v>
      </c>
      <c r="S7" s="51">
        <v>194</v>
      </c>
      <c r="T7" s="51">
        <f aca="true" t="shared" si="9" ref="T7:T41">SUM(U7:AA7)</f>
        <v>4791</v>
      </c>
      <c r="U7" s="51">
        <f aca="true" t="shared" si="10" ref="U7:U41">AC7+AK7+AS7+BA7+BI7</f>
        <v>0</v>
      </c>
      <c r="V7" s="51">
        <f aca="true" t="shared" si="11" ref="V7:V41">AD7+AL7+AT7+BB7+BJ7</f>
        <v>1926</v>
      </c>
      <c r="W7" s="51">
        <f aca="true" t="shared" si="12" ref="W7:W41">AE7+AM7+AU7+BC7+BK7</f>
        <v>0</v>
      </c>
      <c r="X7" s="51">
        <f aca="true" t="shared" si="13" ref="X7:X41">AF7+AN7+AV7+BD7+BL7</f>
        <v>940</v>
      </c>
      <c r="Y7" s="51">
        <f aca="true" t="shared" si="14" ref="Y7:Y41">AG7+AO7+AW7+BE7+BM7</f>
        <v>1925</v>
      </c>
      <c r="Z7" s="51">
        <f aca="true" t="shared" si="15" ref="Z7:Z41">AH7+AP7+AX7+BF7+BN7</f>
        <v>0</v>
      </c>
      <c r="AA7" s="51">
        <f aca="true" t="shared" si="16" ref="AA7:AA41">AI7+AQ7+AY7+BG7+BO7</f>
        <v>0</v>
      </c>
      <c r="AB7" s="51">
        <f aca="true" t="shared" si="17" ref="AB7:AB41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41"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41">SUM(AS7:AY7)</f>
        <v>4791</v>
      </c>
      <c r="AS7" s="51">
        <v>0</v>
      </c>
      <c r="AT7" s="51">
        <v>1926</v>
      </c>
      <c r="AU7" s="51">
        <v>0</v>
      </c>
      <c r="AV7" s="51">
        <v>940</v>
      </c>
      <c r="AW7" s="51">
        <v>1925</v>
      </c>
      <c r="AX7" s="51">
        <v>0</v>
      </c>
      <c r="AY7" s="51">
        <v>0</v>
      </c>
      <c r="AZ7" s="51">
        <f aca="true" t="shared" si="20" ref="AZ7:AZ41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41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41">SUM(BQ7:BW7)</f>
        <v>10180</v>
      </c>
      <c r="BQ7" s="51">
        <v>10180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96</v>
      </c>
      <c r="B8" s="49" t="s">
        <v>99</v>
      </c>
      <c r="C8" s="50" t="s">
        <v>100</v>
      </c>
      <c r="D8" s="51">
        <f t="shared" si="0"/>
        <v>3068</v>
      </c>
      <c r="E8" s="51">
        <f t="shared" si="1"/>
        <v>1812</v>
      </c>
      <c r="F8" s="51">
        <f t="shared" si="2"/>
        <v>545</v>
      </c>
      <c r="G8" s="51">
        <f t="shared" si="3"/>
        <v>605</v>
      </c>
      <c r="H8" s="51">
        <f t="shared" si="4"/>
        <v>68</v>
      </c>
      <c r="I8" s="51">
        <f t="shared" si="5"/>
        <v>0</v>
      </c>
      <c r="J8" s="51">
        <f t="shared" si="6"/>
        <v>0</v>
      </c>
      <c r="K8" s="51">
        <f t="shared" si="7"/>
        <v>38</v>
      </c>
      <c r="L8" s="51">
        <f t="shared" si="8"/>
        <v>2606</v>
      </c>
      <c r="M8" s="51">
        <v>1527</v>
      </c>
      <c r="N8" s="51">
        <v>481</v>
      </c>
      <c r="O8" s="51">
        <v>560</v>
      </c>
      <c r="P8" s="51">
        <v>0</v>
      </c>
      <c r="Q8" s="51">
        <v>0</v>
      </c>
      <c r="R8" s="51">
        <v>0</v>
      </c>
      <c r="S8" s="51">
        <v>38</v>
      </c>
      <c r="T8" s="51">
        <f t="shared" si="9"/>
        <v>79</v>
      </c>
      <c r="U8" s="51">
        <f t="shared" si="10"/>
        <v>0</v>
      </c>
      <c r="V8" s="51">
        <f t="shared" si="11"/>
        <v>11</v>
      </c>
      <c r="W8" s="51">
        <f t="shared" si="12"/>
        <v>0</v>
      </c>
      <c r="X8" s="51">
        <f t="shared" si="13"/>
        <v>68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11</v>
      </c>
      <c r="AK8" s="51">
        <v>0</v>
      </c>
      <c r="AL8" s="51">
        <v>11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68</v>
      </c>
      <c r="AS8" s="51">
        <v>0</v>
      </c>
      <c r="AT8" s="51">
        <v>0</v>
      </c>
      <c r="AU8" s="51">
        <v>0</v>
      </c>
      <c r="AV8" s="51">
        <v>68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383</v>
      </c>
      <c r="BQ8" s="51">
        <v>285</v>
      </c>
      <c r="BR8" s="51">
        <v>53</v>
      </c>
      <c r="BS8" s="51">
        <v>45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96</v>
      </c>
      <c r="B9" s="49" t="s">
        <v>101</v>
      </c>
      <c r="C9" s="50" t="s">
        <v>102</v>
      </c>
      <c r="D9" s="51">
        <f t="shared" si="0"/>
        <v>4708</v>
      </c>
      <c r="E9" s="51">
        <f t="shared" si="1"/>
        <v>2491</v>
      </c>
      <c r="F9" s="51">
        <f t="shared" si="2"/>
        <v>1167</v>
      </c>
      <c r="G9" s="51">
        <f t="shared" si="3"/>
        <v>852</v>
      </c>
      <c r="H9" s="51">
        <f t="shared" si="4"/>
        <v>115</v>
      </c>
      <c r="I9" s="51">
        <f t="shared" si="5"/>
        <v>0</v>
      </c>
      <c r="J9" s="51">
        <f t="shared" si="6"/>
        <v>0</v>
      </c>
      <c r="K9" s="51">
        <f t="shared" si="7"/>
        <v>83</v>
      </c>
      <c r="L9" s="51">
        <f t="shared" si="8"/>
        <v>4510</v>
      </c>
      <c r="M9" s="51">
        <v>2414</v>
      </c>
      <c r="N9" s="51">
        <v>1165</v>
      </c>
      <c r="O9" s="51">
        <v>848</v>
      </c>
      <c r="P9" s="51">
        <v>0</v>
      </c>
      <c r="Q9" s="51">
        <v>0</v>
      </c>
      <c r="R9" s="51">
        <v>0</v>
      </c>
      <c r="S9" s="51">
        <v>83</v>
      </c>
      <c r="T9" s="51">
        <f t="shared" si="9"/>
        <v>115</v>
      </c>
      <c r="U9" s="51">
        <f t="shared" si="10"/>
        <v>0</v>
      </c>
      <c r="V9" s="51">
        <f t="shared" si="11"/>
        <v>0</v>
      </c>
      <c r="W9" s="51">
        <f t="shared" si="12"/>
        <v>0</v>
      </c>
      <c r="X9" s="51">
        <f t="shared" si="13"/>
        <v>115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115</v>
      </c>
      <c r="AS9" s="51">
        <v>0</v>
      </c>
      <c r="AT9" s="51">
        <v>0</v>
      </c>
      <c r="AU9" s="51">
        <v>0</v>
      </c>
      <c r="AV9" s="51">
        <v>115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83</v>
      </c>
      <c r="BQ9" s="51">
        <v>77</v>
      </c>
      <c r="BR9" s="51">
        <v>2</v>
      </c>
      <c r="BS9" s="51">
        <v>4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96</v>
      </c>
      <c r="B10" s="49" t="s">
        <v>103</v>
      </c>
      <c r="C10" s="50" t="s">
        <v>104</v>
      </c>
      <c r="D10" s="51">
        <f t="shared" si="0"/>
        <v>1169</v>
      </c>
      <c r="E10" s="51">
        <f t="shared" si="1"/>
        <v>787</v>
      </c>
      <c r="F10" s="51">
        <f t="shared" si="2"/>
        <v>141</v>
      </c>
      <c r="G10" s="51">
        <f t="shared" si="3"/>
        <v>185</v>
      </c>
      <c r="H10" s="51">
        <f t="shared" si="4"/>
        <v>26</v>
      </c>
      <c r="I10" s="51">
        <f t="shared" si="5"/>
        <v>30</v>
      </c>
      <c r="J10" s="51">
        <f t="shared" si="6"/>
        <v>0</v>
      </c>
      <c r="K10" s="51">
        <f t="shared" si="7"/>
        <v>0</v>
      </c>
      <c r="L10" s="51">
        <f t="shared" si="8"/>
        <v>956</v>
      </c>
      <c r="M10" s="51">
        <v>771</v>
      </c>
      <c r="N10" s="51">
        <v>0</v>
      </c>
      <c r="O10" s="51">
        <v>185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188</v>
      </c>
      <c r="U10" s="51">
        <f t="shared" si="10"/>
        <v>0</v>
      </c>
      <c r="V10" s="51">
        <f t="shared" si="11"/>
        <v>134</v>
      </c>
      <c r="W10" s="51">
        <f t="shared" si="12"/>
        <v>0</v>
      </c>
      <c r="X10" s="51">
        <f t="shared" si="13"/>
        <v>24</v>
      </c>
      <c r="Y10" s="51">
        <f t="shared" si="14"/>
        <v>30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188</v>
      </c>
      <c r="AS10" s="51">
        <v>0</v>
      </c>
      <c r="AT10" s="51">
        <v>134</v>
      </c>
      <c r="AU10" s="51">
        <v>0</v>
      </c>
      <c r="AV10" s="51">
        <v>24</v>
      </c>
      <c r="AW10" s="51">
        <v>30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25</v>
      </c>
      <c r="BQ10" s="51">
        <v>16</v>
      </c>
      <c r="BR10" s="51">
        <v>7</v>
      </c>
      <c r="BS10" s="51">
        <v>0</v>
      </c>
      <c r="BT10" s="51">
        <v>2</v>
      </c>
      <c r="BU10" s="51">
        <v>0</v>
      </c>
      <c r="BV10" s="51">
        <v>0</v>
      </c>
      <c r="BW10" s="51">
        <v>0</v>
      </c>
    </row>
    <row r="11" spans="1:75" ht="13.5">
      <c r="A11" s="26" t="s">
        <v>96</v>
      </c>
      <c r="B11" s="49" t="s">
        <v>105</v>
      </c>
      <c r="C11" s="50" t="s">
        <v>106</v>
      </c>
      <c r="D11" s="51">
        <f t="shared" si="0"/>
        <v>1169</v>
      </c>
      <c r="E11" s="51">
        <f t="shared" si="1"/>
        <v>771</v>
      </c>
      <c r="F11" s="51">
        <f t="shared" si="2"/>
        <v>203</v>
      </c>
      <c r="G11" s="51">
        <f t="shared" si="3"/>
        <v>156</v>
      </c>
      <c r="H11" s="51">
        <f t="shared" si="4"/>
        <v>39</v>
      </c>
      <c r="I11" s="51">
        <f t="shared" si="5"/>
        <v>0</v>
      </c>
      <c r="J11" s="51">
        <f t="shared" si="6"/>
        <v>0</v>
      </c>
      <c r="K11" s="51">
        <f t="shared" si="7"/>
        <v>0</v>
      </c>
      <c r="L11" s="51">
        <f t="shared" si="8"/>
        <v>1169</v>
      </c>
      <c r="M11" s="51">
        <v>771</v>
      </c>
      <c r="N11" s="51">
        <v>203</v>
      </c>
      <c r="O11" s="51">
        <v>156</v>
      </c>
      <c r="P11" s="51">
        <v>39</v>
      </c>
      <c r="Q11" s="51">
        <v>0</v>
      </c>
      <c r="R11" s="51">
        <v>0</v>
      </c>
      <c r="S11" s="51">
        <v>0</v>
      </c>
      <c r="T11" s="51">
        <f t="shared" si="9"/>
        <v>0</v>
      </c>
      <c r="U11" s="51">
        <f t="shared" si="10"/>
        <v>0</v>
      </c>
      <c r="V11" s="51">
        <f t="shared" si="11"/>
        <v>0</v>
      </c>
      <c r="W11" s="51">
        <f t="shared" si="12"/>
        <v>0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96</v>
      </c>
      <c r="B12" s="49" t="s">
        <v>107</v>
      </c>
      <c r="C12" s="50" t="s">
        <v>108</v>
      </c>
      <c r="D12" s="51">
        <f t="shared" si="0"/>
        <v>2546</v>
      </c>
      <c r="E12" s="51">
        <f t="shared" si="1"/>
        <v>692</v>
      </c>
      <c r="F12" s="51">
        <f t="shared" si="2"/>
        <v>1262</v>
      </c>
      <c r="G12" s="51">
        <f t="shared" si="3"/>
        <v>433</v>
      </c>
      <c r="H12" s="51">
        <f t="shared" si="4"/>
        <v>85</v>
      </c>
      <c r="I12" s="51">
        <f t="shared" si="5"/>
        <v>0</v>
      </c>
      <c r="J12" s="51">
        <f t="shared" si="6"/>
        <v>0</v>
      </c>
      <c r="K12" s="51">
        <f t="shared" si="7"/>
        <v>74</v>
      </c>
      <c r="L12" s="51">
        <f t="shared" si="8"/>
        <v>291</v>
      </c>
      <c r="M12" s="51">
        <v>291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1854</v>
      </c>
      <c r="U12" s="51">
        <f t="shared" si="10"/>
        <v>0</v>
      </c>
      <c r="V12" s="51">
        <f t="shared" si="11"/>
        <v>1262</v>
      </c>
      <c r="W12" s="51">
        <f t="shared" si="12"/>
        <v>433</v>
      </c>
      <c r="X12" s="51">
        <f t="shared" si="13"/>
        <v>85</v>
      </c>
      <c r="Y12" s="51">
        <f t="shared" si="14"/>
        <v>0</v>
      </c>
      <c r="Z12" s="51">
        <f t="shared" si="15"/>
        <v>0</v>
      </c>
      <c r="AA12" s="51">
        <f t="shared" si="16"/>
        <v>74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953</v>
      </c>
      <c r="AK12" s="51">
        <v>0</v>
      </c>
      <c r="AL12" s="51">
        <v>953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901</v>
      </c>
      <c r="AS12" s="51">
        <v>0</v>
      </c>
      <c r="AT12" s="51">
        <v>309</v>
      </c>
      <c r="AU12" s="51">
        <v>433</v>
      </c>
      <c r="AV12" s="51">
        <v>85</v>
      </c>
      <c r="AW12" s="51">
        <v>0</v>
      </c>
      <c r="AX12" s="51">
        <v>0</v>
      </c>
      <c r="AY12" s="51">
        <v>74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401</v>
      </c>
      <c r="BQ12" s="51">
        <v>401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96</v>
      </c>
      <c r="B13" s="49" t="s">
        <v>109</v>
      </c>
      <c r="C13" s="50" t="s">
        <v>110</v>
      </c>
      <c r="D13" s="51">
        <f t="shared" si="0"/>
        <v>1409</v>
      </c>
      <c r="E13" s="51">
        <f t="shared" si="1"/>
        <v>693</v>
      </c>
      <c r="F13" s="51">
        <f t="shared" si="2"/>
        <v>447</v>
      </c>
      <c r="G13" s="51">
        <f t="shared" si="3"/>
        <v>248</v>
      </c>
      <c r="H13" s="51">
        <f t="shared" si="4"/>
        <v>21</v>
      </c>
      <c r="I13" s="51">
        <f t="shared" si="5"/>
        <v>0</v>
      </c>
      <c r="J13" s="51">
        <f t="shared" si="6"/>
        <v>0</v>
      </c>
      <c r="K13" s="51">
        <f t="shared" si="7"/>
        <v>0</v>
      </c>
      <c r="L13" s="51">
        <f t="shared" si="8"/>
        <v>697</v>
      </c>
      <c r="M13" s="51">
        <v>6</v>
      </c>
      <c r="N13" s="51">
        <v>447</v>
      </c>
      <c r="O13" s="51">
        <v>223</v>
      </c>
      <c r="P13" s="51">
        <v>21</v>
      </c>
      <c r="Q13" s="51">
        <v>0</v>
      </c>
      <c r="R13" s="51">
        <v>0</v>
      </c>
      <c r="S13" s="51">
        <v>0</v>
      </c>
      <c r="T13" s="51">
        <f t="shared" si="9"/>
        <v>0</v>
      </c>
      <c r="U13" s="51">
        <f t="shared" si="10"/>
        <v>0</v>
      </c>
      <c r="V13" s="51">
        <f t="shared" si="11"/>
        <v>0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712</v>
      </c>
      <c r="BQ13" s="51">
        <v>687</v>
      </c>
      <c r="BR13" s="51">
        <v>0</v>
      </c>
      <c r="BS13" s="51">
        <v>25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96</v>
      </c>
      <c r="B14" s="49" t="s">
        <v>111</v>
      </c>
      <c r="C14" s="50" t="s">
        <v>112</v>
      </c>
      <c r="D14" s="51">
        <f t="shared" si="0"/>
        <v>4504</v>
      </c>
      <c r="E14" s="51">
        <f t="shared" si="1"/>
        <v>2337</v>
      </c>
      <c r="F14" s="51">
        <f t="shared" si="2"/>
        <v>1126</v>
      </c>
      <c r="G14" s="51">
        <f t="shared" si="3"/>
        <v>405</v>
      </c>
      <c r="H14" s="51">
        <f t="shared" si="4"/>
        <v>94</v>
      </c>
      <c r="I14" s="51">
        <f t="shared" si="5"/>
        <v>0</v>
      </c>
      <c r="J14" s="51">
        <f t="shared" si="6"/>
        <v>38</v>
      </c>
      <c r="K14" s="51">
        <f t="shared" si="7"/>
        <v>504</v>
      </c>
      <c r="L14" s="51">
        <f t="shared" si="8"/>
        <v>2402</v>
      </c>
      <c r="M14" s="51">
        <v>1766</v>
      </c>
      <c r="N14" s="51">
        <v>199</v>
      </c>
      <c r="O14" s="51">
        <v>399</v>
      </c>
      <c r="P14" s="51">
        <v>0</v>
      </c>
      <c r="Q14" s="51">
        <v>0</v>
      </c>
      <c r="R14" s="51">
        <v>38</v>
      </c>
      <c r="S14" s="51">
        <v>0</v>
      </c>
      <c r="T14" s="51">
        <f t="shared" si="9"/>
        <v>1531</v>
      </c>
      <c r="U14" s="51">
        <f t="shared" si="10"/>
        <v>0</v>
      </c>
      <c r="V14" s="51">
        <f t="shared" si="11"/>
        <v>927</v>
      </c>
      <c r="W14" s="51">
        <f t="shared" si="12"/>
        <v>6</v>
      </c>
      <c r="X14" s="51">
        <f t="shared" si="13"/>
        <v>94</v>
      </c>
      <c r="Y14" s="51">
        <f t="shared" si="14"/>
        <v>0</v>
      </c>
      <c r="Z14" s="51">
        <f t="shared" si="15"/>
        <v>0</v>
      </c>
      <c r="AA14" s="51">
        <f t="shared" si="16"/>
        <v>504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1531</v>
      </c>
      <c r="AS14" s="51">
        <v>0</v>
      </c>
      <c r="AT14" s="51">
        <v>927</v>
      </c>
      <c r="AU14" s="51">
        <v>6</v>
      </c>
      <c r="AV14" s="51">
        <v>94</v>
      </c>
      <c r="AW14" s="51">
        <v>0</v>
      </c>
      <c r="AX14" s="51">
        <v>0</v>
      </c>
      <c r="AY14" s="51">
        <v>504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571</v>
      </c>
      <c r="BQ14" s="51">
        <v>571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96</v>
      </c>
      <c r="B15" s="49" t="s">
        <v>113</v>
      </c>
      <c r="C15" s="50" t="s">
        <v>114</v>
      </c>
      <c r="D15" s="51">
        <f t="shared" si="0"/>
        <v>457</v>
      </c>
      <c r="E15" s="51">
        <f t="shared" si="1"/>
        <v>301</v>
      </c>
      <c r="F15" s="51">
        <f t="shared" si="2"/>
        <v>88</v>
      </c>
      <c r="G15" s="51">
        <f t="shared" si="3"/>
        <v>57</v>
      </c>
      <c r="H15" s="51">
        <f t="shared" si="4"/>
        <v>7</v>
      </c>
      <c r="I15" s="51">
        <f t="shared" si="5"/>
        <v>0</v>
      </c>
      <c r="J15" s="51">
        <f t="shared" si="6"/>
        <v>0</v>
      </c>
      <c r="K15" s="51">
        <f t="shared" si="7"/>
        <v>4</v>
      </c>
      <c r="L15" s="51">
        <f t="shared" si="8"/>
        <v>283</v>
      </c>
      <c r="M15" s="51">
        <v>199</v>
      </c>
      <c r="N15" s="51">
        <v>16</v>
      </c>
      <c r="O15" s="51">
        <v>57</v>
      </c>
      <c r="P15" s="51">
        <v>7</v>
      </c>
      <c r="Q15" s="51">
        <v>0</v>
      </c>
      <c r="R15" s="51">
        <v>0</v>
      </c>
      <c r="S15" s="51">
        <v>4</v>
      </c>
      <c r="T15" s="51">
        <f t="shared" si="9"/>
        <v>72</v>
      </c>
      <c r="U15" s="51">
        <f t="shared" si="10"/>
        <v>0</v>
      </c>
      <c r="V15" s="51">
        <f t="shared" si="11"/>
        <v>72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72</v>
      </c>
      <c r="AS15" s="51">
        <v>0</v>
      </c>
      <c r="AT15" s="51">
        <v>72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102</v>
      </c>
      <c r="BQ15" s="51">
        <v>102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96</v>
      </c>
      <c r="B16" s="49" t="s">
        <v>115</v>
      </c>
      <c r="C16" s="50" t="s">
        <v>116</v>
      </c>
      <c r="D16" s="51">
        <f t="shared" si="0"/>
        <v>678</v>
      </c>
      <c r="E16" s="51">
        <f t="shared" si="1"/>
        <v>521</v>
      </c>
      <c r="F16" s="51">
        <f t="shared" si="2"/>
        <v>62</v>
      </c>
      <c r="G16" s="51">
        <f t="shared" si="3"/>
        <v>71</v>
      </c>
      <c r="H16" s="51">
        <f t="shared" si="4"/>
        <v>14</v>
      </c>
      <c r="I16" s="51">
        <f t="shared" si="5"/>
        <v>0</v>
      </c>
      <c r="J16" s="51">
        <f t="shared" si="6"/>
        <v>10</v>
      </c>
      <c r="K16" s="51">
        <f t="shared" si="7"/>
        <v>0</v>
      </c>
      <c r="L16" s="51">
        <f t="shared" si="8"/>
        <v>678</v>
      </c>
      <c r="M16" s="51">
        <v>521</v>
      </c>
      <c r="N16" s="51">
        <v>62</v>
      </c>
      <c r="O16" s="51">
        <v>71</v>
      </c>
      <c r="P16" s="51">
        <v>14</v>
      </c>
      <c r="Q16" s="51">
        <v>0</v>
      </c>
      <c r="R16" s="51">
        <v>10</v>
      </c>
      <c r="S16" s="51">
        <v>0</v>
      </c>
      <c r="T16" s="51">
        <f t="shared" si="9"/>
        <v>0</v>
      </c>
      <c r="U16" s="51">
        <f t="shared" si="10"/>
        <v>0</v>
      </c>
      <c r="V16" s="51">
        <f t="shared" si="11"/>
        <v>0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96</v>
      </c>
      <c r="B17" s="49" t="s">
        <v>117</v>
      </c>
      <c r="C17" s="50" t="s">
        <v>118</v>
      </c>
      <c r="D17" s="51">
        <f t="shared" si="0"/>
        <v>609</v>
      </c>
      <c r="E17" s="51">
        <f t="shared" si="1"/>
        <v>477</v>
      </c>
      <c r="F17" s="51">
        <f t="shared" si="2"/>
        <v>55</v>
      </c>
      <c r="G17" s="51">
        <f t="shared" si="3"/>
        <v>61</v>
      </c>
      <c r="H17" s="51">
        <f t="shared" si="4"/>
        <v>16</v>
      </c>
      <c r="I17" s="51">
        <f t="shared" si="5"/>
        <v>0</v>
      </c>
      <c r="J17" s="51">
        <f t="shared" si="6"/>
        <v>0</v>
      </c>
      <c r="K17" s="51">
        <f t="shared" si="7"/>
        <v>0</v>
      </c>
      <c r="L17" s="51">
        <f t="shared" si="8"/>
        <v>445</v>
      </c>
      <c r="M17" s="51">
        <v>313</v>
      </c>
      <c r="N17" s="51">
        <v>55</v>
      </c>
      <c r="O17" s="51">
        <v>61</v>
      </c>
      <c r="P17" s="51">
        <v>16</v>
      </c>
      <c r="Q17" s="51">
        <v>0</v>
      </c>
      <c r="R17" s="51">
        <v>0</v>
      </c>
      <c r="S17" s="51">
        <v>0</v>
      </c>
      <c r="T17" s="51">
        <f t="shared" si="9"/>
        <v>0</v>
      </c>
      <c r="U17" s="51">
        <f t="shared" si="10"/>
        <v>0</v>
      </c>
      <c r="V17" s="51">
        <f t="shared" si="11"/>
        <v>0</v>
      </c>
      <c r="W17" s="51">
        <f t="shared" si="12"/>
        <v>0</v>
      </c>
      <c r="X17" s="51">
        <f t="shared" si="13"/>
        <v>0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164</v>
      </c>
      <c r="BQ17" s="51">
        <v>164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96</v>
      </c>
      <c r="B18" s="49" t="s">
        <v>119</v>
      </c>
      <c r="C18" s="50" t="s">
        <v>120</v>
      </c>
      <c r="D18" s="51">
        <f t="shared" si="0"/>
        <v>317</v>
      </c>
      <c r="E18" s="51">
        <f t="shared" si="1"/>
        <v>212</v>
      </c>
      <c r="F18" s="51">
        <f t="shared" si="2"/>
        <v>20</v>
      </c>
      <c r="G18" s="51">
        <f t="shared" si="3"/>
        <v>61</v>
      </c>
      <c r="H18" s="51">
        <f t="shared" si="4"/>
        <v>14</v>
      </c>
      <c r="I18" s="51">
        <f t="shared" si="5"/>
        <v>0</v>
      </c>
      <c r="J18" s="51">
        <f t="shared" si="6"/>
        <v>0</v>
      </c>
      <c r="K18" s="51">
        <f t="shared" si="7"/>
        <v>10</v>
      </c>
      <c r="L18" s="51">
        <f t="shared" si="8"/>
        <v>108</v>
      </c>
      <c r="M18" s="51">
        <v>3</v>
      </c>
      <c r="N18" s="51">
        <v>20</v>
      </c>
      <c r="O18" s="51">
        <v>61</v>
      </c>
      <c r="P18" s="51">
        <v>14</v>
      </c>
      <c r="Q18" s="51">
        <v>0</v>
      </c>
      <c r="R18" s="51">
        <v>0</v>
      </c>
      <c r="S18" s="51">
        <v>10</v>
      </c>
      <c r="T18" s="51">
        <f t="shared" si="9"/>
        <v>0</v>
      </c>
      <c r="U18" s="51">
        <f t="shared" si="10"/>
        <v>0</v>
      </c>
      <c r="V18" s="51">
        <f t="shared" si="11"/>
        <v>0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209</v>
      </c>
      <c r="BQ18" s="51">
        <v>209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96</v>
      </c>
      <c r="B19" s="49" t="s">
        <v>121</v>
      </c>
      <c r="C19" s="50" t="s">
        <v>122</v>
      </c>
      <c r="D19" s="51">
        <f t="shared" si="0"/>
        <v>195</v>
      </c>
      <c r="E19" s="51">
        <f t="shared" si="1"/>
        <v>161</v>
      </c>
      <c r="F19" s="51">
        <f t="shared" si="2"/>
        <v>8</v>
      </c>
      <c r="G19" s="51">
        <f t="shared" si="3"/>
        <v>22</v>
      </c>
      <c r="H19" s="51">
        <f t="shared" si="4"/>
        <v>4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31</v>
      </c>
      <c r="M19" s="51">
        <v>2</v>
      </c>
      <c r="N19" s="51">
        <v>8</v>
      </c>
      <c r="O19" s="51">
        <v>17</v>
      </c>
      <c r="P19" s="51">
        <v>4</v>
      </c>
      <c r="Q19" s="51">
        <v>0</v>
      </c>
      <c r="R19" s="51">
        <v>0</v>
      </c>
      <c r="S19" s="51">
        <v>0</v>
      </c>
      <c r="T19" s="51">
        <f t="shared" si="9"/>
        <v>0</v>
      </c>
      <c r="U19" s="51">
        <f t="shared" si="10"/>
        <v>0</v>
      </c>
      <c r="V19" s="51">
        <f t="shared" si="11"/>
        <v>0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164</v>
      </c>
      <c r="BQ19" s="51">
        <v>159</v>
      </c>
      <c r="BR19" s="51">
        <v>0</v>
      </c>
      <c r="BS19" s="51">
        <v>5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96</v>
      </c>
      <c r="B20" s="49" t="s">
        <v>123</v>
      </c>
      <c r="C20" s="50" t="s">
        <v>124</v>
      </c>
      <c r="D20" s="51">
        <f t="shared" si="0"/>
        <v>801</v>
      </c>
      <c r="E20" s="51">
        <f t="shared" si="1"/>
        <v>563</v>
      </c>
      <c r="F20" s="51">
        <f t="shared" si="2"/>
        <v>142</v>
      </c>
      <c r="G20" s="51">
        <f t="shared" si="3"/>
        <v>77</v>
      </c>
      <c r="H20" s="51">
        <f t="shared" si="4"/>
        <v>19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549</v>
      </c>
      <c r="M20" s="51">
        <v>428</v>
      </c>
      <c r="N20" s="51">
        <v>44</v>
      </c>
      <c r="O20" s="51">
        <v>77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117</v>
      </c>
      <c r="U20" s="51">
        <f t="shared" si="10"/>
        <v>0</v>
      </c>
      <c r="V20" s="51">
        <f t="shared" si="11"/>
        <v>98</v>
      </c>
      <c r="W20" s="51">
        <f t="shared" si="12"/>
        <v>0</v>
      </c>
      <c r="X20" s="51">
        <f t="shared" si="13"/>
        <v>19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117</v>
      </c>
      <c r="AS20" s="51">
        <v>0</v>
      </c>
      <c r="AT20" s="51">
        <v>98</v>
      </c>
      <c r="AU20" s="51">
        <v>0</v>
      </c>
      <c r="AV20" s="51">
        <v>19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135</v>
      </c>
      <c r="BQ20" s="51">
        <v>135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96</v>
      </c>
      <c r="B21" s="49" t="s">
        <v>125</v>
      </c>
      <c r="C21" s="50" t="s">
        <v>126</v>
      </c>
      <c r="D21" s="51">
        <f t="shared" si="0"/>
        <v>1422</v>
      </c>
      <c r="E21" s="51">
        <f t="shared" si="1"/>
        <v>974</v>
      </c>
      <c r="F21" s="51">
        <f t="shared" si="2"/>
        <v>254</v>
      </c>
      <c r="G21" s="51">
        <f t="shared" si="3"/>
        <v>161</v>
      </c>
      <c r="H21" s="51">
        <f t="shared" si="4"/>
        <v>33</v>
      </c>
      <c r="I21" s="51">
        <f t="shared" si="5"/>
        <v>0</v>
      </c>
      <c r="J21" s="51">
        <f t="shared" si="6"/>
        <v>0</v>
      </c>
      <c r="K21" s="51">
        <f t="shared" si="7"/>
        <v>0</v>
      </c>
      <c r="L21" s="51">
        <f t="shared" si="8"/>
        <v>229</v>
      </c>
      <c r="M21" s="51">
        <v>2</v>
      </c>
      <c r="N21" s="51">
        <v>68</v>
      </c>
      <c r="O21" s="51">
        <v>159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221</v>
      </c>
      <c r="U21" s="51">
        <f t="shared" si="10"/>
        <v>0</v>
      </c>
      <c r="V21" s="51">
        <f t="shared" si="11"/>
        <v>186</v>
      </c>
      <c r="W21" s="51">
        <f t="shared" si="12"/>
        <v>2</v>
      </c>
      <c r="X21" s="51">
        <f t="shared" si="13"/>
        <v>33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221</v>
      </c>
      <c r="AS21" s="51">
        <v>0</v>
      </c>
      <c r="AT21" s="51">
        <v>186</v>
      </c>
      <c r="AU21" s="51">
        <v>2</v>
      </c>
      <c r="AV21" s="51">
        <v>33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972</v>
      </c>
      <c r="BQ21" s="51">
        <v>972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96</v>
      </c>
      <c r="B22" s="49" t="s">
        <v>127</v>
      </c>
      <c r="C22" s="50" t="s">
        <v>128</v>
      </c>
      <c r="D22" s="51">
        <f t="shared" si="0"/>
        <v>2823</v>
      </c>
      <c r="E22" s="51">
        <f t="shared" si="1"/>
        <v>1616</v>
      </c>
      <c r="F22" s="51">
        <f t="shared" si="2"/>
        <v>861</v>
      </c>
      <c r="G22" s="51">
        <f t="shared" si="3"/>
        <v>268</v>
      </c>
      <c r="H22" s="51">
        <f t="shared" si="4"/>
        <v>51</v>
      </c>
      <c r="I22" s="51">
        <f t="shared" si="5"/>
        <v>0</v>
      </c>
      <c r="J22" s="51">
        <f t="shared" si="6"/>
        <v>27</v>
      </c>
      <c r="K22" s="51">
        <f t="shared" si="7"/>
        <v>0</v>
      </c>
      <c r="L22" s="51">
        <f t="shared" si="8"/>
        <v>424</v>
      </c>
      <c r="M22" s="51">
        <v>0</v>
      </c>
      <c r="N22" s="51">
        <v>135</v>
      </c>
      <c r="O22" s="51">
        <v>262</v>
      </c>
      <c r="P22" s="51">
        <v>0</v>
      </c>
      <c r="Q22" s="51">
        <v>0</v>
      </c>
      <c r="R22" s="51">
        <v>27</v>
      </c>
      <c r="S22" s="51">
        <v>0</v>
      </c>
      <c r="T22" s="51">
        <f t="shared" si="9"/>
        <v>783</v>
      </c>
      <c r="U22" s="51">
        <f t="shared" si="10"/>
        <v>0</v>
      </c>
      <c r="V22" s="51">
        <f t="shared" si="11"/>
        <v>726</v>
      </c>
      <c r="W22" s="51">
        <f t="shared" si="12"/>
        <v>6</v>
      </c>
      <c r="X22" s="51">
        <f t="shared" si="13"/>
        <v>51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783</v>
      </c>
      <c r="AS22" s="51">
        <v>0</v>
      </c>
      <c r="AT22" s="51">
        <v>726</v>
      </c>
      <c r="AU22" s="51">
        <v>6</v>
      </c>
      <c r="AV22" s="51">
        <v>51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1616</v>
      </c>
      <c r="BQ22" s="51">
        <v>1616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96</v>
      </c>
      <c r="B23" s="49" t="s">
        <v>129</v>
      </c>
      <c r="C23" s="50" t="s">
        <v>130</v>
      </c>
      <c r="D23" s="51">
        <f t="shared" si="0"/>
        <v>39</v>
      </c>
      <c r="E23" s="51">
        <f t="shared" si="1"/>
        <v>1</v>
      </c>
      <c r="F23" s="51">
        <f t="shared" si="2"/>
        <v>26</v>
      </c>
      <c r="G23" s="51">
        <f t="shared" si="3"/>
        <v>10</v>
      </c>
      <c r="H23" s="51">
        <f t="shared" si="4"/>
        <v>2</v>
      </c>
      <c r="I23" s="51">
        <f t="shared" si="5"/>
        <v>0</v>
      </c>
      <c r="J23" s="51">
        <f t="shared" si="6"/>
        <v>0</v>
      </c>
      <c r="K23" s="51">
        <f t="shared" si="7"/>
        <v>0</v>
      </c>
      <c r="L23" s="51">
        <f t="shared" si="8"/>
        <v>16</v>
      </c>
      <c r="M23" s="51">
        <v>0</v>
      </c>
      <c r="N23" s="51">
        <v>6</v>
      </c>
      <c r="O23" s="51">
        <v>10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22</v>
      </c>
      <c r="U23" s="51">
        <f t="shared" si="10"/>
        <v>0</v>
      </c>
      <c r="V23" s="51">
        <f t="shared" si="11"/>
        <v>20</v>
      </c>
      <c r="W23" s="51">
        <f t="shared" si="12"/>
        <v>0</v>
      </c>
      <c r="X23" s="51">
        <f t="shared" si="13"/>
        <v>2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22</v>
      </c>
      <c r="AS23" s="51">
        <v>0</v>
      </c>
      <c r="AT23" s="51">
        <v>20</v>
      </c>
      <c r="AU23" s="51">
        <v>0</v>
      </c>
      <c r="AV23" s="51">
        <v>2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</v>
      </c>
      <c r="BQ23" s="51">
        <v>1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96</v>
      </c>
      <c r="B24" s="49" t="s">
        <v>131</v>
      </c>
      <c r="C24" s="50" t="s">
        <v>132</v>
      </c>
      <c r="D24" s="51">
        <f t="shared" si="0"/>
        <v>96</v>
      </c>
      <c r="E24" s="51">
        <f t="shared" si="1"/>
        <v>50</v>
      </c>
      <c r="F24" s="51">
        <f t="shared" si="2"/>
        <v>32</v>
      </c>
      <c r="G24" s="51">
        <f t="shared" si="3"/>
        <v>12</v>
      </c>
      <c r="H24" s="51">
        <f t="shared" si="4"/>
        <v>2</v>
      </c>
      <c r="I24" s="51">
        <f t="shared" si="5"/>
        <v>0</v>
      </c>
      <c r="J24" s="51">
        <f t="shared" si="6"/>
        <v>0</v>
      </c>
      <c r="K24" s="51">
        <f t="shared" si="7"/>
        <v>0</v>
      </c>
      <c r="L24" s="51">
        <f t="shared" si="8"/>
        <v>20</v>
      </c>
      <c r="M24" s="51">
        <v>0</v>
      </c>
      <c r="N24" s="51">
        <v>8</v>
      </c>
      <c r="O24" s="51">
        <v>12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26</v>
      </c>
      <c r="U24" s="51">
        <f t="shared" si="10"/>
        <v>0</v>
      </c>
      <c r="V24" s="51">
        <f t="shared" si="11"/>
        <v>24</v>
      </c>
      <c r="W24" s="51">
        <f t="shared" si="12"/>
        <v>0</v>
      </c>
      <c r="X24" s="51">
        <f t="shared" si="13"/>
        <v>2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26</v>
      </c>
      <c r="AS24" s="51">
        <v>0</v>
      </c>
      <c r="AT24" s="51">
        <v>24</v>
      </c>
      <c r="AU24" s="51">
        <v>0</v>
      </c>
      <c r="AV24" s="51">
        <v>2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50</v>
      </c>
      <c r="BQ24" s="51">
        <v>50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96</v>
      </c>
      <c r="B25" s="49" t="s">
        <v>133</v>
      </c>
      <c r="C25" s="50" t="s">
        <v>134</v>
      </c>
      <c r="D25" s="51">
        <f t="shared" si="0"/>
        <v>199</v>
      </c>
      <c r="E25" s="51">
        <f t="shared" si="1"/>
        <v>99</v>
      </c>
      <c r="F25" s="51">
        <f t="shared" si="2"/>
        <v>70</v>
      </c>
      <c r="G25" s="51">
        <f t="shared" si="3"/>
        <v>26</v>
      </c>
      <c r="H25" s="51">
        <f t="shared" si="4"/>
        <v>4</v>
      </c>
      <c r="I25" s="51">
        <f t="shared" si="5"/>
        <v>0</v>
      </c>
      <c r="J25" s="51">
        <f t="shared" si="6"/>
        <v>0</v>
      </c>
      <c r="K25" s="51">
        <f t="shared" si="7"/>
        <v>0</v>
      </c>
      <c r="L25" s="51">
        <f t="shared" si="8"/>
        <v>43</v>
      </c>
      <c r="M25" s="51">
        <v>0</v>
      </c>
      <c r="N25" s="51">
        <v>17</v>
      </c>
      <c r="O25" s="51">
        <v>26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57</v>
      </c>
      <c r="U25" s="51">
        <f t="shared" si="10"/>
        <v>0</v>
      </c>
      <c r="V25" s="51">
        <f t="shared" si="11"/>
        <v>53</v>
      </c>
      <c r="W25" s="51">
        <f t="shared" si="12"/>
        <v>0</v>
      </c>
      <c r="X25" s="51">
        <f t="shared" si="13"/>
        <v>4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57</v>
      </c>
      <c r="AS25" s="51">
        <v>0</v>
      </c>
      <c r="AT25" s="51">
        <v>53</v>
      </c>
      <c r="AU25" s="51">
        <v>0</v>
      </c>
      <c r="AV25" s="51">
        <v>4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99</v>
      </c>
      <c r="BQ25" s="51">
        <v>99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96</v>
      </c>
      <c r="B26" s="49" t="s">
        <v>135</v>
      </c>
      <c r="C26" s="50" t="s">
        <v>136</v>
      </c>
      <c r="D26" s="51">
        <f t="shared" si="0"/>
        <v>22</v>
      </c>
      <c r="E26" s="51">
        <f t="shared" si="1"/>
        <v>0</v>
      </c>
      <c r="F26" s="51">
        <f t="shared" si="2"/>
        <v>15</v>
      </c>
      <c r="G26" s="51">
        <f t="shared" si="3"/>
        <v>6</v>
      </c>
      <c r="H26" s="51">
        <f t="shared" si="4"/>
        <v>1</v>
      </c>
      <c r="I26" s="51">
        <f t="shared" si="5"/>
        <v>0</v>
      </c>
      <c r="J26" s="51">
        <f t="shared" si="6"/>
        <v>0</v>
      </c>
      <c r="K26" s="51">
        <f t="shared" si="7"/>
        <v>0</v>
      </c>
      <c r="L26" s="51">
        <f t="shared" si="8"/>
        <v>9</v>
      </c>
      <c r="M26" s="51">
        <v>0</v>
      </c>
      <c r="N26" s="51">
        <v>3</v>
      </c>
      <c r="O26" s="51">
        <v>6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13</v>
      </c>
      <c r="U26" s="51">
        <f t="shared" si="10"/>
        <v>0</v>
      </c>
      <c r="V26" s="51">
        <f t="shared" si="11"/>
        <v>12</v>
      </c>
      <c r="W26" s="51">
        <f t="shared" si="12"/>
        <v>0</v>
      </c>
      <c r="X26" s="51">
        <f t="shared" si="13"/>
        <v>1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13</v>
      </c>
      <c r="AS26" s="51">
        <v>0</v>
      </c>
      <c r="AT26" s="51">
        <v>12</v>
      </c>
      <c r="AU26" s="51">
        <v>0</v>
      </c>
      <c r="AV26" s="51">
        <v>1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96</v>
      </c>
      <c r="B27" s="49" t="s">
        <v>137</v>
      </c>
      <c r="C27" s="50" t="s">
        <v>138</v>
      </c>
      <c r="D27" s="51">
        <f t="shared" si="0"/>
        <v>52</v>
      </c>
      <c r="E27" s="51">
        <f t="shared" si="1"/>
        <v>16</v>
      </c>
      <c r="F27" s="51">
        <f t="shared" si="2"/>
        <v>25</v>
      </c>
      <c r="G27" s="51">
        <f t="shared" si="3"/>
        <v>9</v>
      </c>
      <c r="H27" s="51">
        <f t="shared" si="4"/>
        <v>2</v>
      </c>
      <c r="I27" s="51">
        <f t="shared" si="5"/>
        <v>0</v>
      </c>
      <c r="J27" s="51">
        <f t="shared" si="6"/>
        <v>0</v>
      </c>
      <c r="K27" s="51">
        <f t="shared" si="7"/>
        <v>0</v>
      </c>
      <c r="L27" s="51">
        <f t="shared" si="8"/>
        <v>15</v>
      </c>
      <c r="M27" s="51">
        <v>0</v>
      </c>
      <c r="N27" s="51">
        <v>6</v>
      </c>
      <c r="O27" s="51">
        <v>9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21</v>
      </c>
      <c r="U27" s="51">
        <f t="shared" si="10"/>
        <v>0</v>
      </c>
      <c r="V27" s="51">
        <f t="shared" si="11"/>
        <v>19</v>
      </c>
      <c r="W27" s="51">
        <f t="shared" si="12"/>
        <v>0</v>
      </c>
      <c r="X27" s="51">
        <f t="shared" si="13"/>
        <v>2</v>
      </c>
      <c r="Y27" s="51">
        <f t="shared" si="14"/>
        <v>0</v>
      </c>
      <c r="Z27" s="51">
        <f t="shared" si="15"/>
        <v>0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21</v>
      </c>
      <c r="AS27" s="51">
        <v>0</v>
      </c>
      <c r="AT27" s="51">
        <v>19</v>
      </c>
      <c r="AU27" s="51">
        <v>0</v>
      </c>
      <c r="AV27" s="51">
        <v>2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16</v>
      </c>
      <c r="BQ27" s="51">
        <v>16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96</v>
      </c>
      <c r="B28" s="49" t="s">
        <v>139</v>
      </c>
      <c r="C28" s="50" t="s">
        <v>140</v>
      </c>
      <c r="D28" s="51">
        <f t="shared" si="0"/>
        <v>1686</v>
      </c>
      <c r="E28" s="51">
        <f t="shared" si="1"/>
        <v>1267</v>
      </c>
      <c r="F28" s="51">
        <f t="shared" si="2"/>
        <v>162</v>
      </c>
      <c r="G28" s="51">
        <f t="shared" si="3"/>
        <v>196</v>
      </c>
      <c r="H28" s="51">
        <f t="shared" si="4"/>
        <v>37</v>
      </c>
      <c r="I28" s="51">
        <f t="shared" si="5"/>
        <v>0</v>
      </c>
      <c r="J28" s="51">
        <f t="shared" si="6"/>
        <v>0</v>
      </c>
      <c r="K28" s="51">
        <f t="shared" si="7"/>
        <v>24</v>
      </c>
      <c r="L28" s="51">
        <f t="shared" si="8"/>
        <v>484</v>
      </c>
      <c r="M28" s="51">
        <v>65</v>
      </c>
      <c r="N28" s="51">
        <v>162</v>
      </c>
      <c r="O28" s="51">
        <v>196</v>
      </c>
      <c r="P28" s="51">
        <v>37</v>
      </c>
      <c r="Q28" s="51">
        <v>0</v>
      </c>
      <c r="R28" s="51">
        <v>0</v>
      </c>
      <c r="S28" s="51">
        <v>24</v>
      </c>
      <c r="T28" s="51">
        <f t="shared" si="9"/>
        <v>0</v>
      </c>
      <c r="U28" s="51">
        <f t="shared" si="10"/>
        <v>0</v>
      </c>
      <c r="V28" s="51">
        <f t="shared" si="11"/>
        <v>0</v>
      </c>
      <c r="W28" s="51">
        <f t="shared" si="12"/>
        <v>0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1202</v>
      </c>
      <c r="BQ28" s="51">
        <v>1202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96</v>
      </c>
      <c r="B29" s="49" t="s">
        <v>141</v>
      </c>
      <c r="C29" s="50" t="s">
        <v>142</v>
      </c>
      <c r="D29" s="51">
        <f t="shared" si="0"/>
        <v>247</v>
      </c>
      <c r="E29" s="51">
        <f t="shared" si="1"/>
        <v>104</v>
      </c>
      <c r="F29" s="51">
        <f t="shared" si="2"/>
        <v>47</v>
      </c>
      <c r="G29" s="51">
        <f t="shared" si="3"/>
        <v>64</v>
      </c>
      <c r="H29" s="51">
        <f t="shared" si="4"/>
        <v>9</v>
      </c>
      <c r="I29" s="51">
        <f t="shared" si="5"/>
        <v>0</v>
      </c>
      <c r="J29" s="51">
        <f t="shared" si="6"/>
        <v>13</v>
      </c>
      <c r="K29" s="51">
        <f t="shared" si="7"/>
        <v>10</v>
      </c>
      <c r="L29" s="51">
        <f t="shared" si="8"/>
        <v>167</v>
      </c>
      <c r="M29" s="51">
        <v>37</v>
      </c>
      <c r="N29" s="51">
        <v>47</v>
      </c>
      <c r="O29" s="51">
        <v>64</v>
      </c>
      <c r="P29" s="51">
        <v>9</v>
      </c>
      <c r="Q29" s="51">
        <v>0</v>
      </c>
      <c r="R29" s="51">
        <v>0</v>
      </c>
      <c r="S29" s="51">
        <v>10</v>
      </c>
      <c r="T29" s="51">
        <f t="shared" si="9"/>
        <v>0</v>
      </c>
      <c r="U29" s="51">
        <f t="shared" si="10"/>
        <v>0</v>
      </c>
      <c r="V29" s="51">
        <f t="shared" si="11"/>
        <v>0</v>
      </c>
      <c r="W29" s="51">
        <f t="shared" si="12"/>
        <v>0</v>
      </c>
      <c r="X29" s="51">
        <f t="shared" si="13"/>
        <v>0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80</v>
      </c>
      <c r="BQ29" s="51">
        <v>67</v>
      </c>
      <c r="BR29" s="51">
        <v>0</v>
      </c>
      <c r="BS29" s="51">
        <v>0</v>
      </c>
      <c r="BT29" s="51">
        <v>0</v>
      </c>
      <c r="BU29" s="51">
        <v>0</v>
      </c>
      <c r="BV29" s="51">
        <v>13</v>
      </c>
      <c r="BW29" s="51">
        <v>0</v>
      </c>
    </row>
    <row r="30" spans="1:75" ht="13.5">
      <c r="A30" s="26" t="s">
        <v>96</v>
      </c>
      <c r="B30" s="49" t="s">
        <v>143</v>
      </c>
      <c r="C30" s="50" t="s">
        <v>144</v>
      </c>
      <c r="D30" s="51">
        <f t="shared" si="0"/>
        <v>303</v>
      </c>
      <c r="E30" s="51">
        <f t="shared" si="1"/>
        <v>168</v>
      </c>
      <c r="F30" s="51">
        <f t="shared" si="2"/>
        <v>45</v>
      </c>
      <c r="G30" s="51">
        <f t="shared" si="3"/>
        <v>73</v>
      </c>
      <c r="H30" s="51">
        <f t="shared" si="4"/>
        <v>9</v>
      </c>
      <c r="I30" s="51">
        <f t="shared" si="5"/>
        <v>0</v>
      </c>
      <c r="J30" s="51">
        <f t="shared" si="6"/>
        <v>0</v>
      </c>
      <c r="K30" s="51">
        <f t="shared" si="7"/>
        <v>8</v>
      </c>
      <c r="L30" s="51">
        <f t="shared" si="8"/>
        <v>144</v>
      </c>
      <c r="M30" s="51">
        <v>31</v>
      </c>
      <c r="N30" s="51">
        <v>45</v>
      </c>
      <c r="O30" s="51">
        <v>51</v>
      </c>
      <c r="P30" s="51">
        <v>9</v>
      </c>
      <c r="Q30" s="51">
        <v>0</v>
      </c>
      <c r="R30" s="51">
        <v>0</v>
      </c>
      <c r="S30" s="51">
        <v>8</v>
      </c>
      <c r="T30" s="51">
        <f t="shared" si="9"/>
        <v>0</v>
      </c>
      <c r="U30" s="51">
        <f t="shared" si="10"/>
        <v>0</v>
      </c>
      <c r="V30" s="51">
        <f t="shared" si="11"/>
        <v>0</v>
      </c>
      <c r="W30" s="51">
        <f t="shared" si="12"/>
        <v>0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159</v>
      </c>
      <c r="BQ30" s="51">
        <v>137</v>
      </c>
      <c r="BR30" s="51">
        <v>0</v>
      </c>
      <c r="BS30" s="51">
        <v>22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96</v>
      </c>
      <c r="B31" s="49" t="s">
        <v>145</v>
      </c>
      <c r="C31" s="50" t="s">
        <v>146</v>
      </c>
      <c r="D31" s="51">
        <f t="shared" si="0"/>
        <v>647</v>
      </c>
      <c r="E31" s="51">
        <f t="shared" si="1"/>
        <v>473</v>
      </c>
      <c r="F31" s="51">
        <f t="shared" si="2"/>
        <v>71</v>
      </c>
      <c r="G31" s="51">
        <f t="shared" si="3"/>
        <v>76</v>
      </c>
      <c r="H31" s="51">
        <f t="shared" si="4"/>
        <v>13</v>
      </c>
      <c r="I31" s="51">
        <f t="shared" si="5"/>
        <v>0</v>
      </c>
      <c r="J31" s="51">
        <f t="shared" si="6"/>
        <v>0</v>
      </c>
      <c r="K31" s="51">
        <f t="shared" si="7"/>
        <v>14</v>
      </c>
      <c r="L31" s="51">
        <f t="shared" si="8"/>
        <v>203</v>
      </c>
      <c r="M31" s="51">
        <v>29</v>
      </c>
      <c r="N31" s="51">
        <v>71</v>
      </c>
      <c r="O31" s="51">
        <v>76</v>
      </c>
      <c r="P31" s="51">
        <v>13</v>
      </c>
      <c r="Q31" s="51">
        <v>0</v>
      </c>
      <c r="R31" s="51">
        <v>0</v>
      </c>
      <c r="S31" s="51">
        <v>14</v>
      </c>
      <c r="T31" s="51">
        <f t="shared" si="9"/>
        <v>0</v>
      </c>
      <c r="U31" s="51">
        <f t="shared" si="10"/>
        <v>0</v>
      </c>
      <c r="V31" s="51">
        <f t="shared" si="11"/>
        <v>0</v>
      </c>
      <c r="W31" s="51">
        <f t="shared" si="12"/>
        <v>0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444</v>
      </c>
      <c r="BQ31" s="51">
        <v>444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96</v>
      </c>
      <c r="B32" s="49" t="s">
        <v>147</v>
      </c>
      <c r="C32" s="50" t="s">
        <v>148</v>
      </c>
      <c r="D32" s="51">
        <f t="shared" si="0"/>
        <v>1173</v>
      </c>
      <c r="E32" s="51">
        <f t="shared" si="1"/>
        <v>859</v>
      </c>
      <c r="F32" s="51">
        <f t="shared" si="2"/>
        <v>113</v>
      </c>
      <c r="G32" s="51">
        <f t="shared" si="3"/>
        <v>156</v>
      </c>
      <c r="H32" s="51">
        <f t="shared" si="4"/>
        <v>23</v>
      </c>
      <c r="I32" s="51">
        <f t="shared" si="5"/>
        <v>0</v>
      </c>
      <c r="J32" s="51">
        <f t="shared" si="6"/>
        <v>1</v>
      </c>
      <c r="K32" s="51">
        <f t="shared" si="7"/>
        <v>21</v>
      </c>
      <c r="L32" s="51">
        <f t="shared" si="8"/>
        <v>337</v>
      </c>
      <c r="M32" s="51">
        <v>50</v>
      </c>
      <c r="N32" s="51">
        <v>106</v>
      </c>
      <c r="O32" s="51">
        <v>137</v>
      </c>
      <c r="P32" s="51">
        <v>23</v>
      </c>
      <c r="Q32" s="51">
        <v>0</v>
      </c>
      <c r="R32" s="51">
        <v>0</v>
      </c>
      <c r="S32" s="51">
        <v>21</v>
      </c>
      <c r="T32" s="51">
        <f t="shared" si="9"/>
        <v>0</v>
      </c>
      <c r="U32" s="51">
        <f t="shared" si="10"/>
        <v>0</v>
      </c>
      <c r="V32" s="51">
        <f t="shared" si="11"/>
        <v>0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836</v>
      </c>
      <c r="BQ32" s="51">
        <v>809</v>
      </c>
      <c r="BR32" s="51">
        <v>7</v>
      </c>
      <c r="BS32" s="51">
        <v>19</v>
      </c>
      <c r="BT32" s="51">
        <v>0</v>
      </c>
      <c r="BU32" s="51">
        <v>0</v>
      </c>
      <c r="BV32" s="51">
        <v>1</v>
      </c>
      <c r="BW32" s="51">
        <v>0</v>
      </c>
    </row>
    <row r="33" spans="1:75" ht="13.5">
      <c r="A33" s="26" t="s">
        <v>96</v>
      </c>
      <c r="B33" s="49" t="s">
        <v>149</v>
      </c>
      <c r="C33" s="50" t="s">
        <v>150</v>
      </c>
      <c r="D33" s="51">
        <f t="shared" si="0"/>
        <v>326</v>
      </c>
      <c r="E33" s="51">
        <f t="shared" si="1"/>
        <v>172</v>
      </c>
      <c r="F33" s="51">
        <f t="shared" si="2"/>
        <v>93</v>
      </c>
      <c r="G33" s="51">
        <f t="shared" si="3"/>
        <v>53</v>
      </c>
      <c r="H33" s="51">
        <f t="shared" si="4"/>
        <v>8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149</v>
      </c>
      <c r="M33" s="51">
        <v>0</v>
      </c>
      <c r="N33" s="51">
        <v>88</v>
      </c>
      <c r="O33" s="51">
        <v>53</v>
      </c>
      <c r="P33" s="51">
        <v>8</v>
      </c>
      <c r="Q33" s="51">
        <v>0</v>
      </c>
      <c r="R33" s="51">
        <v>0</v>
      </c>
      <c r="S33" s="51">
        <v>0</v>
      </c>
      <c r="T33" s="51">
        <f t="shared" si="9"/>
        <v>0</v>
      </c>
      <c r="U33" s="51">
        <f t="shared" si="10"/>
        <v>0</v>
      </c>
      <c r="V33" s="51">
        <f t="shared" si="11"/>
        <v>0</v>
      </c>
      <c r="W33" s="51">
        <f t="shared" si="12"/>
        <v>0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177</v>
      </c>
      <c r="BQ33" s="51">
        <v>172</v>
      </c>
      <c r="BR33" s="51">
        <v>5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96</v>
      </c>
      <c r="B34" s="49" t="s">
        <v>151</v>
      </c>
      <c r="C34" s="50" t="s">
        <v>152</v>
      </c>
      <c r="D34" s="51">
        <f t="shared" si="0"/>
        <v>380</v>
      </c>
      <c r="E34" s="51">
        <f t="shared" si="1"/>
        <v>157</v>
      </c>
      <c r="F34" s="51">
        <f t="shared" si="2"/>
        <v>150</v>
      </c>
      <c r="G34" s="51">
        <f t="shared" si="3"/>
        <v>69</v>
      </c>
      <c r="H34" s="51">
        <f t="shared" si="4"/>
        <v>4</v>
      </c>
      <c r="I34" s="51">
        <f t="shared" si="5"/>
        <v>0</v>
      </c>
      <c r="J34" s="51">
        <f t="shared" si="6"/>
        <v>0</v>
      </c>
      <c r="K34" s="51">
        <f t="shared" si="7"/>
        <v>0</v>
      </c>
      <c r="L34" s="51">
        <f t="shared" si="8"/>
        <v>161</v>
      </c>
      <c r="M34" s="51">
        <v>157</v>
      </c>
      <c r="N34" s="51">
        <v>0</v>
      </c>
      <c r="O34" s="51">
        <v>0</v>
      </c>
      <c r="P34" s="51">
        <v>4</v>
      </c>
      <c r="Q34" s="51">
        <v>0</v>
      </c>
      <c r="R34" s="51">
        <v>0</v>
      </c>
      <c r="S34" s="51">
        <v>0</v>
      </c>
      <c r="T34" s="51">
        <f t="shared" si="9"/>
        <v>219</v>
      </c>
      <c r="U34" s="51">
        <f t="shared" si="10"/>
        <v>0</v>
      </c>
      <c r="V34" s="51">
        <f t="shared" si="11"/>
        <v>150</v>
      </c>
      <c r="W34" s="51">
        <f t="shared" si="12"/>
        <v>69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219</v>
      </c>
      <c r="AS34" s="51">
        <v>0</v>
      </c>
      <c r="AT34" s="51">
        <v>150</v>
      </c>
      <c r="AU34" s="51">
        <v>69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96</v>
      </c>
      <c r="B35" s="49" t="s">
        <v>153</v>
      </c>
      <c r="C35" s="50" t="s">
        <v>154</v>
      </c>
      <c r="D35" s="51">
        <f t="shared" si="0"/>
        <v>722</v>
      </c>
      <c r="E35" s="51">
        <f t="shared" si="1"/>
        <v>329</v>
      </c>
      <c r="F35" s="51">
        <f t="shared" si="2"/>
        <v>165</v>
      </c>
      <c r="G35" s="51">
        <f t="shared" si="3"/>
        <v>207</v>
      </c>
      <c r="H35" s="51">
        <f t="shared" si="4"/>
        <v>14</v>
      </c>
      <c r="I35" s="51">
        <f t="shared" si="5"/>
        <v>0</v>
      </c>
      <c r="J35" s="51">
        <f t="shared" si="6"/>
        <v>0</v>
      </c>
      <c r="K35" s="51">
        <f t="shared" si="7"/>
        <v>7</v>
      </c>
      <c r="L35" s="51">
        <f t="shared" si="8"/>
        <v>440</v>
      </c>
      <c r="M35" s="51">
        <v>100</v>
      </c>
      <c r="N35" s="51">
        <v>164</v>
      </c>
      <c r="O35" s="51">
        <v>162</v>
      </c>
      <c r="P35" s="51">
        <v>14</v>
      </c>
      <c r="Q35" s="51">
        <v>0</v>
      </c>
      <c r="R35" s="51">
        <v>0</v>
      </c>
      <c r="S35" s="51">
        <v>0</v>
      </c>
      <c r="T35" s="51">
        <f t="shared" si="9"/>
        <v>7</v>
      </c>
      <c r="U35" s="51">
        <f t="shared" si="10"/>
        <v>0</v>
      </c>
      <c r="V35" s="51">
        <f t="shared" si="11"/>
        <v>0</v>
      </c>
      <c r="W35" s="51">
        <f t="shared" si="12"/>
        <v>0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7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7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7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275</v>
      </c>
      <c r="BQ35" s="51">
        <v>229</v>
      </c>
      <c r="BR35" s="51">
        <v>1</v>
      </c>
      <c r="BS35" s="51">
        <v>45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96</v>
      </c>
      <c r="B36" s="49" t="s">
        <v>155</v>
      </c>
      <c r="C36" s="50" t="s">
        <v>156</v>
      </c>
      <c r="D36" s="51">
        <f t="shared" si="0"/>
        <v>388</v>
      </c>
      <c r="E36" s="51">
        <f t="shared" si="1"/>
        <v>127</v>
      </c>
      <c r="F36" s="51">
        <f t="shared" si="2"/>
        <v>185</v>
      </c>
      <c r="G36" s="51">
        <f t="shared" si="3"/>
        <v>67</v>
      </c>
      <c r="H36" s="51">
        <f t="shared" si="4"/>
        <v>8</v>
      </c>
      <c r="I36" s="51">
        <f t="shared" si="5"/>
        <v>0</v>
      </c>
      <c r="J36" s="51">
        <f t="shared" si="6"/>
        <v>1</v>
      </c>
      <c r="K36" s="51">
        <f t="shared" si="7"/>
        <v>0</v>
      </c>
      <c r="L36" s="51">
        <f t="shared" si="8"/>
        <v>257</v>
      </c>
      <c r="M36" s="51">
        <v>3</v>
      </c>
      <c r="N36" s="51">
        <v>185</v>
      </c>
      <c r="O36" s="51">
        <v>61</v>
      </c>
      <c r="P36" s="51">
        <v>8</v>
      </c>
      <c r="Q36" s="51">
        <v>0</v>
      </c>
      <c r="R36" s="51">
        <v>0</v>
      </c>
      <c r="S36" s="51">
        <v>0</v>
      </c>
      <c r="T36" s="51">
        <f t="shared" si="9"/>
        <v>0</v>
      </c>
      <c r="U36" s="51">
        <f t="shared" si="10"/>
        <v>0</v>
      </c>
      <c r="V36" s="51">
        <f t="shared" si="11"/>
        <v>0</v>
      </c>
      <c r="W36" s="51">
        <f t="shared" si="12"/>
        <v>0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131</v>
      </c>
      <c r="BQ36" s="51">
        <v>124</v>
      </c>
      <c r="BR36" s="51">
        <v>0</v>
      </c>
      <c r="BS36" s="51">
        <v>6</v>
      </c>
      <c r="BT36" s="51">
        <v>0</v>
      </c>
      <c r="BU36" s="51">
        <v>0</v>
      </c>
      <c r="BV36" s="51">
        <v>1</v>
      </c>
      <c r="BW36" s="51">
        <v>0</v>
      </c>
    </row>
    <row r="37" spans="1:75" ht="13.5">
      <c r="A37" s="26" t="s">
        <v>96</v>
      </c>
      <c r="B37" s="49" t="s">
        <v>157</v>
      </c>
      <c r="C37" s="50" t="s">
        <v>158</v>
      </c>
      <c r="D37" s="51">
        <f t="shared" si="0"/>
        <v>372</v>
      </c>
      <c r="E37" s="51">
        <f t="shared" si="1"/>
        <v>231</v>
      </c>
      <c r="F37" s="51">
        <f t="shared" si="2"/>
        <v>56</v>
      </c>
      <c r="G37" s="51">
        <f t="shared" si="3"/>
        <v>72</v>
      </c>
      <c r="H37" s="51">
        <f t="shared" si="4"/>
        <v>8</v>
      </c>
      <c r="I37" s="51">
        <f t="shared" si="5"/>
        <v>0</v>
      </c>
      <c r="J37" s="51">
        <f t="shared" si="6"/>
        <v>0</v>
      </c>
      <c r="K37" s="51">
        <f t="shared" si="7"/>
        <v>5</v>
      </c>
      <c r="L37" s="51">
        <f t="shared" si="8"/>
        <v>364</v>
      </c>
      <c r="M37" s="51">
        <v>231</v>
      </c>
      <c r="N37" s="51">
        <v>56</v>
      </c>
      <c r="O37" s="51">
        <v>72</v>
      </c>
      <c r="P37" s="51">
        <v>0</v>
      </c>
      <c r="Q37" s="51">
        <v>0</v>
      </c>
      <c r="R37" s="51">
        <v>0</v>
      </c>
      <c r="S37" s="51">
        <v>5</v>
      </c>
      <c r="T37" s="51">
        <f t="shared" si="9"/>
        <v>8</v>
      </c>
      <c r="U37" s="51">
        <f t="shared" si="10"/>
        <v>0</v>
      </c>
      <c r="V37" s="51">
        <f t="shared" si="11"/>
        <v>0</v>
      </c>
      <c r="W37" s="51">
        <f t="shared" si="12"/>
        <v>0</v>
      </c>
      <c r="X37" s="51">
        <f t="shared" si="13"/>
        <v>8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8</v>
      </c>
      <c r="AS37" s="51">
        <v>0</v>
      </c>
      <c r="AT37" s="51">
        <v>0</v>
      </c>
      <c r="AU37" s="51">
        <v>0</v>
      </c>
      <c r="AV37" s="51">
        <v>8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96</v>
      </c>
      <c r="B38" s="49" t="s">
        <v>159</v>
      </c>
      <c r="C38" s="50" t="s">
        <v>160</v>
      </c>
      <c r="D38" s="51">
        <f t="shared" si="0"/>
        <v>351</v>
      </c>
      <c r="E38" s="51">
        <f t="shared" si="1"/>
        <v>223</v>
      </c>
      <c r="F38" s="51">
        <f t="shared" si="2"/>
        <v>51</v>
      </c>
      <c r="G38" s="51">
        <f t="shared" si="3"/>
        <v>66</v>
      </c>
      <c r="H38" s="51">
        <f t="shared" si="4"/>
        <v>7</v>
      </c>
      <c r="I38" s="51">
        <f t="shared" si="5"/>
        <v>0</v>
      </c>
      <c r="J38" s="51">
        <f t="shared" si="6"/>
        <v>0</v>
      </c>
      <c r="K38" s="51">
        <f t="shared" si="7"/>
        <v>4</v>
      </c>
      <c r="L38" s="51">
        <f t="shared" si="8"/>
        <v>344</v>
      </c>
      <c r="M38" s="51">
        <v>223</v>
      </c>
      <c r="N38" s="51">
        <v>51</v>
      </c>
      <c r="O38" s="51">
        <v>66</v>
      </c>
      <c r="P38" s="51">
        <v>0</v>
      </c>
      <c r="Q38" s="51">
        <v>0</v>
      </c>
      <c r="R38" s="51">
        <v>0</v>
      </c>
      <c r="S38" s="51">
        <v>4</v>
      </c>
      <c r="T38" s="51">
        <f t="shared" si="9"/>
        <v>7</v>
      </c>
      <c r="U38" s="51">
        <f t="shared" si="10"/>
        <v>0</v>
      </c>
      <c r="V38" s="51">
        <f t="shared" si="11"/>
        <v>0</v>
      </c>
      <c r="W38" s="51">
        <f t="shared" si="12"/>
        <v>0</v>
      </c>
      <c r="X38" s="51">
        <f t="shared" si="13"/>
        <v>7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7</v>
      </c>
      <c r="AS38" s="51">
        <v>0</v>
      </c>
      <c r="AT38" s="51">
        <v>0</v>
      </c>
      <c r="AU38" s="51">
        <v>0</v>
      </c>
      <c r="AV38" s="51">
        <v>7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96</v>
      </c>
      <c r="B39" s="49" t="s">
        <v>161</v>
      </c>
      <c r="C39" s="50" t="s">
        <v>162</v>
      </c>
      <c r="D39" s="51">
        <f t="shared" si="0"/>
        <v>445</v>
      </c>
      <c r="E39" s="51">
        <f t="shared" si="1"/>
        <v>273</v>
      </c>
      <c r="F39" s="51">
        <f t="shared" si="2"/>
        <v>77</v>
      </c>
      <c r="G39" s="51">
        <f t="shared" si="3"/>
        <v>80</v>
      </c>
      <c r="H39" s="51">
        <f t="shared" si="4"/>
        <v>9</v>
      </c>
      <c r="I39" s="51">
        <f t="shared" si="5"/>
        <v>0</v>
      </c>
      <c r="J39" s="51">
        <f t="shared" si="6"/>
        <v>0</v>
      </c>
      <c r="K39" s="51">
        <f t="shared" si="7"/>
        <v>6</v>
      </c>
      <c r="L39" s="51">
        <f t="shared" si="8"/>
        <v>436</v>
      </c>
      <c r="M39" s="51">
        <v>273</v>
      </c>
      <c r="N39" s="51">
        <v>77</v>
      </c>
      <c r="O39" s="51">
        <v>80</v>
      </c>
      <c r="P39" s="51">
        <v>0</v>
      </c>
      <c r="Q39" s="51">
        <v>0</v>
      </c>
      <c r="R39" s="51">
        <v>0</v>
      </c>
      <c r="S39" s="51">
        <v>6</v>
      </c>
      <c r="T39" s="51">
        <f t="shared" si="9"/>
        <v>9</v>
      </c>
      <c r="U39" s="51">
        <f t="shared" si="10"/>
        <v>0</v>
      </c>
      <c r="V39" s="51">
        <f t="shared" si="11"/>
        <v>0</v>
      </c>
      <c r="W39" s="51">
        <f t="shared" si="12"/>
        <v>0</v>
      </c>
      <c r="X39" s="51">
        <f t="shared" si="13"/>
        <v>9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9</v>
      </c>
      <c r="AS39" s="51">
        <v>0</v>
      </c>
      <c r="AT39" s="51">
        <v>0</v>
      </c>
      <c r="AU39" s="51">
        <v>0</v>
      </c>
      <c r="AV39" s="51">
        <v>9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96</v>
      </c>
      <c r="B40" s="49" t="s">
        <v>163</v>
      </c>
      <c r="C40" s="50" t="s">
        <v>29</v>
      </c>
      <c r="D40" s="51">
        <f t="shared" si="0"/>
        <v>469</v>
      </c>
      <c r="E40" s="51">
        <f t="shared" si="1"/>
        <v>316</v>
      </c>
      <c r="F40" s="51">
        <f t="shared" si="2"/>
        <v>74</v>
      </c>
      <c r="G40" s="51">
        <f t="shared" si="3"/>
        <v>69</v>
      </c>
      <c r="H40" s="51">
        <f t="shared" si="4"/>
        <v>10</v>
      </c>
      <c r="I40" s="51">
        <f t="shared" si="5"/>
        <v>0</v>
      </c>
      <c r="J40" s="51">
        <f t="shared" si="6"/>
        <v>0</v>
      </c>
      <c r="K40" s="51">
        <f t="shared" si="7"/>
        <v>0</v>
      </c>
      <c r="L40" s="51">
        <f t="shared" si="8"/>
        <v>459</v>
      </c>
      <c r="M40" s="51">
        <v>316</v>
      </c>
      <c r="N40" s="51">
        <v>74</v>
      </c>
      <c r="O40" s="51">
        <v>69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10</v>
      </c>
      <c r="U40" s="51">
        <f t="shared" si="10"/>
        <v>0</v>
      </c>
      <c r="V40" s="51">
        <f t="shared" si="11"/>
        <v>0</v>
      </c>
      <c r="W40" s="51">
        <f t="shared" si="12"/>
        <v>0</v>
      </c>
      <c r="X40" s="51">
        <f t="shared" si="13"/>
        <v>10</v>
      </c>
      <c r="Y40" s="51">
        <f t="shared" si="14"/>
        <v>0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10</v>
      </c>
      <c r="AS40" s="51">
        <v>0</v>
      </c>
      <c r="AT40" s="51">
        <v>0</v>
      </c>
      <c r="AU40" s="51">
        <v>0</v>
      </c>
      <c r="AV40" s="51">
        <v>10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96</v>
      </c>
      <c r="B41" s="49" t="s">
        <v>164</v>
      </c>
      <c r="C41" s="50" t="s">
        <v>165</v>
      </c>
      <c r="D41" s="51">
        <f t="shared" si="0"/>
        <v>185</v>
      </c>
      <c r="E41" s="51">
        <f t="shared" si="1"/>
        <v>95</v>
      </c>
      <c r="F41" s="51">
        <f t="shared" si="2"/>
        <v>39</v>
      </c>
      <c r="G41" s="51">
        <f t="shared" si="3"/>
        <v>43</v>
      </c>
      <c r="H41" s="51">
        <f t="shared" si="4"/>
        <v>5</v>
      </c>
      <c r="I41" s="51">
        <f t="shared" si="5"/>
        <v>0</v>
      </c>
      <c r="J41" s="51">
        <f t="shared" si="6"/>
        <v>0</v>
      </c>
      <c r="K41" s="51">
        <f t="shared" si="7"/>
        <v>3</v>
      </c>
      <c r="L41" s="51">
        <f t="shared" si="8"/>
        <v>180</v>
      </c>
      <c r="M41" s="51">
        <v>95</v>
      </c>
      <c r="N41" s="51">
        <v>39</v>
      </c>
      <c r="O41" s="51">
        <v>43</v>
      </c>
      <c r="P41" s="51">
        <v>0</v>
      </c>
      <c r="Q41" s="51">
        <v>0</v>
      </c>
      <c r="R41" s="51">
        <v>0</v>
      </c>
      <c r="S41" s="51">
        <v>3</v>
      </c>
      <c r="T41" s="51">
        <f t="shared" si="9"/>
        <v>5</v>
      </c>
      <c r="U41" s="51">
        <f t="shared" si="10"/>
        <v>0</v>
      </c>
      <c r="V41" s="51">
        <f t="shared" si="11"/>
        <v>0</v>
      </c>
      <c r="W41" s="51">
        <f t="shared" si="12"/>
        <v>0</v>
      </c>
      <c r="X41" s="51">
        <f t="shared" si="13"/>
        <v>5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5</v>
      </c>
      <c r="AS41" s="51">
        <v>0</v>
      </c>
      <c r="AT41" s="51">
        <v>0</v>
      </c>
      <c r="AU41" s="51">
        <v>0</v>
      </c>
      <c r="AV41" s="51">
        <v>5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96</v>
      </c>
      <c r="B42" s="49" t="s">
        <v>166</v>
      </c>
      <c r="C42" s="50" t="s">
        <v>167</v>
      </c>
      <c r="D42" s="51">
        <f t="shared" si="0"/>
        <v>301</v>
      </c>
      <c r="E42" s="51">
        <f aca="true" t="shared" si="23" ref="E42:E47">M42+U42+BQ42</f>
        <v>217</v>
      </c>
      <c r="F42" s="51">
        <f aca="true" t="shared" si="24" ref="F42:F47">N42+V42+BR42</f>
        <v>38</v>
      </c>
      <c r="G42" s="51">
        <f aca="true" t="shared" si="25" ref="G42:G47">O42+W42+BS42</f>
        <v>38</v>
      </c>
      <c r="H42" s="51">
        <f aca="true" t="shared" si="26" ref="H42:H47">P42+X42+BT42</f>
        <v>6</v>
      </c>
      <c r="I42" s="51">
        <f aca="true" t="shared" si="27" ref="I42:I47">Q42+Y42+BU42</f>
        <v>0</v>
      </c>
      <c r="J42" s="51">
        <f aca="true" t="shared" si="28" ref="J42:J47">R42+Z42+BV42</f>
        <v>0</v>
      </c>
      <c r="K42" s="51">
        <f aca="true" t="shared" si="29" ref="K42:K47">S42+AA42+BW42</f>
        <v>2</v>
      </c>
      <c r="L42" s="51">
        <f aca="true" t="shared" si="30" ref="L42:L47">SUM(M42:S42)</f>
        <v>295</v>
      </c>
      <c r="M42" s="51">
        <v>217</v>
      </c>
      <c r="N42" s="51">
        <v>38</v>
      </c>
      <c r="O42" s="51">
        <v>38</v>
      </c>
      <c r="P42" s="51">
        <v>0</v>
      </c>
      <c r="Q42" s="51">
        <v>0</v>
      </c>
      <c r="R42" s="51">
        <v>0</v>
      </c>
      <c r="S42" s="51">
        <v>2</v>
      </c>
      <c r="T42" s="51">
        <f aca="true" t="shared" si="31" ref="T42:T47">SUM(U42:AA42)</f>
        <v>6</v>
      </c>
      <c r="U42" s="51">
        <f aca="true" t="shared" si="32" ref="U42:U47">AC42+AK42+AS42+BA42+BI42</f>
        <v>0</v>
      </c>
      <c r="V42" s="51">
        <f aca="true" t="shared" si="33" ref="V42:V47">AD42+AL42+AT42+BB42+BJ42</f>
        <v>0</v>
      </c>
      <c r="W42" s="51">
        <f aca="true" t="shared" si="34" ref="W42:W47">AE42+AM42+AU42+BC42+BK42</f>
        <v>0</v>
      </c>
      <c r="X42" s="51">
        <f aca="true" t="shared" si="35" ref="X42:X47">AF42+AN42+AV42+BD42+BL42</f>
        <v>6</v>
      </c>
      <c r="Y42" s="51">
        <f aca="true" t="shared" si="36" ref="Y42:Y47">AG42+AO42+AW42+BE42+BM42</f>
        <v>0</v>
      </c>
      <c r="Z42" s="51">
        <f aca="true" t="shared" si="37" ref="Z42:Z47">AH42+AP42+AX42+BF42+BN42</f>
        <v>0</v>
      </c>
      <c r="AA42" s="51">
        <f aca="true" t="shared" si="38" ref="AA42:AA47">AI42+AQ42+AY42+BG42+BO42</f>
        <v>0</v>
      </c>
      <c r="AB42" s="51">
        <f aca="true" t="shared" si="39" ref="AB42:AB47">SUM(AC42:AI42)</f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aca="true" t="shared" si="40" ref="AJ42:AJ47">SUM(AK42:AQ42)</f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aca="true" t="shared" si="41" ref="AR42:AR47">SUM(AS42:AY42)</f>
        <v>6</v>
      </c>
      <c r="AS42" s="51">
        <v>0</v>
      </c>
      <c r="AT42" s="51">
        <v>0</v>
      </c>
      <c r="AU42" s="51">
        <v>0</v>
      </c>
      <c r="AV42" s="51">
        <v>6</v>
      </c>
      <c r="AW42" s="51">
        <v>0</v>
      </c>
      <c r="AX42" s="51">
        <v>0</v>
      </c>
      <c r="AY42" s="51">
        <v>0</v>
      </c>
      <c r="AZ42" s="51">
        <f aca="true" t="shared" si="42" ref="AZ42:AZ47">SUM(BA42:BG42)</f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aca="true" t="shared" si="43" ref="BH42:BH47">SUM(BI42:BO42)</f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aca="true" t="shared" si="44" ref="BP42:BP47">SUM(BQ42:BW42)</f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96</v>
      </c>
      <c r="B43" s="49" t="s">
        <v>168</v>
      </c>
      <c r="C43" s="50" t="s">
        <v>169</v>
      </c>
      <c r="D43" s="51">
        <f t="shared" si="0"/>
        <v>677</v>
      </c>
      <c r="E43" s="51">
        <f t="shared" si="23"/>
        <v>268</v>
      </c>
      <c r="F43" s="51">
        <f t="shared" si="24"/>
        <v>249</v>
      </c>
      <c r="G43" s="51">
        <f t="shared" si="25"/>
        <v>137</v>
      </c>
      <c r="H43" s="51">
        <f t="shared" si="26"/>
        <v>23</v>
      </c>
      <c r="I43" s="51">
        <f t="shared" si="27"/>
        <v>0</v>
      </c>
      <c r="J43" s="51">
        <f t="shared" si="28"/>
        <v>0</v>
      </c>
      <c r="K43" s="51">
        <f t="shared" si="29"/>
        <v>0</v>
      </c>
      <c r="L43" s="51">
        <f t="shared" si="30"/>
        <v>404</v>
      </c>
      <c r="M43" s="51">
        <v>267</v>
      </c>
      <c r="N43" s="51">
        <v>0</v>
      </c>
      <c r="O43" s="51">
        <v>137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272</v>
      </c>
      <c r="U43" s="51">
        <f t="shared" si="32"/>
        <v>0</v>
      </c>
      <c r="V43" s="51">
        <f t="shared" si="33"/>
        <v>249</v>
      </c>
      <c r="W43" s="51">
        <f t="shared" si="34"/>
        <v>0</v>
      </c>
      <c r="X43" s="51">
        <f t="shared" si="35"/>
        <v>23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272</v>
      </c>
      <c r="AS43" s="51">
        <v>0</v>
      </c>
      <c r="AT43" s="51">
        <v>249</v>
      </c>
      <c r="AU43" s="51">
        <v>0</v>
      </c>
      <c r="AV43" s="51">
        <v>23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1</v>
      </c>
      <c r="BQ43" s="51">
        <v>1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96</v>
      </c>
      <c r="B44" s="49" t="s">
        <v>170</v>
      </c>
      <c r="C44" s="50" t="s">
        <v>171</v>
      </c>
      <c r="D44" s="51">
        <f t="shared" si="0"/>
        <v>284</v>
      </c>
      <c r="E44" s="51">
        <f t="shared" si="23"/>
        <v>0</v>
      </c>
      <c r="F44" s="51">
        <f t="shared" si="24"/>
        <v>187</v>
      </c>
      <c r="G44" s="51">
        <f t="shared" si="25"/>
        <v>90</v>
      </c>
      <c r="H44" s="51">
        <f t="shared" si="26"/>
        <v>7</v>
      </c>
      <c r="I44" s="51">
        <f t="shared" si="27"/>
        <v>0</v>
      </c>
      <c r="J44" s="51">
        <f t="shared" si="28"/>
        <v>0</v>
      </c>
      <c r="K44" s="51">
        <f t="shared" si="29"/>
        <v>0</v>
      </c>
      <c r="L44" s="51">
        <f t="shared" si="30"/>
        <v>90</v>
      </c>
      <c r="M44" s="51">
        <v>0</v>
      </c>
      <c r="N44" s="51">
        <v>0</v>
      </c>
      <c r="O44" s="51">
        <v>90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194</v>
      </c>
      <c r="U44" s="51">
        <f t="shared" si="32"/>
        <v>0</v>
      </c>
      <c r="V44" s="51">
        <f t="shared" si="33"/>
        <v>187</v>
      </c>
      <c r="W44" s="51">
        <f t="shared" si="34"/>
        <v>0</v>
      </c>
      <c r="X44" s="51">
        <f t="shared" si="35"/>
        <v>7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194</v>
      </c>
      <c r="AS44" s="51">
        <v>0</v>
      </c>
      <c r="AT44" s="51">
        <v>187</v>
      </c>
      <c r="AU44" s="51">
        <v>0</v>
      </c>
      <c r="AV44" s="51">
        <v>7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96</v>
      </c>
      <c r="B45" s="49" t="s">
        <v>172</v>
      </c>
      <c r="C45" s="50" t="s">
        <v>173</v>
      </c>
      <c r="D45" s="51">
        <f t="shared" si="0"/>
        <v>265</v>
      </c>
      <c r="E45" s="51">
        <f t="shared" si="23"/>
        <v>202</v>
      </c>
      <c r="F45" s="51">
        <f t="shared" si="24"/>
        <v>33</v>
      </c>
      <c r="G45" s="51">
        <f t="shared" si="25"/>
        <v>17</v>
      </c>
      <c r="H45" s="51">
        <f t="shared" si="26"/>
        <v>10</v>
      </c>
      <c r="I45" s="51">
        <f t="shared" si="27"/>
        <v>0</v>
      </c>
      <c r="J45" s="51">
        <f t="shared" si="28"/>
        <v>0</v>
      </c>
      <c r="K45" s="51">
        <f t="shared" si="29"/>
        <v>3</v>
      </c>
      <c r="L45" s="51">
        <f t="shared" si="30"/>
        <v>153</v>
      </c>
      <c r="M45" s="51">
        <v>114</v>
      </c>
      <c r="N45" s="51">
        <v>14</v>
      </c>
      <c r="O45" s="51">
        <v>17</v>
      </c>
      <c r="P45" s="51">
        <v>5</v>
      </c>
      <c r="Q45" s="51">
        <v>0</v>
      </c>
      <c r="R45" s="51">
        <v>0</v>
      </c>
      <c r="S45" s="51">
        <v>3</v>
      </c>
      <c r="T45" s="51">
        <f t="shared" si="31"/>
        <v>0</v>
      </c>
      <c r="U45" s="51">
        <f t="shared" si="32"/>
        <v>0</v>
      </c>
      <c r="V45" s="51">
        <f t="shared" si="33"/>
        <v>0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112</v>
      </c>
      <c r="BQ45" s="51">
        <v>88</v>
      </c>
      <c r="BR45" s="51">
        <v>19</v>
      </c>
      <c r="BS45" s="51">
        <v>0</v>
      </c>
      <c r="BT45" s="51">
        <v>5</v>
      </c>
      <c r="BU45" s="51">
        <v>0</v>
      </c>
      <c r="BV45" s="51">
        <v>0</v>
      </c>
      <c r="BW45" s="51">
        <v>0</v>
      </c>
    </row>
    <row r="46" spans="1:75" ht="13.5">
      <c r="A46" s="26" t="s">
        <v>96</v>
      </c>
      <c r="B46" s="49" t="s">
        <v>174</v>
      </c>
      <c r="C46" s="50" t="s">
        <v>175</v>
      </c>
      <c r="D46" s="51">
        <f t="shared" si="0"/>
        <v>41</v>
      </c>
      <c r="E46" s="51">
        <f t="shared" si="23"/>
        <v>0</v>
      </c>
      <c r="F46" s="51">
        <f t="shared" si="24"/>
        <v>37</v>
      </c>
      <c r="G46" s="51">
        <f t="shared" si="25"/>
        <v>0</v>
      </c>
      <c r="H46" s="51">
        <f t="shared" si="26"/>
        <v>4</v>
      </c>
      <c r="I46" s="51">
        <f t="shared" si="27"/>
        <v>0</v>
      </c>
      <c r="J46" s="51">
        <f t="shared" si="28"/>
        <v>0</v>
      </c>
      <c r="K46" s="51">
        <f t="shared" si="29"/>
        <v>0</v>
      </c>
      <c r="L46" s="51">
        <f t="shared" si="30"/>
        <v>37</v>
      </c>
      <c r="M46" s="51">
        <v>0</v>
      </c>
      <c r="N46" s="51">
        <v>37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4</v>
      </c>
      <c r="U46" s="51">
        <f t="shared" si="32"/>
        <v>0</v>
      </c>
      <c r="V46" s="51">
        <f t="shared" si="33"/>
        <v>0</v>
      </c>
      <c r="W46" s="51">
        <f t="shared" si="34"/>
        <v>0</v>
      </c>
      <c r="X46" s="51">
        <f t="shared" si="35"/>
        <v>4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4</v>
      </c>
      <c r="AS46" s="51">
        <v>0</v>
      </c>
      <c r="AT46" s="51">
        <v>0</v>
      </c>
      <c r="AU46" s="51">
        <v>0</v>
      </c>
      <c r="AV46" s="51">
        <v>4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96</v>
      </c>
      <c r="B47" s="49" t="s">
        <v>176</v>
      </c>
      <c r="C47" s="50" t="s">
        <v>177</v>
      </c>
      <c r="D47" s="51">
        <f t="shared" si="0"/>
        <v>180</v>
      </c>
      <c r="E47" s="51">
        <f t="shared" si="23"/>
        <v>0</v>
      </c>
      <c r="F47" s="51">
        <f t="shared" si="24"/>
        <v>118</v>
      </c>
      <c r="G47" s="51">
        <f t="shared" si="25"/>
        <v>54</v>
      </c>
      <c r="H47" s="51">
        <f t="shared" si="26"/>
        <v>8</v>
      </c>
      <c r="I47" s="51">
        <f t="shared" si="27"/>
        <v>0</v>
      </c>
      <c r="J47" s="51">
        <f t="shared" si="28"/>
        <v>0</v>
      </c>
      <c r="K47" s="51">
        <f t="shared" si="29"/>
        <v>0</v>
      </c>
      <c r="L47" s="51">
        <f t="shared" si="3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180</v>
      </c>
      <c r="U47" s="51">
        <f t="shared" si="32"/>
        <v>0</v>
      </c>
      <c r="V47" s="51">
        <f t="shared" si="33"/>
        <v>118</v>
      </c>
      <c r="W47" s="51">
        <f t="shared" si="34"/>
        <v>54</v>
      </c>
      <c r="X47" s="51">
        <f t="shared" si="35"/>
        <v>8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76</v>
      </c>
      <c r="AK47" s="51">
        <v>0</v>
      </c>
      <c r="AL47" s="51">
        <v>76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104</v>
      </c>
      <c r="AS47" s="51">
        <v>0</v>
      </c>
      <c r="AT47" s="51">
        <v>42</v>
      </c>
      <c r="AU47" s="51">
        <v>54</v>
      </c>
      <c r="AV47" s="51">
        <v>8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79" t="s">
        <v>95</v>
      </c>
      <c r="B48" s="80"/>
      <c r="C48" s="81"/>
      <c r="D48" s="51">
        <f>SUM(D7:D47)</f>
        <v>60612</v>
      </c>
      <c r="E48" s="51">
        <f aca="true" t="shared" si="45" ref="E48:BP48">SUM(E7:E47)</f>
        <v>30235</v>
      </c>
      <c r="F48" s="51">
        <f t="shared" si="45"/>
        <v>17048</v>
      </c>
      <c r="G48" s="51">
        <f t="shared" si="45"/>
        <v>8491</v>
      </c>
      <c r="H48" s="51">
        <f t="shared" si="45"/>
        <v>1779</v>
      </c>
      <c r="I48" s="51">
        <f t="shared" si="45"/>
        <v>1955</v>
      </c>
      <c r="J48" s="51">
        <f t="shared" si="45"/>
        <v>90</v>
      </c>
      <c r="K48" s="51">
        <f t="shared" si="45"/>
        <v>1014</v>
      </c>
      <c r="L48" s="51">
        <f t="shared" si="45"/>
        <v>30501</v>
      </c>
      <c r="M48" s="51">
        <f t="shared" si="45"/>
        <v>11222</v>
      </c>
      <c r="N48" s="51">
        <f t="shared" si="45"/>
        <v>10780</v>
      </c>
      <c r="O48" s="51">
        <f t="shared" si="45"/>
        <v>7750</v>
      </c>
      <c r="P48" s="51">
        <f t="shared" si="45"/>
        <v>245</v>
      </c>
      <c r="Q48" s="51">
        <f t="shared" si="45"/>
        <v>0</v>
      </c>
      <c r="R48" s="51">
        <f t="shared" si="45"/>
        <v>75</v>
      </c>
      <c r="S48" s="51">
        <f t="shared" si="45"/>
        <v>429</v>
      </c>
      <c r="T48" s="51">
        <f t="shared" si="45"/>
        <v>10811</v>
      </c>
      <c r="U48" s="51">
        <f t="shared" si="45"/>
        <v>0</v>
      </c>
      <c r="V48" s="51">
        <f t="shared" si="45"/>
        <v>6174</v>
      </c>
      <c r="W48" s="51">
        <f t="shared" si="45"/>
        <v>570</v>
      </c>
      <c r="X48" s="51">
        <f t="shared" si="45"/>
        <v>1527</v>
      </c>
      <c r="Y48" s="51">
        <f t="shared" si="45"/>
        <v>1955</v>
      </c>
      <c r="Z48" s="51">
        <f t="shared" si="45"/>
        <v>0</v>
      </c>
      <c r="AA48" s="51">
        <f t="shared" si="45"/>
        <v>585</v>
      </c>
      <c r="AB48" s="51">
        <f t="shared" si="45"/>
        <v>0</v>
      </c>
      <c r="AC48" s="51">
        <f t="shared" si="45"/>
        <v>0</v>
      </c>
      <c r="AD48" s="51">
        <f t="shared" si="45"/>
        <v>0</v>
      </c>
      <c r="AE48" s="51">
        <f t="shared" si="45"/>
        <v>0</v>
      </c>
      <c r="AF48" s="51">
        <f t="shared" si="45"/>
        <v>0</v>
      </c>
      <c r="AG48" s="51">
        <f t="shared" si="45"/>
        <v>0</v>
      </c>
      <c r="AH48" s="51">
        <f t="shared" si="45"/>
        <v>0</v>
      </c>
      <c r="AI48" s="51">
        <f t="shared" si="45"/>
        <v>0</v>
      </c>
      <c r="AJ48" s="51">
        <f t="shared" si="45"/>
        <v>1040</v>
      </c>
      <c r="AK48" s="51">
        <f t="shared" si="45"/>
        <v>0</v>
      </c>
      <c r="AL48" s="51">
        <f t="shared" si="45"/>
        <v>1040</v>
      </c>
      <c r="AM48" s="51">
        <f t="shared" si="45"/>
        <v>0</v>
      </c>
      <c r="AN48" s="51">
        <f t="shared" si="45"/>
        <v>0</v>
      </c>
      <c r="AO48" s="51">
        <f t="shared" si="45"/>
        <v>0</v>
      </c>
      <c r="AP48" s="51">
        <f t="shared" si="45"/>
        <v>0</v>
      </c>
      <c r="AQ48" s="51">
        <f t="shared" si="45"/>
        <v>0</v>
      </c>
      <c r="AR48" s="51">
        <f t="shared" si="45"/>
        <v>9764</v>
      </c>
      <c r="AS48" s="51">
        <f t="shared" si="45"/>
        <v>0</v>
      </c>
      <c r="AT48" s="51">
        <f t="shared" si="45"/>
        <v>5134</v>
      </c>
      <c r="AU48" s="51">
        <f t="shared" si="45"/>
        <v>570</v>
      </c>
      <c r="AV48" s="51">
        <f t="shared" si="45"/>
        <v>1527</v>
      </c>
      <c r="AW48" s="51">
        <f t="shared" si="45"/>
        <v>1955</v>
      </c>
      <c r="AX48" s="51">
        <f t="shared" si="45"/>
        <v>0</v>
      </c>
      <c r="AY48" s="51">
        <f t="shared" si="45"/>
        <v>578</v>
      </c>
      <c r="AZ48" s="51">
        <f t="shared" si="45"/>
        <v>7</v>
      </c>
      <c r="BA48" s="51">
        <f t="shared" si="45"/>
        <v>0</v>
      </c>
      <c r="BB48" s="51">
        <f t="shared" si="45"/>
        <v>0</v>
      </c>
      <c r="BC48" s="51">
        <f t="shared" si="45"/>
        <v>0</v>
      </c>
      <c r="BD48" s="51">
        <f t="shared" si="45"/>
        <v>0</v>
      </c>
      <c r="BE48" s="51">
        <f t="shared" si="45"/>
        <v>0</v>
      </c>
      <c r="BF48" s="51">
        <f t="shared" si="45"/>
        <v>0</v>
      </c>
      <c r="BG48" s="51">
        <f t="shared" si="45"/>
        <v>7</v>
      </c>
      <c r="BH48" s="51">
        <f t="shared" si="45"/>
        <v>0</v>
      </c>
      <c r="BI48" s="51">
        <f t="shared" si="45"/>
        <v>0</v>
      </c>
      <c r="BJ48" s="51">
        <f t="shared" si="45"/>
        <v>0</v>
      </c>
      <c r="BK48" s="51">
        <f t="shared" si="45"/>
        <v>0</v>
      </c>
      <c r="BL48" s="51">
        <f t="shared" si="45"/>
        <v>0</v>
      </c>
      <c r="BM48" s="51">
        <f t="shared" si="45"/>
        <v>0</v>
      </c>
      <c r="BN48" s="51">
        <f t="shared" si="45"/>
        <v>0</v>
      </c>
      <c r="BO48" s="51">
        <f t="shared" si="45"/>
        <v>0</v>
      </c>
      <c r="BP48" s="51">
        <f t="shared" si="45"/>
        <v>19300</v>
      </c>
      <c r="BQ48" s="51">
        <f aca="true" t="shared" si="46" ref="BQ48:BW48">SUM(BQ7:BQ47)</f>
        <v>19013</v>
      </c>
      <c r="BR48" s="51">
        <f t="shared" si="46"/>
        <v>94</v>
      </c>
      <c r="BS48" s="51">
        <f t="shared" si="46"/>
        <v>171</v>
      </c>
      <c r="BT48" s="51">
        <f t="shared" si="46"/>
        <v>7</v>
      </c>
      <c r="BU48" s="51">
        <f t="shared" si="46"/>
        <v>0</v>
      </c>
      <c r="BV48" s="51">
        <f t="shared" si="46"/>
        <v>15</v>
      </c>
      <c r="BW48" s="51">
        <f t="shared" si="46"/>
        <v>0</v>
      </c>
    </row>
  </sheetData>
  <mergeCells count="85">
    <mergeCell ref="A48:C48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2004-03-03T00:09:50Z</dcterms:modified>
  <cp:category/>
  <cp:version/>
  <cp:contentType/>
  <cp:contentStatus/>
</cp:coreProperties>
</file>