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65" windowWidth="19635" windowHeight="10140" tabRatio="901" activeTab="11"/>
  </bookViews>
  <sheets>
    <sheet name="図1-1" sheetId="1" r:id="rId1"/>
    <sheet name="図1-2" sheetId="2" r:id="rId2"/>
    <sheet name="表1-1" sheetId="3" r:id="rId3"/>
    <sheet name="図1-3" sheetId="4" r:id="rId4"/>
    <sheet name="表1-2" sheetId="5" r:id="rId5"/>
    <sheet name="図1-4" sheetId="6" r:id="rId6"/>
    <sheet name="図1-5" sheetId="7" r:id="rId7"/>
    <sheet name="図1-6" sheetId="8" r:id="rId8"/>
    <sheet name="図1-7" sheetId="9" r:id="rId9"/>
    <sheet name="表1-3" sheetId="10" r:id="rId10"/>
    <sheet name="都道府県別（表14）" sheetId="11" state="hidden" r:id="rId11"/>
    <sheet name="調査票ＩＩ-1全国値" sheetId="12" r:id="rId12"/>
    <sheet name="調査票ＩＩ-2全国値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fn.BAHTTEXT" hidden="1">#NAME?</definedName>
    <definedName name="H16年度" localSheetId="3">'図1-2'!#REF!,'図1-2'!#REF!</definedName>
    <definedName name="H16年度" localSheetId="2">'表1-1'!$E$5:$E$8,'表1-1'!$E$10:$E$34</definedName>
    <definedName name="H16年度" localSheetId="9">'図1-2'!#REF!,'図1-2'!#REF!</definedName>
    <definedName name="H16年度">'図1-2'!#REF!,'図1-2'!#REF!</definedName>
    <definedName name="H17年度" localSheetId="3">'図1-2'!#REF!,'図1-2'!#REF!</definedName>
    <definedName name="H17年度" localSheetId="2">'表1-1'!$G$5:$G$8,'表1-1'!$G$10:$G$34</definedName>
    <definedName name="H17年度" localSheetId="9">'図1-2'!#REF!,'図1-2'!#REF!</definedName>
    <definedName name="H17年度">'図1-2'!#REF!,'図1-2'!#REF!</definedName>
    <definedName name="_xlnm.Print_Area" localSheetId="1">'図1-2'!$A$1:$Q$42</definedName>
    <definedName name="_xlnm.Print_Area" localSheetId="5">'図1-4'!#REF!</definedName>
    <definedName name="_xlnm.Print_Area" localSheetId="6">'図1-5'!$B$1:$T$32</definedName>
    <definedName name="_xlnm.Print_Area" localSheetId="8">'図1-7'!$A$1:$M$24</definedName>
    <definedName name="_xlnm.Print_Area" localSheetId="11">'調査票ＩＩ-1全国値'!$A$1:$Z$88</definedName>
    <definedName name="_xlnm.Print_Area" localSheetId="12">'調査票ＩＩ-2全国値'!$A$1:$W$88</definedName>
    <definedName name="_xlnm.Print_Area" localSheetId="10">'都道府県別（表14）'!$B$1:$L$102</definedName>
    <definedName name="_xlnm.Print_Area" localSheetId="2">'表1-1'!$A$1:$I$39</definedName>
    <definedName name="_xlnm.Print_Area" localSheetId="9">'表1-3'!$A$1:$I$24</definedName>
    <definedName name="RZK_DD">#REF!</definedName>
    <definedName name="RZK_TTL">#REF!</definedName>
    <definedName name="デフレータ">'[3]デフレータ'!#REF!</definedName>
    <definedName name="活動量全国値">#REF!</definedName>
    <definedName name="年度別デフレーター">'[5]デフレーター補正'!$A$31:$E$33</definedName>
  </definedNames>
  <calcPr fullCalcOnLoad="1"/>
</workbook>
</file>

<file path=xl/sharedStrings.xml><?xml version="1.0" encoding="utf-8"?>
<sst xmlns="http://schemas.openxmlformats.org/spreadsheetml/2006/main" count="932" uniqueCount="563">
  <si>
    <t>平成３年度</t>
  </si>
  <si>
    <t>平成４年度</t>
  </si>
  <si>
    <t>平成５年度</t>
  </si>
  <si>
    <t>平成６年度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</si>
  <si>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</si>
  <si>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</si>
  <si>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</si>
  <si>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</si>
  <si>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</si>
  <si>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</si>
  <si>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</si>
  <si>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</si>
  <si>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</si>
  <si>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</si>
  <si>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建設業</t>
  </si>
  <si>
    <t>鉱業</t>
  </si>
  <si>
    <t>業　　　　　　　　　種</t>
  </si>
  <si>
    <t>排出量（千t）</t>
  </si>
  <si>
    <t>割合（％）</t>
  </si>
  <si>
    <t>林業</t>
  </si>
  <si>
    <t>漁業</t>
  </si>
  <si>
    <t>製造業</t>
  </si>
  <si>
    <t>種類</t>
  </si>
  <si>
    <t>燃え殻</t>
  </si>
  <si>
    <t>汚泥</t>
  </si>
  <si>
    <t>廃油</t>
  </si>
  <si>
    <t>廃酸</t>
  </si>
  <si>
    <t>廃アルカリ</t>
  </si>
  <si>
    <t>廃プラスチック類</t>
  </si>
  <si>
    <t>紙くず</t>
  </si>
  <si>
    <t>木くず</t>
  </si>
  <si>
    <t>繊維くず</t>
  </si>
  <si>
    <t>動植物性残さ</t>
  </si>
  <si>
    <t>動物系固形不要物</t>
  </si>
  <si>
    <t>金属くず</t>
  </si>
  <si>
    <t>ガラスくず、コンクリートくず
及び陶磁器くず</t>
  </si>
  <si>
    <t>鉱さい</t>
  </si>
  <si>
    <t>がれき類</t>
  </si>
  <si>
    <t>動物のふん尿</t>
  </si>
  <si>
    <t>動物の死体</t>
  </si>
  <si>
    <t>平成２年度</t>
  </si>
  <si>
    <t>平成６年度</t>
  </si>
  <si>
    <t>平成７年度</t>
  </si>
  <si>
    <t>平成８年度</t>
  </si>
  <si>
    <t>平成９年度
（*2）</t>
  </si>
  <si>
    <t>平成10年度
（*2）</t>
  </si>
  <si>
    <t>平成11年度
（*2）</t>
  </si>
  <si>
    <t>平成12年度
（*2）</t>
  </si>
  <si>
    <t>平成13年度
（*2）</t>
  </si>
  <si>
    <t>平成14年度
（*2）</t>
  </si>
  <si>
    <t>平成15年度
（*2）</t>
  </si>
  <si>
    <t>平成16年度
（*2）</t>
  </si>
  <si>
    <t>（平成８年度）
（*1）</t>
  </si>
  <si>
    <t>再生利用量</t>
  </si>
  <si>
    <t>減量化量</t>
  </si>
  <si>
    <t>最終処分量</t>
  </si>
  <si>
    <t>平成２年度</t>
  </si>
  <si>
    <t>平成７年度</t>
  </si>
  <si>
    <t>（平成８年度）</t>
  </si>
  <si>
    <r>
      <t>平成1</t>
    </r>
    <r>
      <rPr>
        <sz val="9"/>
        <rFont val="ＭＳ Ｐゴシック"/>
        <family val="3"/>
      </rPr>
      <t>7</t>
    </r>
    <r>
      <rPr>
        <sz val="9"/>
        <rFont val="ＭＳ Ｐゴシック"/>
        <family val="3"/>
      </rPr>
      <t>年度
（*</t>
    </r>
    <r>
      <rPr>
        <sz val="9"/>
        <rFont val="ＭＳ Ｐゴシック"/>
        <family val="3"/>
      </rPr>
      <t>2</t>
    </r>
    <r>
      <rPr>
        <sz val="9"/>
        <rFont val="ＭＳ Ｐゴシック"/>
        <family val="3"/>
      </rPr>
      <t>）</t>
    </r>
  </si>
  <si>
    <t>合　　　　計</t>
  </si>
  <si>
    <t>ゴムくず</t>
  </si>
  <si>
    <t>ばいじん</t>
  </si>
  <si>
    <t>表１－３　産業廃棄物の種類別の再生利用量及び最終処分量</t>
  </si>
  <si>
    <t>再生利用量（千ｔ）</t>
  </si>
  <si>
    <t>最終処分量（千ｔ）</t>
  </si>
  <si>
    <t>順位</t>
  </si>
  <si>
    <t>再生利用率</t>
  </si>
  <si>
    <t>減量化率</t>
  </si>
  <si>
    <t>最終処分率</t>
  </si>
  <si>
    <t>産業廃棄物の排出量
（百万ｔ）</t>
  </si>
  <si>
    <t>行目</t>
  </si>
  <si>
    <t>合計</t>
  </si>
  <si>
    <t>排出量</t>
  </si>
  <si>
    <t>直接再生</t>
  </si>
  <si>
    <t>直接</t>
  </si>
  <si>
    <t>中　　間　　処　　理　　</t>
  </si>
  <si>
    <t>再生</t>
  </si>
  <si>
    <t>減量化量</t>
  </si>
  <si>
    <t>最終処分量計</t>
  </si>
  <si>
    <t>利用量</t>
  </si>
  <si>
    <t>最終処分量</t>
  </si>
  <si>
    <t>中間処理量</t>
  </si>
  <si>
    <t>再生利用量</t>
  </si>
  <si>
    <t>最終処分</t>
  </si>
  <si>
    <t>利用量計</t>
  </si>
  <si>
    <t>(A)</t>
  </si>
  <si>
    <t>(B)</t>
  </si>
  <si>
    <t>(C)</t>
  </si>
  <si>
    <t>(D)</t>
  </si>
  <si>
    <t>(E)</t>
  </si>
  <si>
    <t>(F)</t>
  </si>
  <si>
    <t>(G)</t>
  </si>
  <si>
    <t>(B)+(F)</t>
  </si>
  <si>
    <t>(D)-(E)</t>
  </si>
  <si>
    <t>(C)+(G)</t>
  </si>
  <si>
    <t>構成比</t>
  </si>
  <si>
    <t>表１４　都道府県別排出・処理状況一覧表</t>
  </si>
  <si>
    <t>（単位：ｔ／年）</t>
  </si>
  <si>
    <t>参考用</t>
  </si>
  <si>
    <t>報告された</t>
  </si>
  <si>
    <t>埋立処分量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</si>
  <si>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</si>
  <si>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</si>
  <si>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</si>
  <si>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</si>
  <si>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</si>
  <si>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</si>
  <si>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</si>
  <si>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</si>
  <si>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</si>
  <si>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</si>
  <si>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</si>
  <si>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</si>
  <si>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</si>
  <si>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</si>
  <si>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</si>
  <si>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</si>
  <si>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</si>
  <si>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</si>
  <si>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</si>
  <si>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</si>
  <si>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</si>
  <si>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</si>
  <si>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</si>
  <si>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</si>
  <si>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</si>
  <si>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</si>
  <si>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</si>
  <si>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</si>
  <si>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</si>
  <si>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</si>
  <si>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</si>
  <si>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</si>
  <si>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</si>
  <si>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</si>
  <si>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</si>
  <si>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</si>
  <si>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</si>
  <si>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</si>
  <si>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</si>
  <si>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</si>
  <si>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</si>
  <si>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</si>
  <si>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</si>
  <si>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</si>
  <si>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</si>
  <si>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</si>
  <si>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</si>
  <si>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＊各廃棄物の産業廃棄物排出量は、四捨五入してあるため合算した値は合計値と異なる。</t>
  </si>
  <si>
    <t>業種</t>
  </si>
  <si>
    <t>農業</t>
  </si>
  <si>
    <t>情報通信業、運輸業</t>
  </si>
  <si>
    <t>卸売・小売業、飲食店・宿泊業</t>
  </si>
  <si>
    <t>医療・福祉</t>
  </si>
  <si>
    <t>教育、学習支援業、複合サービス業、サービス業</t>
  </si>
  <si>
    <t>公務</t>
  </si>
  <si>
    <t>図用</t>
  </si>
  <si>
    <t>その他</t>
  </si>
  <si>
    <t>その他の業種</t>
  </si>
  <si>
    <t>衣服・その他の繊維製品製造業</t>
  </si>
  <si>
    <t>木材・木製品製造業</t>
  </si>
  <si>
    <t>家具・装備品製造業</t>
  </si>
  <si>
    <t>印刷・同関連製造業</t>
  </si>
  <si>
    <t>石油製品・石炭製品製造業</t>
  </si>
  <si>
    <t>プラスチック製品製造業</t>
  </si>
  <si>
    <t>ゴム製品製造業</t>
  </si>
  <si>
    <t>電気・ガス・
熱供給・水道業</t>
  </si>
  <si>
    <t>パルプ・紙・
紙加工品製造業</t>
  </si>
  <si>
    <t>飲料・たばこ・
飼料製造業</t>
  </si>
  <si>
    <t>その他の産業廃棄物</t>
  </si>
  <si>
    <t>地域</t>
  </si>
  <si>
    <t>都道府県名</t>
  </si>
  <si>
    <t>001北海道</t>
  </si>
  <si>
    <t>002青森県</t>
  </si>
  <si>
    <t>003岩手県</t>
  </si>
  <si>
    <t>004宮城県</t>
  </si>
  <si>
    <t>005秋田県</t>
  </si>
  <si>
    <t>006山形県</t>
  </si>
  <si>
    <t>007福島県</t>
  </si>
  <si>
    <t>008茨城県</t>
  </si>
  <si>
    <t>009栃木県</t>
  </si>
  <si>
    <t>010群馬県</t>
  </si>
  <si>
    <t>011埼玉県</t>
  </si>
  <si>
    <t>012千葉県</t>
  </si>
  <si>
    <t>013東京都</t>
  </si>
  <si>
    <t>014神奈川県</t>
  </si>
  <si>
    <t>015新潟県</t>
  </si>
  <si>
    <t>016富山県</t>
  </si>
  <si>
    <t>017石川県</t>
  </si>
  <si>
    <t>018福井県</t>
  </si>
  <si>
    <t>019山梨県</t>
  </si>
  <si>
    <t>020長野県</t>
  </si>
  <si>
    <t>021岐阜県</t>
  </si>
  <si>
    <t>022静岡県</t>
  </si>
  <si>
    <t>023愛知県</t>
  </si>
  <si>
    <t>024三重県</t>
  </si>
  <si>
    <t>025滋賀県</t>
  </si>
  <si>
    <t>026京都府</t>
  </si>
  <si>
    <t>027大阪府</t>
  </si>
  <si>
    <t>028兵庫県</t>
  </si>
  <si>
    <t>029奈良県</t>
  </si>
  <si>
    <t>030和歌山県</t>
  </si>
  <si>
    <t>031鳥取県</t>
  </si>
  <si>
    <t>032島根県</t>
  </si>
  <si>
    <t>033岡山県</t>
  </si>
  <si>
    <t>034広島県</t>
  </si>
  <si>
    <t>035山口県</t>
  </si>
  <si>
    <t>036徳島県</t>
  </si>
  <si>
    <t>037香川県</t>
  </si>
  <si>
    <t>038愛媛県</t>
  </si>
  <si>
    <t>039高知県</t>
  </si>
  <si>
    <t>040福岡県</t>
  </si>
  <si>
    <t>041佐賀県</t>
  </si>
  <si>
    <t>042長崎県</t>
  </si>
  <si>
    <t>043熊本県</t>
  </si>
  <si>
    <t>044大分県</t>
  </si>
  <si>
    <t>045宮崎県</t>
  </si>
  <si>
    <t>046鹿児島県</t>
  </si>
  <si>
    <t>047沖縄県</t>
  </si>
  <si>
    <t>処理残さ量</t>
  </si>
  <si>
    <t>排出量
（A)</t>
  </si>
  <si>
    <t>直接
再生利用量
（B）</t>
  </si>
  <si>
    <t>直接
最終処分量
（C）</t>
  </si>
  <si>
    <t>中間処理量
（D）</t>
  </si>
  <si>
    <t>中間処理
残さ量
（E）</t>
  </si>
  <si>
    <t>中間処理後
再生利用量
（F）</t>
  </si>
  <si>
    <t>中間処理後
最終処分量
（G）</t>
  </si>
  <si>
    <t>再生利用量計
（B)+（F）</t>
  </si>
  <si>
    <t>減量化量
（D）-（E）</t>
  </si>
  <si>
    <t>最終処分量計
（C）+（G）</t>
  </si>
  <si>
    <t>【Q62処理状況一覧（都道府県別）】より</t>
  </si>
  <si>
    <t>食料品製造業</t>
  </si>
  <si>
    <t>飲料・たばこ・飼料</t>
  </si>
  <si>
    <t>繊維工業</t>
  </si>
  <si>
    <t>木材・木製品</t>
  </si>
  <si>
    <t>家具・装備品</t>
  </si>
  <si>
    <t>パルプ・紙・紙加工品</t>
  </si>
  <si>
    <t>印刷・同関連</t>
  </si>
  <si>
    <t>化学工業</t>
  </si>
  <si>
    <t>石油製品・石炭製品</t>
  </si>
  <si>
    <t>プラスチック製品</t>
  </si>
  <si>
    <t>ゴム製品</t>
  </si>
  <si>
    <t>なめし革・同製品・毛皮</t>
  </si>
  <si>
    <t>なめし革・同製品・毛皮製造業</t>
  </si>
  <si>
    <t>窯業・土石製品</t>
  </si>
  <si>
    <t>窯業・土石製品
製造業</t>
  </si>
  <si>
    <t>鉄鋼業</t>
  </si>
  <si>
    <t>非鉄金属</t>
  </si>
  <si>
    <t>非鉄金属製造業</t>
  </si>
  <si>
    <t>金属製品</t>
  </si>
  <si>
    <t>金属製品製造業</t>
  </si>
  <si>
    <t>精密機械器具製造業</t>
  </si>
  <si>
    <t>情報通信業、運輸業</t>
  </si>
  <si>
    <t>医療・福祉</t>
  </si>
  <si>
    <t>公務</t>
  </si>
  <si>
    <t>合計</t>
  </si>
  <si>
    <t>ゴムくず</t>
  </si>
  <si>
    <t>ばいじん</t>
  </si>
  <si>
    <t>合計</t>
  </si>
  <si>
    <t>処理後再生利用量</t>
  </si>
  <si>
    <t>直接再生利用量</t>
  </si>
  <si>
    <t>千ｔ</t>
  </si>
  <si>
    <t>排　出　量</t>
  </si>
  <si>
    <t>中間処理量</t>
  </si>
  <si>
    <t>処理残渣量</t>
  </si>
  <si>
    <t>減量化量</t>
  </si>
  <si>
    <t>直接最終処分量</t>
  </si>
  <si>
    <t>処理後最終処分量</t>
  </si>
  <si>
    <t>再生利用量</t>
  </si>
  <si>
    <t>最終処分量</t>
  </si>
  <si>
    <t>（100%）</t>
  </si>
  <si>
    <t>排出量（千ｔ/年）</t>
  </si>
  <si>
    <t>平成18年度</t>
  </si>
  <si>
    <r>
      <t>平成18年度
（*</t>
    </r>
    <r>
      <rPr>
        <sz val="9"/>
        <rFont val="ＭＳ Ｐゴシック"/>
        <family val="3"/>
      </rPr>
      <t>2</t>
    </r>
    <r>
      <rPr>
        <sz val="9"/>
        <rFont val="ＭＳ Ｐゴシック"/>
        <family val="3"/>
      </rPr>
      <t>）</t>
    </r>
  </si>
  <si>
    <t>H17最終処分</t>
  </si>
  <si>
    <t>卸売・小売業、飲食店・宿泊業</t>
  </si>
  <si>
    <t>電気・ガス・熱供給・水道業</t>
  </si>
  <si>
    <t>*動物のふん尿、死体はここでは自治体積み上げなので処理内訳が異なる</t>
  </si>
  <si>
    <t>平成19年度</t>
  </si>
  <si>
    <t>平成１９年度</t>
  </si>
  <si>
    <t>（5%）</t>
  </si>
  <si>
    <t>平成１９年度</t>
  </si>
  <si>
    <r>
      <t>平成1</t>
    </r>
    <r>
      <rPr>
        <sz val="9"/>
        <rFont val="ＭＳ Ｐゴシック"/>
        <family val="3"/>
      </rPr>
      <t>9</t>
    </r>
    <r>
      <rPr>
        <sz val="9"/>
        <rFont val="ＭＳ Ｐゴシック"/>
        <family val="3"/>
      </rPr>
      <t>年度
（*</t>
    </r>
    <r>
      <rPr>
        <sz val="9"/>
        <rFont val="ＭＳ Ｐゴシック"/>
        <family val="3"/>
      </rPr>
      <t>2</t>
    </r>
    <r>
      <rPr>
        <sz val="9"/>
        <rFont val="ＭＳ Ｐゴシック"/>
        <family val="3"/>
      </rPr>
      <t>）</t>
    </r>
  </si>
  <si>
    <t>燃え殻</t>
  </si>
  <si>
    <t>廃アルカリ</t>
  </si>
  <si>
    <t>廃プラスチック類</t>
  </si>
  <si>
    <t>紙くず</t>
  </si>
  <si>
    <t>木くず</t>
  </si>
  <si>
    <t>繊維くず</t>
  </si>
  <si>
    <t>動植物性残さ</t>
  </si>
  <si>
    <t>ゴムくず</t>
  </si>
  <si>
    <t>金属くず</t>
  </si>
  <si>
    <t>鉱さい</t>
  </si>
  <si>
    <t>動物のふん尿</t>
  </si>
  <si>
    <t>動物の死体</t>
  </si>
  <si>
    <t>ばいじん</t>
  </si>
  <si>
    <t>(43%)</t>
  </si>
  <si>
    <t>動物のふん尿※</t>
  </si>
  <si>
    <t>平成２０年度</t>
  </si>
  <si>
    <t>平成２０年度</t>
  </si>
  <si>
    <t>[ 　]内は平成19年度の数値</t>
  </si>
  <si>
    <t>（52%）</t>
  </si>
  <si>
    <r>
      <t>平成</t>
    </r>
    <r>
      <rPr>
        <sz val="9"/>
        <rFont val="ＭＳ Ｐゴシック"/>
        <family val="3"/>
      </rPr>
      <t>20</t>
    </r>
    <r>
      <rPr>
        <sz val="9"/>
        <rFont val="ＭＳ Ｐゴシック"/>
        <family val="3"/>
      </rPr>
      <t>年度
（*</t>
    </r>
    <r>
      <rPr>
        <sz val="9"/>
        <rFont val="ＭＳ Ｐゴシック"/>
        <family val="3"/>
      </rPr>
      <t>2</t>
    </r>
    <r>
      <rPr>
        <sz val="9"/>
        <rFont val="ＭＳ Ｐゴシック"/>
        <family val="3"/>
      </rPr>
      <t>）</t>
    </r>
  </si>
  <si>
    <r>
      <t>平成2</t>
    </r>
    <r>
      <rPr>
        <sz val="9"/>
        <rFont val="ＭＳ Ｐゴシック"/>
        <family val="3"/>
      </rPr>
      <t>0</t>
    </r>
    <r>
      <rPr>
        <sz val="9"/>
        <rFont val="ＭＳ Ｐゴシック"/>
        <family val="3"/>
      </rPr>
      <t>年度</t>
    </r>
  </si>
  <si>
    <t>農業、林業</t>
  </si>
  <si>
    <t>食料品製造業</t>
  </si>
  <si>
    <t>パルプ・紙・紙加工品</t>
  </si>
  <si>
    <t>化学工業</t>
  </si>
  <si>
    <t>窯業・土石製品</t>
  </si>
  <si>
    <t>鉄鋼業</t>
  </si>
  <si>
    <t>電気・ガス・熱供給・水道業</t>
  </si>
  <si>
    <t>平成２０年度　産業廃棄物の排出処理状況</t>
  </si>
  <si>
    <t>平成20年度</t>
  </si>
  <si>
    <t>旧（農業+林業）→農業・林業、旧（繊維工業+衣服・その他繊維製品製造業）→繊維工業</t>
  </si>
  <si>
    <t>教育、学習支援業、複合サービス業、サービス業等</t>
  </si>
  <si>
    <t>旧（一般機械器具、精密機械器具、その他）→はん用機械器具、生産用機械器具、業務用機械器具、その他</t>
  </si>
  <si>
    <t>旧（電気機械器具、情報通信機械器具、電子部品・デバイス）→電子部品・デバイス・電子回路、電気機械器具、情報通信機械器具</t>
  </si>
  <si>
    <t>＊各種類の産業廃棄物排出量は四捨五入して表示しているため、合算した値は合計値と異なる場合がある。</t>
  </si>
  <si>
    <t>＊各業種の産業廃棄物排出量は四捨五入して表示しているため、合算した値は合計値と異なる場合がある。</t>
  </si>
  <si>
    <t>＊各項目量は、四捨五入して表示しているため、収支が合わない場合がある。</t>
  </si>
  <si>
    <t>輸送用機械器具</t>
  </si>
  <si>
    <t>※動物のふん尿については、平成１９年度より処理処分量の推計方法を変更した（不明、保管等の扱いを、排出事業者の実態等を踏まえ、直接最終処分から直接有効利用へと変更）</t>
  </si>
  <si>
    <t>はん用機械器具、生産用機械器具、業務用機械器具、その他の製造業</t>
  </si>
  <si>
    <t>＊日本標準産業分類の改訂に伴う、新旧産業分類で相違する業種区分の対応は以下の通り。</t>
  </si>
  <si>
    <t>電子部品・デバイス・電子回路、電気機械器具、情報通信機械器具</t>
  </si>
  <si>
    <t>農業、林業</t>
  </si>
  <si>
    <t>建設業</t>
  </si>
  <si>
    <t>鉱業</t>
  </si>
  <si>
    <t>電子・電気・通信機械器具</t>
  </si>
  <si>
    <t>汚泥</t>
  </si>
  <si>
    <t>がれき類</t>
  </si>
  <si>
    <t>廃酸</t>
  </si>
  <si>
    <t>ガラスくず、コンクリートくず
及び陶磁器くず</t>
  </si>
  <si>
    <t>廃油</t>
  </si>
  <si>
    <t>関東</t>
  </si>
  <si>
    <t>中部</t>
  </si>
  <si>
    <t>近畿</t>
  </si>
  <si>
    <t>九州</t>
  </si>
  <si>
    <t>東北</t>
  </si>
  <si>
    <t>北海道</t>
  </si>
  <si>
    <t>中国</t>
  </si>
  <si>
    <t>四国</t>
  </si>
  <si>
    <t>（22%）</t>
  </si>
  <si>
    <t>（54%）</t>
  </si>
  <si>
    <t>（100%）</t>
  </si>
  <si>
    <t>（31%）</t>
  </si>
  <si>
    <t>（34%）</t>
  </si>
  <si>
    <t>（76%）</t>
  </si>
  <si>
    <t>（2%）</t>
  </si>
  <si>
    <t>（42%）</t>
  </si>
  <si>
    <t>（4%）</t>
  </si>
  <si>
    <t>動物系固形不要物</t>
  </si>
  <si>
    <t>ガラスくず、コンクリート
くず及び陶磁器くず</t>
  </si>
  <si>
    <t>医療業</t>
  </si>
  <si>
    <t>燃料小売業</t>
  </si>
  <si>
    <t>自動車小売業</t>
  </si>
  <si>
    <t>各種商品小売業</t>
  </si>
  <si>
    <t>各種商品卸売業</t>
  </si>
  <si>
    <t>H44</t>
  </si>
  <si>
    <t>道路貨物運送業</t>
  </si>
  <si>
    <t>H43</t>
  </si>
  <si>
    <t>道路旅客運送業</t>
  </si>
  <si>
    <t>H42</t>
  </si>
  <si>
    <t>鉄道業</t>
  </si>
  <si>
    <t>G41</t>
  </si>
  <si>
    <t>G40</t>
  </si>
  <si>
    <t>G39</t>
  </si>
  <si>
    <t>G38</t>
  </si>
  <si>
    <t>G37</t>
  </si>
  <si>
    <t>下水道業</t>
  </si>
  <si>
    <t>上水道業</t>
  </si>
  <si>
    <t>F35</t>
  </si>
  <si>
    <t>水道業</t>
  </si>
  <si>
    <t>F34</t>
  </si>
  <si>
    <t>･熱供給･</t>
  </si>
  <si>
    <t>F33</t>
  </si>
  <si>
    <t>電気･ガス</t>
  </si>
  <si>
    <t>E32</t>
  </si>
  <si>
    <t>その他の製造業</t>
  </si>
  <si>
    <t>E31</t>
  </si>
  <si>
    <t>輸送用機械器具製造業</t>
  </si>
  <si>
    <t>E30</t>
  </si>
  <si>
    <t>情報通信機械器具製造業</t>
  </si>
  <si>
    <t>E29</t>
  </si>
  <si>
    <t>E28</t>
  </si>
  <si>
    <t>E27</t>
  </si>
  <si>
    <t>E26</t>
  </si>
  <si>
    <t>E25</t>
  </si>
  <si>
    <t>E24</t>
  </si>
  <si>
    <t>金属製品製造業</t>
  </si>
  <si>
    <t>E23</t>
  </si>
  <si>
    <t>非鉄金属製造業</t>
  </si>
  <si>
    <t>E22</t>
  </si>
  <si>
    <t>E21</t>
  </si>
  <si>
    <t>窯業・土石製品製造業</t>
  </si>
  <si>
    <t>E20</t>
  </si>
  <si>
    <t>なめし革・同製品・毛皮製造業</t>
  </si>
  <si>
    <t>E19</t>
  </si>
  <si>
    <t>ゴム製品製造業</t>
  </si>
  <si>
    <t>E18</t>
  </si>
  <si>
    <t>製造業</t>
  </si>
  <si>
    <t>E17</t>
  </si>
  <si>
    <t>石油製品・石炭製品製造業</t>
  </si>
  <si>
    <t>E16</t>
  </si>
  <si>
    <t>E15</t>
  </si>
  <si>
    <t>印刷・同関連業</t>
  </si>
  <si>
    <t>E14</t>
  </si>
  <si>
    <t>パルプ・紙・紙加工品製造業</t>
  </si>
  <si>
    <t>E13</t>
  </si>
  <si>
    <t>家具・装備品製造業</t>
  </si>
  <si>
    <t>E12</t>
  </si>
  <si>
    <t>E11</t>
  </si>
  <si>
    <t>繊維工業</t>
  </si>
  <si>
    <t>E10</t>
  </si>
  <si>
    <t>飲料・たばこ・飼料製造業</t>
  </si>
  <si>
    <t>鉱　業</t>
  </si>
  <si>
    <t>水産養殖業</t>
  </si>
  <si>
    <t>漁業大分類</t>
  </si>
  <si>
    <t>A012</t>
  </si>
  <si>
    <t>畜産農業</t>
  </si>
  <si>
    <t>A011</t>
  </si>
  <si>
    <t>耕種農業</t>
  </si>
  <si>
    <t>合　計</t>
  </si>
  <si>
    <t>廃　酸</t>
  </si>
  <si>
    <t>廃　油</t>
  </si>
  <si>
    <t>汚　泥</t>
  </si>
  <si>
    <t>コード</t>
  </si>
  <si>
    <t>産業分類</t>
  </si>
  <si>
    <t>大分類</t>
  </si>
  <si>
    <t>Ａ</t>
  </si>
  <si>
    <t>林業大分類</t>
  </si>
  <si>
    <t>A02</t>
  </si>
  <si>
    <t>上記以外の農業</t>
  </si>
  <si>
    <t>漁　業</t>
  </si>
  <si>
    <t>B</t>
  </si>
  <si>
    <t>B03</t>
  </si>
  <si>
    <t>B04</t>
  </si>
  <si>
    <t>C</t>
  </si>
  <si>
    <t>D</t>
  </si>
  <si>
    <t>E</t>
  </si>
  <si>
    <t>E9</t>
  </si>
  <si>
    <t>木材・木製品製造業</t>
  </si>
  <si>
    <t>プラスチック製品製造業</t>
  </si>
  <si>
    <t>F</t>
  </si>
  <si>
    <t>電気業</t>
  </si>
  <si>
    <t>ガス業</t>
  </si>
  <si>
    <t>熱供給業</t>
  </si>
  <si>
    <t>F361</t>
  </si>
  <si>
    <t>F363</t>
  </si>
  <si>
    <t>情報通信業</t>
  </si>
  <si>
    <t>G</t>
  </si>
  <si>
    <t>通信業</t>
  </si>
  <si>
    <t>放送業</t>
  </si>
  <si>
    <t>情報サービス業</t>
  </si>
  <si>
    <t>インターネット付随サービス業</t>
  </si>
  <si>
    <t>映像・音声・文字情報制作業</t>
  </si>
  <si>
    <t>H</t>
  </si>
  <si>
    <t>上記以外の運輸通信業</t>
  </si>
  <si>
    <t>I</t>
  </si>
  <si>
    <t>I49</t>
  </si>
  <si>
    <t>I5311</t>
  </si>
  <si>
    <t>I56</t>
  </si>
  <si>
    <t>I591</t>
  </si>
  <si>
    <t>I593</t>
  </si>
  <si>
    <t>I601</t>
  </si>
  <si>
    <t>I602</t>
  </si>
  <si>
    <t>I603</t>
  </si>
  <si>
    <t>上記以外の卸売・小売業</t>
  </si>
  <si>
    <t>K</t>
  </si>
  <si>
    <t>K70</t>
  </si>
  <si>
    <t>L</t>
  </si>
  <si>
    <t>学術開発研究機関</t>
  </si>
  <si>
    <t>L71</t>
  </si>
  <si>
    <t>L746</t>
  </si>
  <si>
    <t>飲食店、宿泊業</t>
  </si>
  <si>
    <t>Ｍ</t>
  </si>
  <si>
    <t>一般飲食店</t>
  </si>
  <si>
    <t>M76</t>
  </si>
  <si>
    <t>N</t>
  </si>
  <si>
    <t>N781</t>
  </si>
  <si>
    <t>医療、福祉</t>
  </si>
  <si>
    <t>P</t>
  </si>
  <si>
    <t>P83</t>
  </si>
  <si>
    <t>教育、学習支援業</t>
  </si>
  <si>
    <t>O</t>
  </si>
  <si>
    <t>複合サービス事業</t>
  </si>
  <si>
    <t>Q</t>
  </si>
  <si>
    <t>R</t>
  </si>
  <si>
    <t>R891</t>
  </si>
  <si>
    <t>R952</t>
  </si>
  <si>
    <t>公　務</t>
  </si>
  <si>
    <t>S</t>
  </si>
  <si>
    <t>（単位:ｔ／年）</t>
  </si>
  <si>
    <t>番号</t>
  </si>
  <si>
    <t>廃プラスチック類</t>
  </si>
  <si>
    <t>動植物性残さ</t>
  </si>
  <si>
    <t>動物系固形不要物</t>
  </si>
  <si>
    <t>ガラスくず、コンクリート及び陶磁器くず</t>
  </si>
  <si>
    <t>動物のふん尿</t>
  </si>
  <si>
    <t>ばいじん</t>
  </si>
  <si>
    <t>農業、</t>
  </si>
  <si>
    <t>農業大分類</t>
  </si>
  <si>
    <t>林業</t>
  </si>
  <si>
    <t>製造業大分類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</si>
  <si>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</si>
  <si>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</si>
  <si>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</si>
  <si>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</si>
  <si>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</si>
  <si>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インフラ大分類</t>
  </si>
  <si>
    <t>情報大分類</t>
  </si>
  <si>
    <t>運輸業</t>
  </si>
  <si>
    <t>運輸大分類</t>
  </si>
  <si>
    <t>卸売・小売業</t>
  </si>
  <si>
    <t>卸・小売大分類</t>
  </si>
  <si>
    <t>木材・竹材卸売業</t>
  </si>
  <si>
    <t>機械器具小売業</t>
  </si>
  <si>
    <t>家具・建具・畳小売業</t>
  </si>
  <si>
    <t>じゅう器小売業</t>
  </si>
  <si>
    <t>不動産業、</t>
  </si>
  <si>
    <t>不動産・物品賃借大分類</t>
  </si>
  <si>
    <t>物品賃借業</t>
  </si>
  <si>
    <t>学術研究、専門</t>
  </si>
  <si>
    <t>学術研究、専門・技術サービス業</t>
  </si>
  <si>
    <t>写真業</t>
  </si>
  <si>
    <t>飲食店、宿泊業大分類</t>
  </si>
  <si>
    <t>上記以外の飲食店、宿泊業</t>
  </si>
  <si>
    <t>生活関連サービス</t>
  </si>
  <si>
    <t>生活関連サービス、娯楽業</t>
  </si>
  <si>
    <t>洗濯業</t>
  </si>
  <si>
    <t>医療、福祉大分類</t>
  </si>
  <si>
    <t>上記以外の医療、福祉</t>
  </si>
  <si>
    <t>教育、学習支援業大分類</t>
  </si>
  <si>
    <t>複合サービス事業大分類</t>
  </si>
  <si>
    <t>サービス業</t>
  </si>
  <si>
    <t>サービス業大分類</t>
  </si>
  <si>
    <t>自動車整備業</t>
  </si>
  <si>
    <t>と蓄場</t>
  </si>
  <si>
    <t>上記以外のサービス業</t>
  </si>
  <si>
    <t>公務大分類</t>
  </si>
  <si>
    <t>平成20年度　特別管理産業廃棄物　全国業種別推計排出量推計結果</t>
  </si>
  <si>
    <t>(単位：ｔ）</t>
  </si>
  <si>
    <t>廃油</t>
  </si>
  <si>
    <t>廃酸</t>
  </si>
  <si>
    <t>廃アルカリ</t>
  </si>
  <si>
    <t>感染性廃棄物</t>
  </si>
  <si>
    <t>廃ＰＣＢ等</t>
  </si>
  <si>
    <t>PCB汚染物</t>
  </si>
  <si>
    <t>PCB処理物</t>
  </si>
  <si>
    <t>指定下水汚泥</t>
  </si>
  <si>
    <t>廃石綿等</t>
  </si>
  <si>
    <t>特定有害産業廃棄物</t>
  </si>
  <si>
    <t>農業，林業</t>
  </si>
  <si>
    <t>漁　業</t>
  </si>
  <si>
    <t>運輸業</t>
  </si>
  <si>
    <t>卸売・小売業</t>
  </si>
  <si>
    <t>不動産業、</t>
  </si>
  <si>
    <t>物品賃借業</t>
  </si>
  <si>
    <t>学術研究、専門</t>
  </si>
  <si>
    <t>生活関連サービス</t>
  </si>
  <si>
    <t>サービス業</t>
  </si>
  <si>
    <t>平成20年度　産業廃棄物　全国業種別排出量推計結果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</si>
</sst>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000"/>
    <numFmt numFmtId="185" formatCode="_-* #,##0_-;\-* #,##0_-;_-* &quot;-&quot;_-;_-@_-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_);[Red]\(#,##0\)"/>
    <numFmt numFmtId="190" formatCode="0.0_ "/>
    <numFmt numFmtId="191" formatCode="0_);\(0\)"/>
    <numFmt numFmtId="192" formatCode="#,##0;&quot;△ &quot;#,##0"/>
    <numFmt numFmtId="193" formatCode="&quot;(&quot;0&quot;)&quot;"/>
    <numFmt numFmtId="194" formatCode="&quot;(&quot;#0&quot;)&quot;"/>
    <numFmt numFmtId="195" formatCode="\(#0\)"/>
    <numFmt numFmtId="196" formatCode="#,##0.0;[Red]\-#,##0.0"/>
    <numFmt numFmtId="197" formatCode="#,##0.000;[Red]\-#,##0.000"/>
    <numFmt numFmtId="198" formatCode="#,##0;[Red]\-#,##0&quot;千ｔ&quot;"/>
    <numFmt numFmtId="199" formatCode="#,##0;[Red]\-#,##0;&quot;千ｔ&quot;"/>
    <numFmt numFmtId="200" formatCode="#,##0&quot;千ｔ&quot;"/>
    <numFmt numFmtId="201" formatCode="&quot;(&quot;0.0%&quot;)&quot;"/>
  </numFmts>
  <fonts count="75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ゴシック"/>
      <family val="3"/>
    </font>
    <font>
      <sz val="12"/>
      <name val="Osaka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Osaka"/>
      <family val="3"/>
    </font>
    <font>
      <sz val="12"/>
      <name val="ＭＳ 明朝"/>
      <family val="1"/>
    </font>
    <font>
      <sz val="9"/>
      <name val="ＭＳ 明朝"/>
      <family val="1"/>
    </font>
    <font>
      <u val="single"/>
      <sz val="9"/>
      <name val="ＭＳ 明朝"/>
      <family val="1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4.7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明朝"/>
      <family val="1"/>
    </font>
    <font>
      <sz val="8.5"/>
      <color indexed="8"/>
      <name val="ＭＳ 明朝"/>
      <family val="1"/>
    </font>
    <font>
      <sz val="8"/>
      <color indexed="8"/>
      <name val="ＭＳ Ｐ明朝"/>
      <family val="1"/>
    </font>
    <font>
      <sz val="9.2"/>
      <color indexed="8"/>
      <name val="ＭＳ Ｐ明朝"/>
      <family val="1"/>
    </font>
    <font>
      <sz val="6"/>
      <color indexed="8"/>
      <name val="ＭＳ Ｐ明朝"/>
      <family val="1"/>
    </font>
    <font>
      <sz val="14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8"/>
      <color indexed="9"/>
      <name val="ＭＳ Ｐ明朝"/>
      <family val="1"/>
    </font>
    <font>
      <sz val="6"/>
      <color indexed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Calibri"/>
      <family val="2"/>
    </font>
    <font>
      <sz val="10"/>
      <color indexed="8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0"/>
      <color indexed="10"/>
      <name val="ＭＳ Ｐ明朝"/>
      <family val="1"/>
    </font>
    <font>
      <sz val="10"/>
      <color indexed="20"/>
      <name val="ＭＳ Ｐ明朝"/>
      <family val="1"/>
    </font>
    <font>
      <sz val="11"/>
      <name val="ＭＳ ゴシック"/>
      <family val="3"/>
    </font>
    <font>
      <sz val="10"/>
      <color indexed="60"/>
      <name val="ＭＳ Ｐ明朝"/>
      <family val="1"/>
    </font>
    <font>
      <sz val="11"/>
      <color indexed="8"/>
      <name val="ＭＳ ゴシック"/>
      <family val="3"/>
    </font>
    <font>
      <b/>
      <sz val="11"/>
      <color indexed="62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b/>
      <sz val="24"/>
      <name val="ＭＳ 明朝"/>
      <family val="1"/>
    </font>
    <font>
      <sz val="20"/>
      <name val="ＭＳ ゴシック"/>
      <family val="3"/>
    </font>
    <font>
      <sz val="9"/>
      <name val="ＭＳ ゴシック"/>
      <family val="3"/>
    </font>
    <font>
      <sz val="10"/>
      <color indexed="62"/>
      <name val="ＭＳ Ｐ明朝"/>
      <family val="1"/>
    </font>
    <font>
      <b/>
      <sz val="10"/>
      <color indexed="63"/>
      <name val="ＭＳ Ｐ明朝"/>
      <family val="1"/>
    </font>
    <font>
      <sz val="10"/>
      <name val="ＭＳ Ｐ明朝"/>
      <family val="1"/>
    </font>
    <font>
      <sz val="11"/>
      <color theme="1"/>
      <name val="Calibri"/>
      <family val="3"/>
    </font>
    <font>
      <sz val="12"/>
      <color rgb="FF000000"/>
      <name val="ＭＳ Ｐゴシック"/>
      <family val="3"/>
    </font>
    <font>
      <sz val="11"/>
      <color rgb="FF000000"/>
      <name val="ＭＳ 明朝"/>
      <family val="1"/>
    </font>
    <font>
      <sz val="10"/>
      <color rgb="FFFF000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2B2B2"/>
        <bgColor indexed="64"/>
      </patternFill>
    </fill>
  </fills>
  <borders count="1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medium"/>
      <top style="double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double"/>
      <top style="thin"/>
      <bottom style="thin"/>
    </border>
    <border>
      <left/>
      <right style="medium"/>
      <top style="thin"/>
      <bottom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thin"/>
      <right style="double"/>
      <top style="medium"/>
      <bottom style="thin"/>
    </border>
    <border>
      <left style="thin"/>
      <right style="double"/>
      <top/>
      <bottom style="thin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2" applyNumberFormat="0" applyFont="0" applyAlignment="0" applyProtection="0"/>
    <xf numFmtId="0" fontId="12" fillId="0" borderId="3" applyNumberFormat="0" applyFill="0" applyAlignment="0" applyProtection="0"/>
    <xf numFmtId="0" fontId="13" fillId="16" borderId="0" applyNumberFormat="0" applyBorder="0" applyAlignment="0" applyProtection="0"/>
    <xf numFmtId="0" fontId="14" fillId="17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1" fillId="0" borderId="0">
      <alignment/>
      <protection/>
    </xf>
    <xf numFmtId="0" fontId="71" fillId="0" borderId="0">
      <alignment vertical="center"/>
      <protection/>
    </xf>
    <xf numFmtId="0" fontId="1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9" fillId="0" borderId="0">
      <alignment vertical="center"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487">
    <xf numFmtId="0" fontId="0" fillId="0" borderId="0" xfId="0" applyAlignment="1">
      <alignment vertical="center"/>
    </xf>
    <xf numFmtId="0" fontId="0" fillId="0" borderId="0" xfId="65" applyFont="1">
      <alignment vertical="center"/>
      <protection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66" applyFont="1" applyAlignment="1">
      <alignment horizontal="center" vertical="center"/>
      <protection/>
    </xf>
    <xf numFmtId="0" fontId="0" fillId="0" borderId="10" xfId="66" applyFont="1" applyBorder="1" applyAlignment="1">
      <alignment horizontal="center" vertical="center"/>
      <protection/>
    </xf>
    <xf numFmtId="183" fontId="0" fillId="0" borderId="11" xfId="0" applyNumberFormat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4" fillId="0" borderId="0" xfId="64" applyNumberFormat="1" applyFont="1" applyFill="1" applyAlignment="1">
      <alignment horizontal="centerContinuous" vertical="center"/>
      <protection/>
    </xf>
    <xf numFmtId="176" fontId="25" fillId="0" borderId="0" xfId="64" applyNumberFormat="1" applyFont="1" applyFill="1" applyAlignment="1">
      <alignment horizontal="centerContinuous" vertical="center"/>
      <protection/>
    </xf>
    <xf numFmtId="176" fontId="4" fillId="0" borderId="0" xfId="64" applyNumberFormat="1" applyFont="1" applyFill="1" applyAlignment="1">
      <alignment horizontal="centerContinuous" vertical="center"/>
      <protection/>
    </xf>
    <xf numFmtId="176" fontId="2" fillId="0" borderId="0" xfId="69" applyNumberFormat="1" applyFont="1" applyFill="1" applyAlignment="1">
      <alignment vertical="center"/>
      <protection/>
    </xf>
    <xf numFmtId="0" fontId="0" fillId="0" borderId="0" xfId="0" applyAlignment="1">
      <alignment vertical="center"/>
    </xf>
    <xf numFmtId="176" fontId="26" fillId="0" borderId="0" xfId="64" applyNumberFormat="1" applyFont="1" applyFill="1" applyAlignment="1">
      <alignment horizontal="left" vertical="center"/>
      <protection/>
    </xf>
    <xf numFmtId="176" fontId="0" fillId="0" borderId="0" xfId="64" applyNumberFormat="1" applyFont="1" applyFill="1" applyAlignment="1">
      <alignment vertical="center"/>
      <protection/>
    </xf>
    <xf numFmtId="176" fontId="0" fillId="0" borderId="0" xfId="64" applyNumberFormat="1" applyFont="1" applyFill="1" applyAlignment="1">
      <alignment horizontal="right" vertical="center"/>
      <protection/>
    </xf>
    <xf numFmtId="176" fontId="0" fillId="0" borderId="16" xfId="64" applyNumberFormat="1" applyFont="1" applyFill="1" applyBorder="1" applyAlignment="1">
      <alignment horizontal="left" vertical="center"/>
      <protection/>
    </xf>
    <xf numFmtId="176" fontId="0" fillId="0" borderId="17" xfId="64" applyNumberFormat="1" applyFont="1" applyFill="1" applyBorder="1" applyAlignment="1">
      <alignment horizontal="center" vertical="center"/>
      <protection/>
    </xf>
    <xf numFmtId="176" fontId="0" fillId="0" borderId="18" xfId="64" applyNumberFormat="1" applyFont="1" applyFill="1" applyBorder="1" applyAlignment="1">
      <alignment horizontal="center" vertical="center"/>
      <protection/>
    </xf>
    <xf numFmtId="176" fontId="0" fillId="0" borderId="19" xfId="64" applyNumberFormat="1" applyFont="1" applyFill="1" applyBorder="1" applyAlignment="1">
      <alignment horizontal="center" vertical="center"/>
      <protection/>
    </xf>
    <xf numFmtId="176" fontId="0" fillId="0" borderId="20" xfId="64" applyNumberFormat="1" applyFont="1" applyFill="1" applyBorder="1" applyAlignment="1">
      <alignment horizontal="centerContinuous" vertical="center"/>
      <protection/>
    </xf>
    <xf numFmtId="176" fontId="0" fillId="0" borderId="21" xfId="64" applyNumberFormat="1" applyFont="1" applyFill="1" applyBorder="1" applyAlignment="1">
      <alignment horizontal="centerContinuous" vertical="center"/>
      <protection/>
    </xf>
    <xf numFmtId="176" fontId="0" fillId="0" borderId="22" xfId="64" applyNumberFormat="1" applyFont="1" applyFill="1" applyBorder="1" applyAlignment="1">
      <alignment horizontal="center" vertical="center"/>
      <protection/>
    </xf>
    <xf numFmtId="176" fontId="0" fillId="0" borderId="23" xfId="64" applyNumberFormat="1" applyFont="1" applyFill="1" applyBorder="1" applyAlignment="1">
      <alignment horizontal="center" vertical="center"/>
      <protection/>
    </xf>
    <xf numFmtId="176" fontId="0" fillId="0" borderId="24" xfId="64" applyNumberFormat="1" applyFont="1" applyFill="1" applyBorder="1" applyAlignment="1">
      <alignment horizontal="center" vertical="center"/>
      <protection/>
    </xf>
    <xf numFmtId="176" fontId="0" fillId="0" borderId="25" xfId="64" applyNumberFormat="1" applyFont="1" applyFill="1" applyBorder="1" applyAlignment="1">
      <alignment horizontal="left" vertical="center"/>
      <protection/>
    </xf>
    <xf numFmtId="176" fontId="0" fillId="0" borderId="26" xfId="64" applyNumberFormat="1" applyFont="1" applyFill="1" applyBorder="1" applyAlignment="1">
      <alignment horizontal="center" vertical="center"/>
      <protection/>
    </xf>
    <xf numFmtId="176" fontId="0" fillId="0" borderId="27" xfId="64" applyNumberFormat="1" applyFont="1" applyFill="1" applyBorder="1" applyAlignment="1">
      <alignment horizontal="center" vertical="center"/>
      <protection/>
    </xf>
    <xf numFmtId="176" fontId="0" fillId="0" borderId="28" xfId="64" applyNumberFormat="1" applyFont="1" applyFill="1" applyBorder="1" applyAlignment="1">
      <alignment horizontal="center" vertical="center"/>
      <protection/>
    </xf>
    <xf numFmtId="176" fontId="0" fillId="0" borderId="29" xfId="64" applyNumberFormat="1" applyFont="1" applyFill="1" applyBorder="1" applyAlignment="1">
      <alignment horizontal="center" vertical="center"/>
      <protection/>
    </xf>
    <xf numFmtId="176" fontId="0" fillId="0" borderId="30" xfId="64" applyNumberFormat="1" applyFont="1" applyFill="1" applyBorder="1" applyAlignment="1">
      <alignment horizontal="center" vertical="center"/>
      <protection/>
    </xf>
    <xf numFmtId="176" fontId="0" fillId="0" borderId="31" xfId="64" applyNumberFormat="1" applyFont="1" applyFill="1" applyBorder="1" applyAlignment="1">
      <alignment horizontal="center" vertical="center"/>
      <protection/>
    </xf>
    <xf numFmtId="176" fontId="0" fillId="0" borderId="0" xfId="64" applyNumberFormat="1" applyFont="1" applyFill="1" applyBorder="1" applyAlignment="1">
      <alignment horizontal="center" vertical="center"/>
      <protection/>
    </xf>
    <xf numFmtId="176" fontId="0" fillId="0" borderId="32" xfId="64" applyNumberFormat="1" applyFont="1" applyFill="1" applyBorder="1" applyAlignment="1">
      <alignment horizontal="center" vertical="center"/>
      <protection/>
    </xf>
    <xf numFmtId="176" fontId="0" fillId="0" borderId="33" xfId="64" applyNumberFormat="1" applyFont="1" applyFill="1" applyBorder="1" applyAlignment="1">
      <alignment horizontal="left" vertical="center"/>
      <protection/>
    </xf>
    <xf numFmtId="176" fontId="0" fillId="0" borderId="34" xfId="64" applyNumberFormat="1" applyFont="1" applyFill="1" applyBorder="1" applyAlignment="1">
      <alignment horizontal="center" vertical="center"/>
      <protection/>
    </xf>
    <xf numFmtId="176" fontId="0" fillId="0" borderId="35" xfId="64" applyNumberFormat="1" applyFont="1" applyFill="1" applyBorder="1" applyAlignment="1">
      <alignment horizontal="center" vertical="center"/>
      <protection/>
    </xf>
    <xf numFmtId="176" fontId="0" fillId="0" borderId="36" xfId="64" applyNumberFormat="1" applyFont="1" applyFill="1" applyBorder="1" applyAlignment="1">
      <alignment horizontal="center" vertical="center"/>
      <protection/>
    </xf>
    <xf numFmtId="176" fontId="0" fillId="0" borderId="37" xfId="64" applyNumberFormat="1" applyFont="1" applyFill="1" applyBorder="1" applyAlignment="1">
      <alignment horizontal="center" vertical="center"/>
      <protection/>
    </xf>
    <xf numFmtId="176" fontId="0" fillId="0" borderId="38" xfId="64" applyNumberFormat="1" applyFont="1" applyFill="1" applyBorder="1" applyAlignment="1">
      <alignment horizontal="center" vertical="center"/>
      <protection/>
    </xf>
    <xf numFmtId="176" fontId="0" fillId="0" borderId="39" xfId="64" applyNumberFormat="1" applyFont="1" applyFill="1" applyBorder="1" applyAlignment="1">
      <alignment horizontal="center" vertical="center"/>
      <protection/>
    </xf>
    <xf numFmtId="176" fontId="0" fillId="0" borderId="40" xfId="64" applyNumberFormat="1" applyFont="1" applyFill="1" applyBorder="1" applyAlignment="1">
      <alignment horizontal="center" vertical="center"/>
      <protection/>
    </xf>
    <xf numFmtId="176" fontId="0" fillId="0" borderId="41" xfId="64" applyNumberFormat="1" applyFont="1" applyFill="1" applyBorder="1" applyAlignment="1">
      <alignment horizontal="distributed" vertical="center"/>
      <protection/>
    </xf>
    <xf numFmtId="176" fontId="0" fillId="0" borderId="26" xfId="64" applyNumberFormat="1" applyFont="1" applyFill="1" applyBorder="1" applyAlignment="1">
      <alignment vertical="center"/>
      <protection/>
    </xf>
    <xf numFmtId="176" fontId="0" fillId="0" borderId="29" xfId="64" applyNumberFormat="1" applyFont="1" applyFill="1" applyBorder="1" applyAlignment="1">
      <alignment horizontal="right" vertical="center"/>
      <protection/>
    </xf>
    <xf numFmtId="176" fontId="0" fillId="0" borderId="28" xfId="64" applyNumberFormat="1" applyFont="1" applyFill="1" applyBorder="1" applyAlignment="1">
      <alignment horizontal="right" vertical="center"/>
      <protection/>
    </xf>
    <xf numFmtId="176" fontId="0" fillId="0" borderId="31" xfId="64" applyNumberFormat="1" applyFont="1" applyFill="1" applyBorder="1" applyAlignment="1">
      <alignment horizontal="right" vertical="center"/>
      <protection/>
    </xf>
    <xf numFmtId="176" fontId="0" fillId="0" borderId="0" xfId="64" applyNumberFormat="1" applyFont="1" applyFill="1" applyBorder="1" applyAlignment="1">
      <alignment horizontal="right" vertical="center"/>
      <protection/>
    </xf>
    <xf numFmtId="176" fontId="0" fillId="0" borderId="32" xfId="64" applyNumberFormat="1" applyFont="1" applyFill="1" applyBorder="1" applyAlignment="1">
      <alignment horizontal="right" vertical="center"/>
      <protection/>
    </xf>
    <xf numFmtId="176" fontId="0" fillId="0" borderId="26" xfId="64" applyNumberFormat="1" applyFont="1" applyFill="1" applyBorder="1" applyAlignment="1">
      <alignment horizontal="right" vertical="center"/>
      <protection/>
    </xf>
    <xf numFmtId="176" fontId="0" fillId="0" borderId="25" xfId="64" applyNumberFormat="1" applyFont="1" applyFill="1" applyBorder="1" applyAlignment="1">
      <alignment horizontal="center" vertical="center"/>
      <protection/>
    </xf>
    <xf numFmtId="178" fontId="0" fillId="0" borderId="42" xfId="64" applyNumberFormat="1" applyFont="1" applyFill="1" applyBorder="1" applyAlignment="1">
      <alignment horizontal="right" vertical="center"/>
      <protection/>
    </xf>
    <xf numFmtId="178" fontId="0" fillId="0" borderId="43" xfId="64" applyNumberFormat="1" applyFont="1" applyFill="1" applyBorder="1" applyAlignment="1">
      <alignment horizontal="right" vertical="center"/>
      <protection/>
    </xf>
    <xf numFmtId="178" fontId="0" fillId="0" borderId="44" xfId="64" applyNumberFormat="1" applyFont="1" applyFill="1" applyBorder="1" applyAlignment="1">
      <alignment horizontal="right" vertical="center"/>
      <protection/>
    </xf>
    <xf numFmtId="178" fontId="0" fillId="0" borderId="45" xfId="64" applyNumberFormat="1" applyFont="1" applyFill="1" applyBorder="1" applyAlignment="1">
      <alignment horizontal="right" vertical="center"/>
      <protection/>
    </xf>
    <xf numFmtId="178" fontId="0" fillId="0" borderId="46" xfId="64" applyNumberFormat="1" applyFont="1" applyFill="1" applyBorder="1" applyAlignment="1">
      <alignment horizontal="right" vertical="center"/>
      <protection/>
    </xf>
    <xf numFmtId="178" fontId="0" fillId="0" borderId="47" xfId="64" applyNumberFormat="1" applyFont="1" applyFill="1" applyBorder="1" applyAlignment="1">
      <alignment horizontal="right" vertical="center"/>
      <protection/>
    </xf>
    <xf numFmtId="178" fontId="0" fillId="0" borderId="48" xfId="42" applyNumberFormat="1" applyFont="1" applyFill="1" applyBorder="1" applyAlignment="1">
      <alignment horizontal="right" vertical="center"/>
    </xf>
    <xf numFmtId="176" fontId="0" fillId="0" borderId="49" xfId="64" applyNumberFormat="1" applyFont="1" applyFill="1" applyBorder="1" applyAlignment="1">
      <alignment horizontal="distributed" vertical="center"/>
      <protection/>
    </xf>
    <xf numFmtId="176" fontId="0" fillId="0" borderId="50" xfId="64" applyNumberFormat="1" applyFont="1" applyFill="1" applyBorder="1" applyAlignment="1">
      <alignment horizontal="right" vertical="center"/>
      <protection/>
    </xf>
    <xf numFmtId="176" fontId="0" fillId="0" borderId="51" xfId="64" applyNumberFormat="1" applyFont="1" applyFill="1" applyBorder="1" applyAlignment="1">
      <alignment horizontal="right" vertical="center"/>
      <protection/>
    </xf>
    <xf numFmtId="176" fontId="0" fillId="0" borderId="52" xfId="64" applyNumberFormat="1" applyFont="1" applyFill="1" applyBorder="1" applyAlignment="1">
      <alignment horizontal="right" vertical="center"/>
      <protection/>
    </xf>
    <xf numFmtId="176" fontId="0" fillId="0" borderId="53" xfId="64" applyNumberFormat="1" applyFont="1" applyFill="1" applyBorder="1" applyAlignment="1">
      <alignment horizontal="right" vertical="center"/>
      <protection/>
    </xf>
    <xf numFmtId="176" fontId="0" fillId="0" borderId="54" xfId="64" applyNumberFormat="1" applyFont="1" applyFill="1" applyBorder="1" applyAlignment="1">
      <alignment horizontal="right" vertical="center"/>
      <protection/>
    </xf>
    <xf numFmtId="176" fontId="0" fillId="0" borderId="55" xfId="64" applyNumberFormat="1" applyFont="1" applyFill="1" applyBorder="1" applyAlignment="1">
      <alignment horizontal="right" vertical="center"/>
      <protection/>
    </xf>
    <xf numFmtId="178" fontId="0" fillId="0" borderId="56" xfId="64" applyNumberFormat="1" applyFont="1" applyFill="1" applyBorder="1" applyAlignment="1">
      <alignment horizontal="right" vertical="center"/>
      <protection/>
    </xf>
    <xf numFmtId="178" fontId="0" fillId="0" borderId="57" xfId="64" applyNumberFormat="1" applyFont="1" applyFill="1" applyBorder="1" applyAlignment="1">
      <alignment horizontal="right" vertical="center"/>
      <protection/>
    </xf>
    <xf numFmtId="176" fontId="0" fillId="0" borderId="42" xfId="64" applyNumberFormat="1" applyFont="1" applyFill="1" applyBorder="1" applyAlignment="1">
      <alignment horizontal="right" vertical="center"/>
      <protection/>
    </xf>
    <xf numFmtId="176" fontId="0" fillId="0" borderId="41" xfId="64" applyNumberFormat="1" applyFont="1" applyFill="1" applyBorder="1" applyAlignment="1">
      <alignment horizontal="center" vertical="center"/>
      <protection/>
    </xf>
    <xf numFmtId="176" fontId="0" fillId="0" borderId="48" xfId="64" applyNumberFormat="1" applyFont="1" applyFill="1" applyBorder="1" applyAlignment="1">
      <alignment horizontal="right" vertical="center"/>
      <protection/>
    </xf>
    <xf numFmtId="176" fontId="0" fillId="0" borderId="58" xfId="64" applyNumberFormat="1" applyFont="1" applyFill="1" applyBorder="1" applyAlignment="1">
      <alignment horizontal="center" vertical="center"/>
      <protection/>
    </xf>
    <xf numFmtId="176" fontId="0" fillId="0" borderId="59" xfId="64" applyNumberFormat="1" applyFont="1" applyFill="1" applyBorder="1" applyAlignment="1">
      <alignment horizontal="right" vertical="center"/>
      <protection/>
    </xf>
    <xf numFmtId="176" fontId="0" fillId="0" borderId="60" xfId="64" applyNumberFormat="1" applyFont="1" applyFill="1" applyBorder="1" applyAlignment="1">
      <alignment horizontal="right" vertical="center"/>
      <protection/>
    </xf>
    <xf numFmtId="176" fontId="0" fillId="0" borderId="61" xfId="64" applyNumberFormat="1" applyFont="1" applyFill="1" applyBorder="1" applyAlignment="1">
      <alignment horizontal="right" vertical="center"/>
      <protection/>
    </xf>
    <xf numFmtId="176" fontId="0" fillId="0" borderId="62" xfId="64" applyNumberFormat="1" applyFont="1" applyFill="1" applyBorder="1" applyAlignment="1">
      <alignment horizontal="right" vertical="center"/>
      <protection/>
    </xf>
    <xf numFmtId="176" fontId="0" fillId="0" borderId="63" xfId="64" applyNumberFormat="1" applyFont="1" applyFill="1" applyBorder="1" applyAlignment="1">
      <alignment horizontal="right" vertical="center"/>
      <protection/>
    </xf>
    <xf numFmtId="176" fontId="0" fillId="0" borderId="64" xfId="64" applyNumberFormat="1" applyFont="1" applyFill="1" applyBorder="1" applyAlignment="1">
      <alignment horizontal="right" vertical="center"/>
      <protection/>
    </xf>
    <xf numFmtId="176" fontId="0" fillId="0" borderId="65" xfId="64" applyNumberFormat="1" applyFont="1" applyFill="1" applyBorder="1" applyAlignment="1">
      <alignment horizontal="center" vertical="center"/>
      <protection/>
    </xf>
    <xf numFmtId="176" fontId="0" fillId="0" borderId="66" xfId="64" applyNumberFormat="1" applyFont="1" applyFill="1" applyBorder="1" applyAlignment="1">
      <alignment horizontal="right" vertical="center"/>
      <protection/>
    </xf>
    <xf numFmtId="178" fontId="0" fillId="0" borderId="67" xfId="64" applyNumberFormat="1" applyFont="1" applyFill="1" applyBorder="1" applyAlignment="1">
      <alignment horizontal="right" vertical="center"/>
      <protection/>
    </xf>
    <xf numFmtId="178" fontId="0" fillId="0" borderId="68" xfId="64" applyNumberFormat="1" applyFont="1" applyFill="1" applyBorder="1" applyAlignment="1">
      <alignment horizontal="right" vertical="center"/>
      <protection/>
    </xf>
    <xf numFmtId="178" fontId="0" fillId="0" borderId="69" xfId="64" applyNumberFormat="1" applyFont="1" applyFill="1" applyBorder="1" applyAlignment="1">
      <alignment horizontal="right" vertical="center"/>
      <protection/>
    </xf>
    <xf numFmtId="178" fontId="0" fillId="0" borderId="70" xfId="64" applyNumberFormat="1" applyFont="1" applyFill="1" applyBorder="1" applyAlignment="1">
      <alignment horizontal="right" vertical="center"/>
      <protection/>
    </xf>
    <xf numFmtId="178" fontId="0" fillId="0" borderId="66" xfId="42" applyNumberFormat="1" applyFont="1" applyFill="1" applyBorder="1" applyAlignment="1">
      <alignment horizontal="right" vertical="center"/>
    </xf>
    <xf numFmtId="176" fontId="0" fillId="0" borderId="0" xfId="71" applyNumberFormat="1" applyFont="1" applyFill="1" applyAlignment="1" applyProtection="1">
      <alignment vertical="center"/>
      <protection/>
    </xf>
    <xf numFmtId="176" fontId="0" fillId="0" borderId="0" xfId="49" applyNumberFormat="1" applyFont="1" applyFill="1" applyAlignment="1">
      <alignment vertical="center"/>
    </xf>
    <xf numFmtId="183" fontId="0" fillId="0" borderId="71" xfId="0" applyNumberFormat="1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Border="1" applyAlignment="1">
      <alignment vertical="center" wrapText="1"/>
    </xf>
    <xf numFmtId="176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3" fontId="0" fillId="0" borderId="13" xfId="0" applyNumberFormat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189" fontId="0" fillId="0" borderId="0" xfId="0" applyNumberFormat="1" applyFont="1" applyBorder="1" applyAlignment="1">
      <alignment vertical="center"/>
    </xf>
    <xf numFmtId="0" fontId="0" fillId="0" borderId="73" xfId="0" applyNumberFormat="1" applyFont="1" applyFill="1" applyBorder="1" applyAlignment="1">
      <alignment horizontal="center" vertical="center"/>
    </xf>
    <xf numFmtId="184" fontId="0" fillId="0" borderId="12" xfId="0" applyNumberFormat="1" applyFont="1" applyBorder="1" applyAlignment="1">
      <alignment vertical="center" wrapText="1"/>
    </xf>
    <xf numFmtId="0" fontId="0" fillId="0" borderId="74" xfId="0" applyBorder="1" applyAlignment="1">
      <alignment horizontal="center" vertical="center"/>
    </xf>
    <xf numFmtId="189" fontId="0" fillId="0" borderId="75" xfId="0" applyNumberFormat="1" applyFont="1" applyBorder="1" applyAlignment="1">
      <alignment vertical="center"/>
    </xf>
    <xf numFmtId="184" fontId="0" fillId="0" borderId="13" xfId="0" applyNumberFormat="1" applyFont="1" applyBorder="1" applyAlignment="1">
      <alignment vertical="center" wrapText="1"/>
    </xf>
    <xf numFmtId="0" fontId="0" fillId="0" borderId="72" xfId="0" applyNumberFormat="1" applyFont="1" applyFill="1" applyBorder="1" applyAlignment="1">
      <alignment horizontal="center" vertical="center"/>
    </xf>
    <xf numFmtId="189" fontId="0" fillId="0" borderId="76" xfId="0" applyNumberFormat="1" applyFont="1" applyBorder="1" applyAlignment="1">
      <alignment vertical="center"/>
    </xf>
    <xf numFmtId="189" fontId="0" fillId="0" borderId="74" xfId="0" applyNumberFormat="1" applyFont="1" applyBorder="1" applyAlignment="1">
      <alignment vertical="center"/>
    </xf>
    <xf numFmtId="184" fontId="0" fillId="0" borderId="26" xfId="0" applyNumberFormat="1" applyFont="1" applyBorder="1" applyAlignment="1">
      <alignment vertical="center" wrapText="1"/>
    </xf>
    <xf numFmtId="176" fontId="0" fillId="0" borderId="75" xfId="0" applyNumberFormat="1" applyFont="1" applyBorder="1" applyAlignment="1">
      <alignment vertical="center"/>
    </xf>
    <xf numFmtId="176" fontId="0" fillId="0" borderId="76" xfId="0" applyNumberFormat="1" applyFont="1" applyBorder="1" applyAlignment="1">
      <alignment vertical="center"/>
    </xf>
    <xf numFmtId="176" fontId="0" fillId="0" borderId="74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77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70" applyNumberFormat="1" applyFont="1" applyAlignment="1">
      <alignment horizontal="center" vertical="center"/>
      <protection/>
    </xf>
    <xf numFmtId="176" fontId="0" fillId="0" borderId="0" xfId="70" applyNumberFormat="1" applyFont="1" applyAlignment="1">
      <alignment horizontal="center" vertical="center" wrapText="1"/>
      <protection/>
    </xf>
    <xf numFmtId="176" fontId="0" fillId="0" borderId="0" xfId="70" applyNumberFormat="1" applyFont="1" applyAlignment="1">
      <alignment vertical="center"/>
      <protection/>
    </xf>
    <xf numFmtId="176" fontId="0" fillId="0" borderId="0" xfId="0" applyNumberForma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66" applyFont="1" applyAlignment="1">
      <alignment vertical="center"/>
      <protection/>
    </xf>
    <xf numFmtId="176" fontId="0" fillId="0" borderId="0" xfId="66" applyNumberFormat="1" applyFont="1" applyAlignment="1">
      <alignment vertical="center"/>
      <protection/>
    </xf>
    <xf numFmtId="177" fontId="0" fillId="0" borderId="0" xfId="0" applyNumberFormat="1" applyFont="1" applyBorder="1" applyAlignment="1">
      <alignment vertical="center"/>
    </xf>
    <xf numFmtId="177" fontId="0" fillId="0" borderId="0" xfId="42" applyNumberFormat="1" applyFont="1" applyBorder="1" applyAlignment="1">
      <alignment vertical="center"/>
    </xf>
    <xf numFmtId="177" fontId="0" fillId="0" borderId="0" xfId="42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6" fontId="0" fillId="4" borderId="0" xfId="68" applyNumberFormat="1" applyFont="1" applyFill="1" applyAlignment="1" quotePrefix="1">
      <alignment vertical="center"/>
      <protection/>
    </xf>
    <xf numFmtId="183" fontId="31" fillId="0" borderId="0" xfId="0" applyNumberFormat="1" applyFont="1" applyBorder="1" applyAlignment="1">
      <alignment horizontal="center" vertical="center"/>
    </xf>
    <xf numFmtId="176" fontId="0" fillId="0" borderId="77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7" fontId="0" fillId="0" borderId="0" xfId="42" applyNumberFormat="1" applyFont="1" applyAlignment="1">
      <alignment vertical="center"/>
    </xf>
    <xf numFmtId="9" fontId="0" fillId="0" borderId="0" xfId="42" applyFont="1" applyAlignment="1">
      <alignment vertical="center"/>
    </xf>
    <xf numFmtId="0" fontId="25" fillId="0" borderId="0" xfId="0" applyFont="1" applyAlignment="1">
      <alignment horizontal="center" vertical="center"/>
    </xf>
    <xf numFmtId="183" fontId="25" fillId="0" borderId="12" xfId="0" applyNumberFormat="1" applyFont="1" applyBorder="1" applyAlignment="1">
      <alignment horizontal="center" vertical="center"/>
    </xf>
    <xf numFmtId="184" fontId="25" fillId="0" borderId="12" xfId="0" applyNumberFormat="1" applyFont="1" applyBorder="1" applyAlignment="1">
      <alignment vertical="center" wrapText="1"/>
    </xf>
    <xf numFmtId="176" fontId="25" fillId="0" borderId="78" xfId="0" applyNumberFormat="1" applyFont="1" applyBorder="1" applyAlignment="1">
      <alignment vertical="center"/>
    </xf>
    <xf numFmtId="176" fontId="25" fillId="0" borderId="79" xfId="0" applyNumberFormat="1" applyFont="1" applyBorder="1" applyAlignment="1">
      <alignment vertical="center"/>
    </xf>
    <xf numFmtId="176" fontId="25" fillId="0" borderId="80" xfId="0" applyNumberFormat="1" applyFont="1" applyBorder="1" applyAlignment="1">
      <alignment vertical="center"/>
    </xf>
    <xf numFmtId="183" fontId="25" fillId="0" borderId="11" xfId="0" applyNumberFormat="1" applyFont="1" applyBorder="1" applyAlignment="1">
      <alignment horizontal="center" vertical="center"/>
    </xf>
    <xf numFmtId="184" fontId="25" fillId="0" borderId="11" xfId="0" applyNumberFormat="1" applyFont="1" applyBorder="1" applyAlignment="1">
      <alignment vertical="center" wrapText="1"/>
    </xf>
    <xf numFmtId="176" fontId="25" fillId="0" borderId="81" xfId="0" applyNumberFormat="1" applyFont="1" applyBorder="1" applyAlignment="1">
      <alignment vertical="center"/>
    </xf>
    <xf numFmtId="176" fontId="25" fillId="0" borderId="10" xfId="0" applyNumberFormat="1" applyFont="1" applyBorder="1" applyAlignment="1">
      <alignment vertical="center"/>
    </xf>
    <xf numFmtId="176" fontId="25" fillId="0" borderId="82" xfId="0" applyNumberFormat="1" applyFont="1" applyBorder="1" applyAlignment="1">
      <alignment vertical="center"/>
    </xf>
    <xf numFmtId="183" fontId="25" fillId="0" borderId="83" xfId="0" applyNumberFormat="1" applyFont="1" applyBorder="1" applyAlignment="1">
      <alignment horizontal="center" vertical="center"/>
    </xf>
    <xf numFmtId="184" fontId="25" fillId="0" borderId="83" xfId="0" applyNumberFormat="1" applyFont="1" applyBorder="1" applyAlignment="1">
      <alignment vertical="center" wrapText="1"/>
    </xf>
    <xf numFmtId="176" fontId="25" fillId="0" borderId="84" xfId="0" applyNumberFormat="1" applyFont="1" applyBorder="1" applyAlignment="1">
      <alignment vertical="center"/>
    </xf>
    <xf numFmtId="176" fontId="25" fillId="0" borderId="85" xfId="0" applyNumberFormat="1" applyFont="1" applyBorder="1" applyAlignment="1">
      <alignment vertical="center"/>
    </xf>
    <xf numFmtId="176" fontId="25" fillId="0" borderId="86" xfId="0" applyNumberFormat="1" applyFont="1" applyBorder="1" applyAlignment="1">
      <alignment vertical="center"/>
    </xf>
    <xf numFmtId="0" fontId="72" fillId="0" borderId="0" xfId="0" applyFont="1" applyAlignment="1">
      <alignment horizontal="center" vertical="center" readingOrder="1"/>
    </xf>
    <xf numFmtId="0" fontId="41" fillId="0" borderId="0" xfId="0" applyFont="1" applyAlignment="1">
      <alignment horizontal="centerContinuous" vertical="center"/>
    </xf>
    <xf numFmtId="0" fontId="29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73" fillId="0" borderId="0" xfId="0" applyFont="1" applyAlignment="1">
      <alignment horizontal="center" vertical="center" readingOrder="1"/>
    </xf>
    <xf numFmtId="0" fontId="29" fillId="18" borderId="16" xfId="0" applyFont="1" applyFill="1" applyBorder="1" applyAlignment="1">
      <alignment vertical="center"/>
    </xf>
    <xf numFmtId="0" fontId="29" fillId="18" borderId="23" xfId="0" applyFont="1" applyFill="1" applyBorder="1" applyAlignment="1">
      <alignment vertical="center"/>
    </xf>
    <xf numFmtId="0" fontId="29" fillId="18" borderId="87" xfId="0" applyFont="1" applyFill="1" applyBorder="1" applyAlignment="1">
      <alignment vertical="center"/>
    </xf>
    <xf numFmtId="0" fontId="29" fillId="18" borderId="25" xfId="0" applyFont="1" applyFill="1" applyBorder="1" applyAlignment="1">
      <alignment vertical="center"/>
    </xf>
    <xf numFmtId="0" fontId="29" fillId="18" borderId="0" xfId="0" applyFont="1" applyFill="1" applyBorder="1" applyAlignment="1">
      <alignment vertical="center"/>
    </xf>
    <xf numFmtId="0" fontId="29" fillId="18" borderId="76" xfId="0" applyFont="1" applyFill="1" applyBorder="1" applyAlignment="1">
      <alignment vertical="center"/>
    </xf>
    <xf numFmtId="0" fontId="29" fillId="18" borderId="0" xfId="0" applyFont="1" applyFill="1" applyBorder="1" applyAlignment="1">
      <alignment horizontal="center" vertical="center"/>
    </xf>
    <xf numFmtId="0" fontId="29" fillId="18" borderId="29" xfId="0" applyFont="1" applyFill="1" applyBorder="1" applyAlignment="1">
      <alignment vertical="center"/>
    </xf>
    <xf numFmtId="3" fontId="29" fillId="18" borderId="88" xfId="0" applyNumberFormat="1" applyFont="1" applyFill="1" applyBorder="1" applyAlignment="1">
      <alignment vertical="center"/>
    </xf>
    <xf numFmtId="3" fontId="29" fillId="18" borderId="89" xfId="0" applyNumberFormat="1" applyFont="1" applyFill="1" applyBorder="1" applyAlignment="1">
      <alignment vertical="center"/>
    </xf>
    <xf numFmtId="0" fontId="29" fillId="18" borderId="90" xfId="0" applyFont="1" applyFill="1" applyBorder="1" applyAlignment="1">
      <alignment vertical="center"/>
    </xf>
    <xf numFmtId="0" fontId="29" fillId="18" borderId="89" xfId="0" applyFont="1" applyFill="1" applyBorder="1" applyAlignment="1">
      <alignment horizontal="center" vertical="center"/>
    </xf>
    <xf numFmtId="0" fontId="29" fillId="18" borderId="91" xfId="0" applyFont="1" applyFill="1" applyBorder="1" applyAlignment="1">
      <alignment horizontal="centerContinuous" vertical="center" wrapText="1"/>
    </xf>
    <xf numFmtId="0" fontId="29" fillId="18" borderId="92" xfId="0" applyFont="1" applyFill="1" applyBorder="1" applyAlignment="1">
      <alignment horizontal="centerContinuous" vertical="center" wrapText="1"/>
    </xf>
    <xf numFmtId="3" fontId="29" fillId="18" borderId="0" xfId="0" applyNumberFormat="1" applyFont="1" applyFill="1" applyBorder="1" applyAlignment="1">
      <alignment vertical="center"/>
    </xf>
    <xf numFmtId="49" fontId="29" fillId="18" borderId="0" xfId="0" applyNumberFormat="1" applyFont="1" applyFill="1" applyBorder="1" applyAlignment="1">
      <alignment horizontal="centerContinuous" vertical="center"/>
    </xf>
    <xf numFmtId="0" fontId="29" fillId="18" borderId="33" xfId="0" applyFont="1" applyFill="1" applyBorder="1" applyAlignment="1">
      <alignment vertical="center"/>
    </xf>
    <xf numFmtId="0" fontId="29" fillId="18" borderId="39" xfId="0" applyFont="1" applyFill="1" applyBorder="1" applyAlignment="1">
      <alignment vertical="center"/>
    </xf>
    <xf numFmtId="0" fontId="29" fillId="18" borderId="93" xfId="0" applyFont="1" applyFill="1" applyBorder="1" applyAlignment="1">
      <alignment vertical="center"/>
    </xf>
    <xf numFmtId="0" fontId="29" fillId="18" borderId="0" xfId="0" applyFont="1" applyFill="1" applyAlignment="1">
      <alignment vertical="center"/>
    </xf>
    <xf numFmtId="0" fontId="29" fillId="18" borderId="94" xfId="0" applyFont="1" applyFill="1" applyBorder="1" applyAlignment="1">
      <alignment horizontal="center" vertical="center"/>
    </xf>
    <xf numFmtId="0" fontId="29" fillId="18" borderId="85" xfId="0" applyFont="1" applyFill="1" applyBorder="1" applyAlignment="1">
      <alignment horizontal="center" vertical="center"/>
    </xf>
    <xf numFmtId="0" fontId="29" fillId="18" borderId="86" xfId="0" applyFont="1" applyFill="1" applyBorder="1" applyAlignment="1">
      <alignment horizontal="center" vertical="center"/>
    </xf>
    <xf numFmtId="0" fontId="29" fillId="18" borderId="12" xfId="0" applyFont="1" applyFill="1" applyBorder="1" applyAlignment="1">
      <alignment vertical="center"/>
    </xf>
    <xf numFmtId="176" fontId="29" fillId="18" borderId="95" xfId="0" applyNumberFormat="1" applyFont="1" applyFill="1" applyBorder="1" applyAlignment="1">
      <alignment vertical="center"/>
    </xf>
    <xf numFmtId="178" fontId="29" fillId="18" borderId="79" xfId="0" applyNumberFormat="1" applyFont="1" applyFill="1" applyBorder="1" applyAlignment="1">
      <alignment vertical="center"/>
    </xf>
    <xf numFmtId="176" fontId="29" fillId="18" borderId="79" xfId="0" applyNumberFormat="1" applyFont="1" applyFill="1" applyBorder="1" applyAlignment="1">
      <alignment vertical="center"/>
    </xf>
    <xf numFmtId="178" fontId="29" fillId="18" borderId="80" xfId="0" applyNumberFormat="1" applyFont="1" applyFill="1" applyBorder="1" applyAlignment="1">
      <alignment vertical="center"/>
    </xf>
    <xf numFmtId="176" fontId="29" fillId="18" borderId="96" xfId="0" applyNumberFormat="1" applyFont="1" applyFill="1" applyBorder="1" applyAlignment="1">
      <alignment vertical="center"/>
    </xf>
    <xf numFmtId="178" fontId="29" fillId="18" borderId="10" xfId="0" applyNumberFormat="1" applyFont="1" applyFill="1" applyBorder="1" applyAlignment="1">
      <alignment vertical="center"/>
    </xf>
    <xf numFmtId="176" fontId="29" fillId="18" borderId="10" xfId="0" applyNumberFormat="1" applyFont="1" applyFill="1" applyBorder="1" applyAlignment="1">
      <alignment vertical="center"/>
    </xf>
    <xf numFmtId="178" fontId="29" fillId="18" borderId="82" xfId="0" applyNumberFormat="1" applyFont="1" applyFill="1" applyBorder="1" applyAlignment="1">
      <alignment vertical="center"/>
    </xf>
    <xf numFmtId="0" fontId="29" fillId="18" borderId="27" xfId="0" applyFont="1" applyFill="1" applyBorder="1" applyAlignment="1">
      <alignment vertical="center"/>
    </xf>
    <xf numFmtId="0" fontId="29" fillId="18" borderId="82" xfId="0" applyFont="1" applyFill="1" applyBorder="1" applyAlignment="1">
      <alignment horizontal="distributed" vertical="center" indent="1"/>
    </xf>
    <xf numFmtId="0" fontId="29" fillId="18" borderId="27" xfId="0" applyFont="1" applyFill="1" applyBorder="1" applyAlignment="1">
      <alignment vertical="center"/>
    </xf>
    <xf numFmtId="0" fontId="29" fillId="18" borderId="11" xfId="0" applyFont="1" applyFill="1" applyBorder="1" applyAlignment="1">
      <alignment vertical="center"/>
    </xf>
    <xf numFmtId="0" fontId="29" fillId="18" borderId="11" xfId="0" applyFont="1" applyFill="1" applyBorder="1" applyAlignment="1">
      <alignment vertical="center" wrapText="1"/>
    </xf>
    <xf numFmtId="0" fontId="29" fillId="18" borderId="12" xfId="0" applyFont="1" applyFill="1" applyBorder="1" applyAlignment="1">
      <alignment vertical="center" wrapText="1"/>
    </xf>
    <xf numFmtId="176" fontId="29" fillId="18" borderId="97" xfId="0" applyNumberFormat="1" applyFont="1" applyFill="1" applyBorder="1" applyAlignment="1">
      <alignment vertical="center"/>
    </xf>
    <xf numFmtId="178" fontId="29" fillId="18" borderId="30" xfId="0" applyNumberFormat="1" applyFont="1" applyFill="1" applyBorder="1" applyAlignment="1">
      <alignment vertical="center"/>
    </xf>
    <xf numFmtId="176" fontId="29" fillId="18" borderId="30" xfId="0" applyNumberFormat="1" applyFont="1" applyFill="1" applyBorder="1" applyAlignment="1">
      <alignment vertical="center"/>
    </xf>
    <xf numFmtId="178" fontId="29" fillId="18" borderId="98" xfId="0" applyNumberFormat="1" applyFont="1" applyFill="1" applyBorder="1" applyAlignment="1">
      <alignment vertical="center"/>
    </xf>
    <xf numFmtId="0" fontId="29" fillId="18" borderId="99" xfId="0" applyFont="1" applyFill="1" applyBorder="1" applyAlignment="1">
      <alignment vertical="center"/>
    </xf>
    <xf numFmtId="176" fontId="29" fillId="18" borderId="100" xfId="0" applyNumberFormat="1" applyFont="1" applyFill="1" applyBorder="1" applyAlignment="1">
      <alignment vertical="center"/>
    </xf>
    <xf numFmtId="178" fontId="29" fillId="18" borderId="101" xfId="0" applyNumberFormat="1" applyFont="1" applyFill="1" applyBorder="1" applyAlignment="1">
      <alignment vertical="center"/>
    </xf>
    <xf numFmtId="176" fontId="29" fillId="18" borderId="101" xfId="0" applyNumberFormat="1" applyFont="1" applyFill="1" applyBorder="1" applyAlignment="1">
      <alignment vertical="center"/>
    </xf>
    <xf numFmtId="178" fontId="29" fillId="18" borderId="102" xfId="0" applyNumberFormat="1" applyFont="1" applyFill="1" applyBorder="1" applyAlignment="1">
      <alignment vertical="center"/>
    </xf>
    <xf numFmtId="0" fontId="29" fillId="18" borderId="0" xfId="0" applyFont="1" applyFill="1" applyAlignment="1">
      <alignment vertical="center"/>
    </xf>
    <xf numFmtId="0" fontId="29" fillId="18" borderId="0" xfId="0" applyFont="1" applyFill="1" applyAlignment="1">
      <alignment vertical="center" wrapText="1"/>
    </xf>
    <xf numFmtId="176" fontId="29" fillId="18" borderId="80" xfId="0" applyNumberFormat="1" applyFont="1" applyFill="1" applyBorder="1" applyAlignment="1">
      <alignment vertical="center"/>
    </xf>
    <xf numFmtId="176" fontId="29" fillId="18" borderId="82" xfId="0" applyNumberFormat="1" applyFont="1" applyFill="1" applyBorder="1" applyAlignment="1">
      <alignment vertical="center"/>
    </xf>
    <xf numFmtId="176" fontId="29" fillId="18" borderId="94" xfId="0" applyNumberFormat="1" applyFont="1" applyFill="1" applyBorder="1" applyAlignment="1">
      <alignment vertical="center"/>
    </xf>
    <xf numFmtId="176" fontId="29" fillId="18" borderId="85" xfId="0" applyNumberFormat="1" applyFont="1" applyFill="1" applyBorder="1" applyAlignment="1">
      <alignment vertical="center"/>
    </xf>
    <xf numFmtId="176" fontId="29" fillId="18" borderId="86" xfId="0" applyNumberFormat="1" applyFont="1" applyFill="1" applyBorder="1" applyAlignment="1">
      <alignment vertical="center"/>
    </xf>
    <xf numFmtId="0" fontId="43" fillId="18" borderId="0" xfId="0" applyFont="1" applyFill="1" applyAlignment="1">
      <alignment vertical="center"/>
    </xf>
    <xf numFmtId="0" fontId="0" fillId="18" borderId="0" xfId="0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18" borderId="0" xfId="0" applyFont="1" applyFill="1" applyAlignment="1">
      <alignment vertical="center"/>
    </xf>
    <xf numFmtId="0" fontId="28" fillId="18" borderId="0" xfId="0" applyFont="1" applyFill="1" applyBorder="1" applyAlignment="1">
      <alignment horizontal="center" vertical="center"/>
    </xf>
    <xf numFmtId="0" fontId="0" fillId="19" borderId="10" xfId="66" applyFont="1" applyFill="1" applyBorder="1" applyAlignment="1">
      <alignment horizontal="center" vertical="center"/>
      <protection/>
    </xf>
    <xf numFmtId="176" fontId="0" fillId="19" borderId="10" xfId="49" applyNumberFormat="1" applyFont="1" applyFill="1" applyBorder="1" applyAlignment="1">
      <alignment vertical="center"/>
    </xf>
    <xf numFmtId="176" fontId="0" fillId="0" borderId="10" xfId="49" applyNumberFormat="1" applyFont="1" applyBorder="1" applyAlignment="1">
      <alignment vertical="center"/>
    </xf>
    <xf numFmtId="0" fontId="0" fillId="0" borderId="10" xfId="66" applyFont="1" applyBorder="1" applyAlignment="1">
      <alignment horizontal="center" vertical="center" wrapText="1"/>
      <protection/>
    </xf>
    <xf numFmtId="176" fontId="0" fillId="0" borderId="10" xfId="66" applyNumberFormat="1" applyFont="1" applyBorder="1" applyAlignment="1">
      <alignment vertical="center"/>
      <protection/>
    </xf>
    <xf numFmtId="176" fontId="0" fillId="0" borderId="10" xfId="66" applyNumberFormat="1" applyFont="1" applyFill="1" applyBorder="1" applyAlignment="1">
      <alignment vertical="center"/>
      <protection/>
    </xf>
    <xf numFmtId="0" fontId="0" fillId="0" borderId="10" xfId="66" applyFont="1" applyBorder="1" applyAlignment="1">
      <alignment horizontal="center" vertical="center" wrapText="1"/>
      <protection/>
    </xf>
    <xf numFmtId="38" fontId="0" fillId="0" borderId="10" xfId="49" applyFont="1" applyBorder="1" applyAlignment="1">
      <alignment vertical="center"/>
    </xf>
    <xf numFmtId="0" fontId="0" fillId="0" borderId="10" xfId="65" applyFont="1" applyBorder="1">
      <alignment vertical="center"/>
      <protection/>
    </xf>
    <xf numFmtId="0" fontId="0" fillId="0" borderId="10" xfId="65" applyFont="1" applyBorder="1" applyAlignment="1">
      <alignment horizontal="center" vertical="center" wrapText="1"/>
      <protection/>
    </xf>
    <xf numFmtId="0" fontId="0" fillId="20" borderId="10" xfId="65" applyFont="1" applyFill="1" applyBorder="1" applyAlignment="1">
      <alignment horizontal="center"/>
      <protection/>
    </xf>
    <xf numFmtId="176" fontId="0" fillId="20" borderId="10" xfId="49" applyNumberFormat="1" applyFont="1" applyFill="1" applyBorder="1" applyAlignment="1">
      <alignment vertical="center"/>
    </xf>
    <xf numFmtId="0" fontId="0" fillId="0" borderId="10" xfId="65" applyFont="1" applyBorder="1" applyAlignment="1">
      <alignment horizontal="center"/>
      <protection/>
    </xf>
    <xf numFmtId="0" fontId="0" fillId="0" borderId="10" xfId="65" applyFont="1" applyFill="1" applyBorder="1" applyAlignment="1">
      <alignment horizontal="center"/>
      <protection/>
    </xf>
    <xf numFmtId="176" fontId="0" fillId="0" borderId="10" xfId="49" applyNumberFormat="1" applyFont="1" applyFill="1" applyBorder="1" applyAlignment="1">
      <alignment vertical="center"/>
    </xf>
    <xf numFmtId="176" fontId="0" fillId="0" borderId="10" xfId="65" applyNumberFormat="1" applyFont="1" applyFill="1" applyBorder="1" applyAlignment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92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6" fontId="0" fillId="0" borderId="0" xfId="70" applyNumberFormat="1" applyFont="1" applyFill="1" applyBorder="1" applyAlignment="1">
      <alignment horizontal="center" vertical="center" wrapText="1"/>
      <protection/>
    </xf>
    <xf numFmtId="38" fontId="0" fillId="0" borderId="0" xfId="49" applyFont="1" applyFill="1" applyBorder="1" applyAlignment="1">
      <alignment vertical="center"/>
    </xf>
    <xf numFmtId="9" fontId="0" fillId="0" borderId="0" xfId="42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76" fontId="0" fillId="0" borderId="0" xfId="0" applyNumberFormat="1" applyFont="1" applyFill="1" applyBorder="1" applyAlignment="1" quotePrefix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 wrapText="1"/>
    </xf>
    <xf numFmtId="178" fontId="0" fillId="0" borderId="0" xfId="42" applyNumberFormat="1" applyFont="1" applyFill="1" applyBorder="1" applyAlignment="1">
      <alignment vertical="center"/>
    </xf>
    <xf numFmtId="176" fontId="0" fillId="0" borderId="0" xfId="42" applyNumberFormat="1" applyFont="1" applyFill="1" applyBorder="1" applyAlignment="1">
      <alignment vertical="center"/>
    </xf>
    <xf numFmtId="0" fontId="0" fillId="0" borderId="103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4" xfId="0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3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29" fillId="18" borderId="17" xfId="0" applyFont="1" applyFill="1" applyBorder="1" applyAlignment="1">
      <alignment horizontal="center" vertical="center"/>
    </xf>
    <xf numFmtId="0" fontId="29" fillId="18" borderId="34" xfId="0" applyFont="1" applyFill="1" applyBorder="1" applyAlignment="1">
      <alignment horizontal="center" vertical="center"/>
    </xf>
    <xf numFmtId="0" fontId="29" fillId="18" borderId="21" xfId="0" applyFont="1" applyFill="1" applyBorder="1" applyAlignment="1">
      <alignment horizontal="center" vertical="center"/>
    </xf>
    <xf numFmtId="0" fontId="29" fillId="18" borderId="104" xfId="0" applyFont="1" applyFill="1" applyBorder="1" applyAlignment="1">
      <alignment horizontal="center" vertical="center"/>
    </xf>
    <xf numFmtId="0" fontId="29" fillId="18" borderId="105" xfId="0" applyFont="1" applyFill="1" applyBorder="1" applyAlignment="1">
      <alignment horizontal="center" vertical="center"/>
    </xf>
    <xf numFmtId="0" fontId="29" fillId="18" borderId="78" xfId="0" applyFont="1" applyFill="1" applyBorder="1" applyAlignment="1">
      <alignment horizontal="distributed" vertical="center" indent="2"/>
    </xf>
    <xf numFmtId="0" fontId="29" fillId="18" borderId="80" xfId="0" applyFont="1" applyFill="1" applyBorder="1" applyAlignment="1">
      <alignment horizontal="distributed" vertical="center" indent="2"/>
    </xf>
    <xf numFmtId="0" fontId="29" fillId="18" borderId="106" xfId="0" applyFont="1" applyFill="1" applyBorder="1" applyAlignment="1">
      <alignment horizontal="distributed" vertical="center" indent="2"/>
    </xf>
    <xf numFmtId="0" fontId="29" fillId="18" borderId="107" xfId="0" applyFont="1" applyFill="1" applyBorder="1" applyAlignment="1">
      <alignment horizontal="distributed" vertical="center" indent="2"/>
    </xf>
    <xf numFmtId="0" fontId="29" fillId="18" borderId="108" xfId="0" applyFont="1" applyFill="1" applyBorder="1" applyAlignment="1">
      <alignment horizontal="distributed" vertical="center" indent="2"/>
    </xf>
    <xf numFmtId="0" fontId="29" fillId="18" borderId="109" xfId="0" applyFont="1" applyFill="1" applyBorder="1" applyAlignment="1">
      <alignment horizontal="distributed" vertical="center" indent="2"/>
    </xf>
    <xf numFmtId="0" fontId="29" fillId="18" borderId="105" xfId="0" applyFont="1" applyFill="1" applyBorder="1" applyAlignment="1">
      <alignment horizontal="distributed" vertical="center" indent="2"/>
    </xf>
    <xf numFmtId="0" fontId="29" fillId="18" borderId="84" xfId="0" applyFont="1" applyFill="1" applyBorder="1" applyAlignment="1">
      <alignment horizontal="distributed" vertical="center" indent="2"/>
    </xf>
    <xf numFmtId="0" fontId="29" fillId="18" borderId="86" xfId="0" applyFont="1" applyFill="1" applyBorder="1" applyAlignment="1">
      <alignment horizontal="distributed" vertical="center" indent="2"/>
    </xf>
    <xf numFmtId="0" fontId="29" fillId="18" borderId="110" xfId="0" applyFont="1" applyFill="1" applyBorder="1" applyAlignment="1">
      <alignment horizontal="distributed" vertical="center" indent="2"/>
    </xf>
    <xf numFmtId="0" fontId="29" fillId="18" borderId="102" xfId="0" applyFont="1" applyFill="1" applyBorder="1" applyAlignment="1">
      <alignment horizontal="distributed" vertical="center" indent="2"/>
    </xf>
    <xf numFmtId="0" fontId="29" fillId="18" borderId="81" xfId="0" applyFont="1" applyFill="1" applyBorder="1" applyAlignment="1">
      <alignment horizontal="distributed" vertical="center" indent="2"/>
    </xf>
    <xf numFmtId="0" fontId="29" fillId="18" borderId="82" xfId="0" applyFont="1" applyFill="1" applyBorder="1" applyAlignment="1">
      <alignment horizontal="distributed" vertical="center" indent="2"/>
    </xf>
    <xf numFmtId="0" fontId="29" fillId="18" borderId="111" xfId="0" applyFont="1" applyFill="1" applyBorder="1" applyAlignment="1">
      <alignment horizontal="distributed" vertical="center" indent="2"/>
    </xf>
    <xf numFmtId="0" fontId="29" fillId="18" borderId="98" xfId="0" applyFont="1" applyFill="1" applyBorder="1" applyAlignment="1">
      <alignment horizontal="distributed" vertical="center" indent="2"/>
    </xf>
    <xf numFmtId="0" fontId="28" fillId="18" borderId="39" xfId="0" applyFont="1" applyFill="1" applyBorder="1" applyAlignment="1">
      <alignment horizontal="center" vertical="center"/>
    </xf>
    <xf numFmtId="0" fontId="29" fillId="18" borderId="109" xfId="0" applyFont="1" applyFill="1" applyBorder="1" applyAlignment="1">
      <alignment horizontal="center" vertical="center"/>
    </xf>
    <xf numFmtId="0" fontId="29" fillId="18" borderId="81" xfId="0" applyFont="1" applyFill="1" applyBorder="1" applyAlignment="1">
      <alignment horizontal="distributed" vertical="center" wrapText="1" indent="2"/>
    </xf>
    <xf numFmtId="0" fontId="30" fillId="18" borderId="25" xfId="0" applyFont="1" applyFill="1" applyBorder="1" applyAlignment="1">
      <alignment horizontal="center" vertical="center"/>
    </xf>
    <xf numFmtId="0" fontId="29" fillId="18" borderId="0" xfId="0" applyFont="1" applyFill="1" applyBorder="1" applyAlignment="1">
      <alignment horizontal="center" vertical="center"/>
    </xf>
    <xf numFmtId="0" fontId="29" fillId="18" borderId="76" xfId="0" applyFont="1" applyFill="1" applyBorder="1" applyAlignment="1">
      <alignment horizontal="center" vertical="center"/>
    </xf>
    <xf numFmtId="3" fontId="29" fillId="18" borderId="112" xfId="0" applyNumberFormat="1" applyFont="1" applyFill="1" applyBorder="1" applyAlignment="1">
      <alignment vertical="center"/>
    </xf>
    <xf numFmtId="3" fontId="29" fillId="18" borderId="113" xfId="0" applyNumberFormat="1" applyFont="1" applyFill="1" applyBorder="1" applyAlignment="1">
      <alignment vertical="center"/>
    </xf>
    <xf numFmtId="0" fontId="29" fillId="18" borderId="114" xfId="0" applyFont="1" applyFill="1" applyBorder="1" applyAlignment="1">
      <alignment horizontal="center" vertical="center"/>
    </xf>
    <xf numFmtId="0" fontId="29" fillId="18" borderId="115" xfId="0" applyFont="1" applyFill="1" applyBorder="1" applyAlignment="1">
      <alignment horizontal="center" vertical="center"/>
    </xf>
    <xf numFmtId="0" fontId="29" fillId="18" borderId="116" xfId="0" applyFont="1" applyFill="1" applyBorder="1" applyAlignment="1">
      <alignment horizontal="center" vertical="center"/>
    </xf>
    <xf numFmtId="0" fontId="29" fillId="18" borderId="96" xfId="0" applyFont="1" applyFill="1" applyBorder="1" applyAlignment="1">
      <alignment horizontal="center" vertical="center"/>
    </xf>
    <xf numFmtId="0" fontId="29" fillId="18" borderId="117" xfId="0" applyFont="1" applyFill="1" applyBorder="1" applyAlignment="1">
      <alignment horizontal="center" vertical="center"/>
    </xf>
    <xf numFmtId="0" fontId="29" fillId="18" borderId="95" xfId="0" applyFont="1" applyFill="1" applyBorder="1" applyAlignment="1">
      <alignment horizontal="center" vertical="center"/>
    </xf>
    <xf numFmtId="0" fontId="29" fillId="18" borderId="73" xfId="0" applyFont="1" applyFill="1" applyBorder="1" applyAlignment="1">
      <alignment horizontal="center" vertical="center"/>
    </xf>
    <xf numFmtId="0" fontId="29" fillId="18" borderId="118" xfId="0" applyFont="1" applyFill="1" applyBorder="1" applyAlignment="1">
      <alignment horizontal="center" vertical="center"/>
    </xf>
    <xf numFmtId="0" fontId="29" fillId="18" borderId="91" xfId="0" applyFont="1" applyFill="1" applyBorder="1" applyAlignment="1">
      <alignment horizontal="center" vertical="center"/>
    </xf>
    <xf numFmtId="0" fontId="29" fillId="18" borderId="92" xfId="0" applyFont="1" applyFill="1" applyBorder="1" applyAlignment="1">
      <alignment horizontal="center" vertical="center"/>
    </xf>
    <xf numFmtId="49" fontId="29" fillId="18" borderId="0" xfId="0" applyNumberFormat="1" applyFont="1" applyFill="1" applyBorder="1" applyAlignment="1">
      <alignment horizontal="center" vertical="center"/>
    </xf>
    <xf numFmtId="0" fontId="29" fillId="18" borderId="117" xfId="0" applyNumberFormat="1" applyFont="1" applyFill="1" applyBorder="1" applyAlignment="1">
      <alignment horizontal="center" vertical="center"/>
    </xf>
    <xf numFmtId="0" fontId="29" fillId="18" borderId="95" xfId="0" applyNumberFormat="1" applyFont="1" applyFill="1" applyBorder="1" applyAlignment="1">
      <alignment horizontal="center" vertical="center"/>
    </xf>
    <xf numFmtId="177" fontId="29" fillId="18" borderId="91" xfId="0" applyNumberFormat="1" applyFont="1" applyFill="1" applyBorder="1" applyAlignment="1">
      <alignment horizontal="center" vertical="center"/>
    </xf>
    <xf numFmtId="177" fontId="29" fillId="18" borderId="92" xfId="0" applyNumberFormat="1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46" fillId="18" borderId="2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 wrapText="1" indent="2"/>
    </xf>
    <xf numFmtId="38" fontId="0" fillId="18" borderId="0" xfId="51" applyFont="1" applyFill="1" applyAlignment="1">
      <alignment/>
    </xf>
    <xf numFmtId="38" fontId="0" fillId="0" borderId="0" xfId="51" applyFont="1" applyAlignment="1">
      <alignment/>
    </xf>
    <xf numFmtId="38" fontId="54" fillId="18" borderId="0" xfId="51" applyFont="1" applyFill="1" applyAlignment="1">
      <alignment horizontal="centerContinuous"/>
    </xf>
    <xf numFmtId="38" fontId="0" fillId="18" borderId="0" xfId="51" applyFont="1" applyFill="1" applyAlignment="1">
      <alignment horizontal="centerContinuous"/>
    </xf>
    <xf numFmtId="38" fontId="56" fillId="18" borderId="0" xfId="51" applyFont="1" applyFill="1" applyAlignment="1">
      <alignment horizontal="centerContinuous"/>
    </xf>
    <xf numFmtId="38" fontId="74" fillId="18" borderId="0" xfId="51" applyFont="1" applyFill="1" applyAlignment="1">
      <alignment horizontal="centerContinuous"/>
    </xf>
    <xf numFmtId="38" fontId="0" fillId="18" borderId="0" xfId="51" applyFont="1" applyFill="1" applyAlignment="1">
      <alignment horizontal="right"/>
    </xf>
    <xf numFmtId="38" fontId="48" fillId="18" borderId="77" xfId="51" applyFont="1" applyFill="1" applyBorder="1" applyAlignment="1" applyProtection="1">
      <alignment horizontal="center" vertical="center" shrinkToFit="1"/>
      <protection/>
    </xf>
    <xf numFmtId="38" fontId="48" fillId="18" borderId="119" xfId="51" applyFont="1" applyFill="1" applyBorder="1" applyAlignment="1" applyProtection="1">
      <alignment horizontal="center" vertical="center" shrinkToFit="1"/>
      <protection/>
    </xf>
    <xf numFmtId="38" fontId="48" fillId="18" borderId="14" xfId="51" applyFont="1" applyFill="1" applyBorder="1" applyAlignment="1" applyProtection="1">
      <alignment horizontal="center" vertical="center" shrinkToFit="1"/>
      <protection/>
    </xf>
    <xf numFmtId="38" fontId="48" fillId="18" borderId="120" xfId="51" applyFont="1" applyFill="1" applyBorder="1" applyAlignment="1" applyProtection="1">
      <alignment horizontal="center" vertical="center" wrapText="1"/>
      <protection/>
    </xf>
    <xf numFmtId="38" fontId="48" fillId="18" borderId="119" xfId="51" applyFont="1" applyFill="1" applyBorder="1" applyAlignment="1" applyProtection="1">
      <alignment horizontal="center" vertical="center" wrapText="1"/>
      <protection/>
    </xf>
    <xf numFmtId="38" fontId="48" fillId="18" borderId="119" xfId="51" applyFont="1" applyFill="1" applyBorder="1" applyAlignment="1" applyProtection="1">
      <alignment horizontal="centerContinuous" vertical="center" wrapText="1"/>
      <protection/>
    </xf>
    <xf numFmtId="38" fontId="48" fillId="18" borderId="14" xfId="51" applyFont="1" applyFill="1" applyBorder="1" applyAlignment="1" applyProtection="1">
      <alignment horizontal="center" vertical="center" wrapText="1"/>
      <protection/>
    </xf>
    <xf numFmtId="38" fontId="48" fillId="18" borderId="121" xfId="51" applyFont="1" applyFill="1" applyBorder="1" applyAlignment="1" applyProtection="1">
      <alignment horizontal="center" vertical="center" wrapText="1"/>
      <protection/>
    </xf>
    <xf numFmtId="38" fontId="29" fillId="18" borderId="18" xfId="51" applyFont="1" applyFill="1" applyBorder="1" applyAlignment="1" applyProtection="1">
      <alignment horizontal="center" vertical="center" shrinkToFit="1"/>
      <protection/>
    </xf>
    <xf numFmtId="38" fontId="29" fillId="18" borderId="27" xfId="51" applyFont="1" applyFill="1" applyBorder="1" applyAlignment="1" applyProtection="1">
      <alignment horizontal="center" vertical="center" shrinkToFit="1"/>
      <protection/>
    </xf>
    <xf numFmtId="38" fontId="29" fillId="18" borderId="96" xfId="51" applyFont="1" applyFill="1" applyBorder="1" applyAlignment="1" applyProtection="1">
      <alignment horizontal="center" vertical="center"/>
      <protection/>
    </xf>
    <xf numFmtId="38" fontId="29" fillId="18" borderId="96" xfId="51" applyFont="1" applyFill="1" applyBorder="1" applyAlignment="1" applyProtection="1">
      <alignment vertical="center" shrinkToFit="1"/>
      <protection/>
    </xf>
    <xf numFmtId="38" fontId="46" fillId="18" borderId="82" xfId="51" applyFont="1" applyFill="1" applyBorder="1" applyAlignment="1" applyProtection="1">
      <alignment horizontal="center" vertical="center" shrinkToFit="1"/>
      <protection/>
    </xf>
    <xf numFmtId="38" fontId="59" fillId="18" borderId="96" xfId="51" applyFont="1" applyFill="1" applyBorder="1" applyAlignment="1" applyProtection="1">
      <alignment horizontal="right" vertical="center"/>
      <protection/>
    </xf>
    <xf numFmtId="38" fontId="59" fillId="18" borderId="10" xfId="51" applyFont="1" applyFill="1" applyBorder="1" applyAlignment="1" applyProtection="1">
      <alignment horizontal="right" vertical="center"/>
      <protection/>
    </xf>
    <xf numFmtId="38" fontId="59" fillId="18" borderId="122" xfId="51" applyFont="1" applyFill="1" applyBorder="1" applyAlignment="1" applyProtection="1">
      <alignment horizontal="right" vertical="center"/>
      <protection/>
    </xf>
    <xf numFmtId="38" fontId="59" fillId="18" borderId="107" xfId="51" applyFont="1" applyFill="1" applyBorder="1" applyAlignment="1" applyProtection="1">
      <alignment horizontal="right" vertical="center"/>
      <protection/>
    </xf>
    <xf numFmtId="38" fontId="29" fillId="18" borderId="95" xfId="51" applyFont="1" applyFill="1" applyBorder="1" applyAlignment="1" applyProtection="1">
      <alignment horizontal="center" vertical="center"/>
      <protection/>
    </xf>
    <xf numFmtId="38" fontId="29" fillId="18" borderId="95" xfId="51" applyFont="1" applyFill="1" applyBorder="1" applyAlignment="1" applyProtection="1">
      <alignment vertical="center" shrinkToFit="1"/>
      <protection/>
    </xf>
    <xf numFmtId="38" fontId="46" fillId="18" borderId="80" xfId="51" applyFont="1" applyFill="1" applyBorder="1" applyAlignment="1" applyProtection="1">
      <alignment horizontal="center" vertical="center" shrinkToFit="1"/>
      <protection/>
    </xf>
    <xf numFmtId="38" fontId="29" fillId="18" borderId="73" xfId="51" applyFont="1" applyFill="1" applyBorder="1" applyAlignment="1" applyProtection="1">
      <alignment vertical="center" shrinkToFit="1"/>
      <protection/>
    </xf>
    <xf numFmtId="38" fontId="29" fillId="18" borderId="78" xfId="51" applyFont="1" applyFill="1" applyBorder="1" applyAlignment="1" applyProtection="1">
      <alignment horizontal="center" vertical="center" shrinkToFit="1"/>
      <protection/>
    </xf>
    <xf numFmtId="38" fontId="29" fillId="18" borderId="81" xfId="51" applyFont="1" applyFill="1" applyBorder="1" applyAlignment="1" applyProtection="1">
      <alignment horizontal="center" vertical="center" shrinkToFit="1"/>
      <protection/>
    </xf>
    <xf numFmtId="38" fontId="29" fillId="18" borderId="30" xfId="51" applyFont="1" applyFill="1" applyBorder="1" applyAlignment="1">
      <alignment horizontal="center" vertical="center"/>
    </xf>
    <xf numFmtId="38" fontId="46" fillId="18" borderId="80" xfId="51" applyFont="1" applyFill="1" applyBorder="1" applyAlignment="1" applyProtection="1">
      <alignment horizontal="center" vertical="center"/>
      <protection/>
    </xf>
    <xf numFmtId="38" fontId="29" fillId="18" borderId="10" xfId="51" applyFont="1" applyFill="1" applyBorder="1" applyAlignment="1" applyProtection="1">
      <alignment vertical="center" shrinkToFit="1"/>
      <protection/>
    </xf>
    <xf numFmtId="38" fontId="46" fillId="18" borderId="82" xfId="51" applyFont="1" applyFill="1" applyBorder="1" applyAlignment="1" applyProtection="1">
      <alignment horizontal="center" vertical="center"/>
      <protection/>
    </xf>
    <xf numFmtId="38" fontId="59" fillId="18" borderId="118" xfId="51" applyFont="1" applyFill="1" applyBorder="1" applyAlignment="1">
      <alignment horizontal="right"/>
    </xf>
    <xf numFmtId="38" fontId="59" fillId="18" borderId="10" xfId="51" applyFont="1" applyFill="1" applyBorder="1" applyAlignment="1">
      <alignment horizontal="right"/>
    </xf>
    <xf numFmtId="38" fontId="29" fillId="18" borderId="29" xfId="51" applyFont="1" applyFill="1" applyBorder="1" applyAlignment="1" applyProtection="1">
      <alignment vertical="center" shrinkToFit="1"/>
      <protection/>
    </xf>
    <xf numFmtId="38" fontId="46" fillId="18" borderId="32" xfId="51" applyFont="1" applyFill="1" applyBorder="1" applyAlignment="1" applyProtection="1">
      <alignment horizontal="center" vertical="center"/>
      <protection/>
    </xf>
    <xf numFmtId="38" fontId="59" fillId="18" borderId="0" xfId="51" applyFont="1" applyFill="1" applyBorder="1" applyAlignment="1" applyProtection="1">
      <alignment horizontal="right" vertical="center"/>
      <protection/>
    </xf>
    <xf numFmtId="38" fontId="59" fillId="18" borderId="28" xfId="51" applyFont="1" applyFill="1" applyBorder="1" applyAlignment="1" applyProtection="1">
      <alignment horizontal="right" vertical="center"/>
      <protection/>
    </xf>
    <xf numFmtId="38" fontId="29" fillId="18" borderId="30" xfId="51" applyFont="1" applyFill="1" applyBorder="1" applyAlignment="1" applyProtection="1">
      <alignment vertical="center" shrinkToFit="1"/>
      <protection/>
    </xf>
    <xf numFmtId="38" fontId="29" fillId="18" borderId="111" xfId="51" applyFont="1" applyFill="1" applyBorder="1" applyAlignment="1">
      <alignment horizontal="center" vertical="center" shrinkToFit="1"/>
    </xf>
    <xf numFmtId="38" fontId="29" fillId="18" borderId="25" xfId="51" applyFont="1" applyFill="1" applyBorder="1" applyAlignment="1">
      <alignment horizontal="center" vertical="center" shrinkToFit="1"/>
    </xf>
    <xf numFmtId="38" fontId="29" fillId="18" borderId="78" xfId="51" applyFont="1" applyFill="1" applyBorder="1" applyAlignment="1">
      <alignment horizontal="center" vertical="center" shrinkToFit="1"/>
    </xf>
    <xf numFmtId="38" fontId="29" fillId="18" borderId="78" xfId="51" applyFont="1" applyFill="1" applyBorder="1" applyAlignment="1">
      <alignment horizontal="center" shrinkToFit="1"/>
    </xf>
    <xf numFmtId="38" fontId="29" fillId="18" borderId="108" xfId="51" applyFont="1" applyFill="1" applyBorder="1" applyAlignment="1">
      <alignment horizontal="center" vertical="center" shrinkToFit="1"/>
    </xf>
    <xf numFmtId="38" fontId="29" fillId="18" borderId="27" xfId="51" applyFont="1" applyFill="1" applyBorder="1" applyAlignment="1">
      <alignment horizontal="center" vertical="center" shrinkToFit="1"/>
    </xf>
    <xf numFmtId="38" fontId="61" fillId="18" borderId="10" xfId="51" applyFont="1" applyFill="1" applyBorder="1" applyAlignment="1">
      <alignment horizontal="right" vertical="center"/>
    </xf>
    <xf numFmtId="38" fontId="61" fillId="18" borderId="122" xfId="51" applyFont="1" applyFill="1" applyBorder="1" applyAlignment="1">
      <alignment horizontal="right" vertical="center"/>
    </xf>
    <xf numFmtId="38" fontId="59" fillId="18" borderId="107" xfId="51" applyFont="1" applyFill="1" applyBorder="1" applyAlignment="1">
      <alignment horizontal="right" vertical="center"/>
    </xf>
    <xf numFmtId="38" fontId="29" fillId="18" borderId="27" xfId="51" applyFont="1" applyFill="1" applyBorder="1" applyAlignment="1">
      <alignment horizontal="center" shrinkToFit="1"/>
    </xf>
    <xf numFmtId="38" fontId="29" fillId="18" borderId="27" xfId="51" applyFont="1" applyFill="1" applyBorder="1" applyAlignment="1">
      <alignment vertical="center" shrinkToFit="1"/>
    </xf>
    <xf numFmtId="38" fontId="47" fillId="18" borderId="82" xfId="51" applyFont="1" applyFill="1" applyBorder="1" applyAlignment="1" applyProtection="1">
      <alignment horizontal="center" vertical="center"/>
      <protection/>
    </xf>
    <xf numFmtId="38" fontId="29" fillId="18" borderId="79" xfId="51" applyFont="1" applyFill="1" applyBorder="1" applyAlignment="1" applyProtection="1">
      <alignment vertical="center" shrinkToFit="1"/>
      <protection/>
    </xf>
    <xf numFmtId="38" fontId="29" fillId="18" borderId="111" xfId="51" applyFont="1" applyFill="1" applyBorder="1" applyAlignment="1" applyProtection="1">
      <alignment horizontal="center" vertical="center" shrinkToFit="1"/>
      <protection/>
    </xf>
    <xf numFmtId="38" fontId="29" fillId="18" borderId="10" xfId="51" applyFont="1" applyFill="1" applyBorder="1" applyAlignment="1">
      <alignment horizontal="center"/>
    </xf>
    <xf numFmtId="38" fontId="59" fillId="18" borderId="123" xfId="51" applyFont="1" applyFill="1" applyBorder="1" applyAlignment="1">
      <alignment horizontal="right" vertical="center"/>
    </xf>
    <xf numFmtId="38" fontId="29" fillId="18" borderId="78" xfId="51" applyFont="1" applyFill="1" applyBorder="1" applyAlignment="1">
      <alignment vertical="center" shrinkToFit="1"/>
    </xf>
    <xf numFmtId="38" fontId="0" fillId="18" borderId="124" xfId="51" applyFont="1" applyFill="1" applyBorder="1" applyAlignment="1">
      <alignment horizontal="centerContinuous"/>
    </xf>
    <xf numFmtId="38" fontId="0" fillId="18" borderId="125" xfId="51" applyFont="1" applyFill="1" applyBorder="1" applyAlignment="1">
      <alignment horizontal="centerContinuous"/>
    </xf>
    <xf numFmtId="38" fontId="0" fillId="18" borderId="126" xfId="51" applyFont="1" applyFill="1" applyBorder="1" applyAlignment="1">
      <alignment horizontal="centerContinuous"/>
    </xf>
    <xf numFmtId="38" fontId="61" fillId="18" borderId="100" xfId="51" applyFont="1" applyFill="1" applyBorder="1" applyAlignment="1">
      <alignment horizontal="right" vertical="center"/>
    </xf>
    <xf numFmtId="38" fontId="61" fillId="18" borderId="101" xfId="51" applyFont="1" applyFill="1" applyBorder="1" applyAlignment="1">
      <alignment horizontal="right" vertical="center"/>
    </xf>
    <xf numFmtId="38" fontId="61" fillId="18" borderId="127" xfId="51" applyFont="1" applyFill="1" applyBorder="1" applyAlignment="1">
      <alignment horizontal="right" vertical="center"/>
    </xf>
    <xf numFmtId="38" fontId="59" fillId="18" borderId="128" xfId="51" applyFont="1" applyFill="1" applyBorder="1" applyAlignment="1">
      <alignment horizontal="right" vertical="center"/>
    </xf>
    <xf numFmtId="38" fontId="29" fillId="7" borderId="21" xfId="51" applyFont="1" applyFill="1" applyBorder="1" applyAlignment="1" applyProtection="1">
      <alignment horizontal="center" vertical="center"/>
      <protection/>
    </xf>
    <xf numFmtId="38" fontId="29" fillId="7" borderId="21" xfId="51" applyFont="1" applyFill="1" applyBorder="1" applyAlignment="1" applyProtection="1">
      <alignment vertical="center" shrinkToFit="1"/>
      <protection/>
    </xf>
    <xf numFmtId="38" fontId="46" fillId="7" borderId="105" xfId="51" applyFont="1" applyFill="1" applyBorder="1" applyAlignment="1" applyProtection="1">
      <alignment horizontal="center" vertical="center"/>
      <protection/>
    </xf>
    <xf numFmtId="38" fontId="59" fillId="7" borderId="21" xfId="51" applyFont="1" applyFill="1" applyBorder="1" applyAlignment="1" applyProtection="1">
      <alignment horizontal="right" vertical="center"/>
      <protection/>
    </xf>
    <xf numFmtId="38" fontId="59" fillId="7" borderId="104" xfId="51" applyFont="1" applyFill="1" applyBorder="1" applyAlignment="1" applyProtection="1">
      <alignment horizontal="right" vertical="center"/>
      <protection/>
    </xf>
    <xf numFmtId="38" fontId="59" fillId="21" borderId="104" xfId="51" applyFont="1" applyFill="1" applyBorder="1" applyAlignment="1" applyProtection="1">
      <alignment horizontal="right" vertical="center"/>
      <protection/>
    </xf>
    <xf numFmtId="38" fontId="59" fillId="22" borderId="104" xfId="51" applyFont="1" applyFill="1" applyBorder="1" applyAlignment="1" applyProtection="1">
      <alignment horizontal="right" vertical="center"/>
      <protection/>
    </xf>
    <xf numFmtId="38" fontId="59" fillId="7" borderId="129" xfId="51" applyFont="1" applyFill="1" applyBorder="1" applyAlignment="1" applyProtection="1">
      <alignment horizontal="right" vertical="center"/>
      <protection/>
    </xf>
    <xf numFmtId="38" fontId="59" fillId="7" borderId="75" xfId="51" applyFont="1" applyFill="1" applyBorder="1" applyAlignment="1" applyProtection="1">
      <alignment horizontal="right" vertical="center"/>
      <protection/>
    </xf>
    <xf numFmtId="38" fontId="59" fillId="22" borderId="10" xfId="51" applyFont="1" applyFill="1" applyBorder="1" applyAlignment="1" applyProtection="1">
      <alignment horizontal="right" vertical="center"/>
      <protection/>
    </xf>
    <xf numFmtId="38" fontId="29" fillId="7" borderId="95" xfId="51" applyFont="1" applyFill="1" applyBorder="1" applyAlignment="1" applyProtection="1">
      <alignment horizontal="center" vertical="center"/>
      <protection/>
    </xf>
    <xf numFmtId="38" fontId="29" fillId="7" borderId="95" xfId="51" applyFont="1" applyFill="1" applyBorder="1" applyAlignment="1" applyProtection="1">
      <alignment vertical="center" shrinkToFit="1"/>
      <protection/>
    </xf>
    <xf numFmtId="38" fontId="46" fillId="7" borderId="80" xfId="51" applyFont="1" applyFill="1" applyBorder="1" applyAlignment="1" applyProtection="1">
      <alignment horizontal="center" vertical="center" shrinkToFit="1"/>
      <protection/>
    </xf>
    <xf numFmtId="38" fontId="59" fillId="7" borderId="96" xfId="51" applyFont="1" applyFill="1" applyBorder="1" applyAlignment="1" applyProtection="1">
      <alignment horizontal="right" vertical="center"/>
      <protection/>
    </xf>
    <xf numFmtId="38" fontId="59" fillId="7" borderId="10" xfId="51" applyFont="1" applyFill="1" applyBorder="1" applyAlignment="1" applyProtection="1">
      <alignment horizontal="right" vertical="center"/>
      <protection/>
    </xf>
    <xf numFmtId="38" fontId="59" fillId="21" borderId="10" xfId="51" applyFont="1" applyFill="1" applyBorder="1" applyAlignment="1" applyProtection="1">
      <alignment horizontal="right" vertical="center"/>
      <protection/>
    </xf>
    <xf numFmtId="38" fontId="59" fillId="7" borderId="122" xfId="51" applyFont="1" applyFill="1" applyBorder="1" applyAlignment="1" applyProtection="1">
      <alignment horizontal="right" vertical="center"/>
      <protection/>
    </xf>
    <xf numFmtId="38" fontId="59" fillId="7" borderId="107" xfId="51" applyFont="1" applyFill="1" applyBorder="1" applyAlignment="1" applyProtection="1">
      <alignment horizontal="right" vertical="center"/>
      <protection/>
    </xf>
    <xf numFmtId="38" fontId="29" fillId="7" borderId="30" xfId="51" applyFont="1" applyFill="1" applyBorder="1" applyAlignment="1">
      <alignment horizontal="center" vertical="center"/>
    </xf>
    <xf numFmtId="38" fontId="46" fillId="7" borderId="80" xfId="51" applyFont="1" applyFill="1" applyBorder="1" applyAlignment="1" applyProtection="1">
      <alignment horizontal="center" vertical="center"/>
      <protection/>
    </xf>
    <xf numFmtId="38" fontId="59" fillId="22" borderId="28" xfId="51" applyFont="1" applyFill="1" applyBorder="1" applyAlignment="1" applyProtection="1">
      <alignment horizontal="right" vertical="center"/>
      <protection/>
    </xf>
    <xf numFmtId="38" fontId="29" fillId="7" borderId="10" xfId="51" applyFont="1" applyFill="1" applyBorder="1" applyAlignment="1">
      <alignment horizontal="center" vertical="center"/>
    </xf>
    <xf numFmtId="38" fontId="29" fillId="7" borderId="96" xfId="51" applyFont="1" applyFill="1" applyBorder="1" applyAlignment="1" applyProtection="1">
      <alignment vertical="center" shrinkToFit="1"/>
      <protection/>
    </xf>
    <xf numFmtId="38" fontId="46" fillId="7" borderId="32" xfId="51" applyFont="1" applyFill="1" applyBorder="1" applyAlignment="1" applyProtection="1">
      <alignment horizontal="center" vertical="center"/>
      <protection/>
    </xf>
    <xf numFmtId="38" fontId="29" fillId="21" borderId="96" xfId="51" applyFont="1" applyFill="1" applyBorder="1" applyAlignment="1" applyProtection="1">
      <alignment vertical="center" shrinkToFit="1"/>
      <protection/>
    </xf>
    <xf numFmtId="38" fontId="46" fillId="7" borderId="82" xfId="51" applyFont="1" applyFill="1" applyBorder="1" applyAlignment="1" applyProtection="1">
      <alignment horizontal="center" vertical="center"/>
      <protection/>
    </xf>
    <xf numFmtId="38" fontId="61" fillId="22" borderId="10" xfId="51" applyFont="1" applyFill="1" applyBorder="1" applyAlignment="1">
      <alignment horizontal="right" vertical="center"/>
    </xf>
    <xf numFmtId="38" fontId="29" fillId="21" borderId="30" xfId="51" applyFont="1" applyFill="1" applyBorder="1" applyAlignment="1">
      <alignment horizontal="center" vertical="center"/>
    </xf>
    <xf numFmtId="38" fontId="29" fillId="21" borderId="95" xfId="51" applyFont="1" applyFill="1" applyBorder="1" applyAlignment="1" applyProtection="1">
      <alignment vertical="center" shrinkToFit="1"/>
      <protection/>
    </xf>
    <xf numFmtId="38" fontId="46" fillId="21" borderId="80" xfId="51" applyFont="1" applyFill="1" applyBorder="1" applyAlignment="1" applyProtection="1">
      <alignment horizontal="center" vertical="center"/>
      <protection/>
    </xf>
    <xf numFmtId="38" fontId="61" fillId="21" borderId="10" xfId="51" applyFont="1" applyFill="1" applyBorder="1" applyAlignment="1">
      <alignment horizontal="right" vertical="center"/>
    </xf>
    <xf numFmtId="38" fontId="61" fillId="21" borderId="122" xfId="51" applyFont="1" applyFill="1" applyBorder="1" applyAlignment="1">
      <alignment horizontal="right" vertical="center"/>
    </xf>
    <xf numFmtId="38" fontId="59" fillId="21" borderId="107" xfId="51" applyFont="1" applyFill="1" applyBorder="1" applyAlignment="1">
      <alignment horizontal="right" vertical="center"/>
    </xf>
    <xf numFmtId="38" fontId="29" fillId="21" borderId="10" xfId="51" applyFont="1" applyFill="1" applyBorder="1" applyAlignment="1">
      <alignment horizontal="centerContinuous" vertical="center"/>
    </xf>
    <xf numFmtId="38" fontId="63" fillId="21" borderId="10" xfId="51" applyFont="1" applyFill="1" applyBorder="1" applyAlignment="1" applyProtection="1">
      <alignment vertical="center" shrinkToFit="1"/>
      <protection/>
    </xf>
    <xf numFmtId="38" fontId="46" fillId="21" borderId="82" xfId="51" applyFont="1" applyFill="1" applyBorder="1" applyAlignment="1" applyProtection="1">
      <alignment horizontal="center" vertical="center"/>
      <protection/>
    </xf>
    <xf numFmtId="38" fontId="59" fillId="21" borderId="96" xfId="51" applyFont="1" applyFill="1" applyBorder="1" applyAlignment="1" applyProtection="1">
      <alignment horizontal="right" vertical="center"/>
      <protection/>
    </xf>
    <xf numFmtId="38" fontId="29" fillId="21" borderId="28" xfId="51" applyFont="1" applyFill="1" applyBorder="1" applyAlignment="1">
      <alignment horizontal="center" vertical="center"/>
    </xf>
    <xf numFmtId="38" fontId="59" fillId="21" borderId="95" xfId="51" applyFont="1" applyFill="1" applyBorder="1" applyAlignment="1" applyProtection="1">
      <alignment horizontal="right" vertical="center"/>
      <protection/>
    </xf>
    <xf numFmtId="38" fontId="61" fillId="21" borderId="79" xfId="51" applyFont="1" applyFill="1" applyBorder="1" applyAlignment="1">
      <alignment horizontal="right" vertical="center"/>
    </xf>
    <xf numFmtId="38" fontId="61" fillId="22" borderId="79" xfId="51" applyFont="1" applyFill="1" applyBorder="1" applyAlignment="1">
      <alignment horizontal="right" vertical="center"/>
    </xf>
    <xf numFmtId="38" fontId="61" fillId="21" borderId="130" xfId="51" applyFont="1" applyFill="1" applyBorder="1" applyAlignment="1">
      <alignment horizontal="right" vertical="center"/>
    </xf>
    <xf numFmtId="38" fontId="29" fillId="21" borderId="10" xfId="51" applyFont="1" applyFill="1" applyBorder="1" applyAlignment="1">
      <alignment horizontal="center" vertical="center"/>
    </xf>
    <xf numFmtId="38" fontId="29" fillId="21" borderId="10" xfId="51" applyFont="1" applyFill="1" applyBorder="1" applyAlignment="1" applyProtection="1">
      <alignment vertical="center" shrinkToFit="1"/>
      <protection/>
    </xf>
    <xf numFmtId="38" fontId="29" fillId="21" borderId="79" xfId="51" applyFont="1" applyFill="1" applyBorder="1" applyAlignment="1" applyProtection="1">
      <alignment vertical="center" shrinkToFit="1"/>
      <protection/>
    </xf>
    <xf numFmtId="38" fontId="29" fillId="7" borderId="85" xfId="51" applyFont="1" applyFill="1" applyBorder="1" applyAlignment="1">
      <alignment horizontal="center"/>
    </xf>
    <xf numFmtId="38" fontId="29" fillId="7" borderId="30" xfId="51" applyFont="1" applyFill="1" applyBorder="1" applyAlignment="1" applyProtection="1">
      <alignment vertical="center" shrinkToFit="1"/>
      <protection/>
    </xf>
    <xf numFmtId="38" fontId="46" fillId="7" borderId="131" xfId="51" applyFont="1" applyFill="1" applyBorder="1" applyAlignment="1" applyProtection="1">
      <alignment horizontal="center" vertical="center"/>
      <protection/>
    </xf>
    <xf numFmtId="38" fontId="61" fillId="7" borderId="132" xfId="51" applyFont="1" applyFill="1" applyBorder="1" applyAlignment="1">
      <alignment horizontal="right" vertical="center"/>
    </xf>
    <xf numFmtId="38" fontId="61" fillId="7" borderId="133" xfId="51" applyFont="1" applyFill="1" applyBorder="1" applyAlignment="1">
      <alignment horizontal="right" vertical="center"/>
    </xf>
    <xf numFmtId="38" fontId="61" fillId="22" borderId="133" xfId="51" applyFont="1" applyFill="1" applyBorder="1" applyAlignment="1">
      <alignment horizontal="right" vertical="center"/>
    </xf>
    <xf numFmtId="38" fontId="61" fillId="21" borderId="133" xfId="51" applyFont="1" applyFill="1" applyBorder="1" applyAlignment="1">
      <alignment horizontal="right" vertical="center"/>
    </xf>
    <xf numFmtId="38" fontId="61" fillId="7" borderId="134" xfId="51" applyFont="1" applyFill="1" applyBorder="1" applyAlignment="1">
      <alignment horizontal="right" vertical="center"/>
    </xf>
    <xf numFmtId="38" fontId="59" fillId="7" borderId="123" xfId="51" applyFont="1" applyFill="1" applyBorder="1" applyAlignment="1">
      <alignment horizontal="right" vertical="center"/>
    </xf>
    <xf numFmtId="38" fontId="0" fillId="23" borderId="79" xfId="72" applyNumberFormat="1" applyFont="1" applyFill="1" applyBorder="1">
      <alignment vertical="center"/>
      <protection/>
    </xf>
    <xf numFmtId="38" fontId="0" fillId="23" borderId="10" xfId="72" applyNumberFormat="1" applyFont="1" applyFill="1" applyBorder="1">
      <alignment vertical="center"/>
      <protection/>
    </xf>
    <xf numFmtId="38" fontId="0" fillId="23" borderId="14" xfId="72" applyNumberFormat="1" applyFont="1" applyFill="1" applyBorder="1">
      <alignment vertical="center"/>
      <protection/>
    </xf>
    <xf numFmtId="0" fontId="0" fillId="0" borderId="0" xfId="0" applyFont="1" applyAlignment="1">
      <alignment vertical="center"/>
    </xf>
    <xf numFmtId="38" fontId="64" fillId="18" borderId="0" xfId="49" applyFont="1" applyFill="1" applyAlignment="1">
      <alignment horizontal="centerContinuous"/>
    </xf>
    <xf numFmtId="38" fontId="65" fillId="18" borderId="0" xfId="49" applyFont="1" applyFill="1" applyAlignment="1">
      <alignment horizontal="centerContinuous" vertical="center"/>
    </xf>
    <xf numFmtId="0" fontId="0" fillId="18" borderId="0" xfId="72" applyFont="1" applyFill="1" applyAlignment="1">
      <alignment horizontal="right" vertical="center"/>
      <protection/>
    </xf>
    <xf numFmtId="38" fontId="66" fillId="18" borderId="18" xfId="49" applyFont="1" applyFill="1" applyBorder="1" applyAlignment="1">
      <alignment/>
    </xf>
    <xf numFmtId="38" fontId="66" fillId="18" borderId="19" xfId="49" applyFont="1" applyFill="1" applyBorder="1" applyAlignment="1">
      <alignment vertical="center"/>
    </xf>
    <xf numFmtId="38" fontId="66" fillId="18" borderId="135" xfId="49" applyFont="1" applyFill="1" applyBorder="1" applyAlignment="1">
      <alignment vertical="center"/>
    </xf>
    <xf numFmtId="38" fontId="46" fillId="18" borderId="18" xfId="49" applyFont="1" applyFill="1" applyBorder="1" applyAlignment="1" applyProtection="1">
      <alignment horizontal="center" vertical="center" wrapText="1"/>
      <protection/>
    </xf>
    <xf numFmtId="38" fontId="46" fillId="18" borderId="19" xfId="49" applyFont="1" applyFill="1" applyBorder="1" applyAlignment="1" applyProtection="1">
      <alignment horizontal="center" vertical="center" wrapText="1"/>
      <protection/>
    </xf>
    <xf numFmtId="0" fontId="0" fillId="18" borderId="21" xfId="72" applyFont="1" applyFill="1" applyBorder="1" applyAlignment="1">
      <alignment horizontal="centerContinuous" vertical="center"/>
      <protection/>
    </xf>
    <xf numFmtId="0" fontId="0" fillId="18" borderId="104" xfId="72" applyFont="1" applyFill="1" applyBorder="1" applyAlignment="1">
      <alignment horizontal="centerContinuous" vertical="center"/>
      <protection/>
    </xf>
    <xf numFmtId="0" fontId="0" fillId="18" borderId="136" xfId="72" applyFont="1" applyFill="1" applyBorder="1" applyAlignment="1">
      <alignment horizontal="centerContinuous" vertical="center"/>
      <protection/>
    </xf>
    <xf numFmtId="0" fontId="0" fillId="18" borderId="17" xfId="72" applyFont="1" applyFill="1" applyBorder="1">
      <alignment vertical="center"/>
      <protection/>
    </xf>
    <xf numFmtId="3" fontId="67" fillId="18" borderId="35" xfId="0" applyNumberFormat="1" applyFont="1" applyFill="1" applyBorder="1" applyAlignment="1" applyProtection="1">
      <alignment horizontal="center" vertical="center" shrinkToFit="1"/>
      <protection/>
    </xf>
    <xf numFmtId="3" fontId="67" fillId="18" borderId="37" xfId="0" applyNumberFormat="1" applyFont="1" applyFill="1" applyBorder="1" applyAlignment="1" applyProtection="1">
      <alignment horizontal="center" vertical="center"/>
      <protection/>
    </xf>
    <xf numFmtId="3" fontId="67" fillId="18" borderId="37" xfId="0" applyNumberFormat="1" applyFont="1" applyFill="1" applyBorder="1" applyAlignment="1" applyProtection="1">
      <alignment horizontal="center" vertical="center" shrinkToFit="1"/>
      <protection/>
    </xf>
    <xf numFmtId="3" fontId="67" fillId="18" borderId="137" xfId="0" applyNumberFormat="1" applyFont="1" applyFill="1" applyBorder="1" applyAlignment="1" applyProtection="1">
      <alignment horizontal="center" vertical="center" shrinkToFit="1"/>
      <protection/>
    </xf>
    <xf numFmtId="38" fontId="46" fillId="18" borderId="35" xfId="49" applyFont="1" applyFill="1" applyBorder="1" applyAlignment="1" applyProtection="1">
      <alignment horizontal="center" vertical="center" wrapText="1"/>
      <protection/>
    </xf>
    <xf numFmtId="38" fontId="46" fillId="18" borderId="37" xfId="49" applyFont="1" applyFill="1" applyBorder="1" applyAlignment="1" applyProtection="1">
      <alignment horizontal="center" vertical="center" wrapText="1"/>
      <protection/>
    </xf>
    <xf numFmtId="38" fontId="46" fillId="18" borderId="85" xfId="49" applyFont="1" applyFill="1" applyBorder="1" applyAlignment="1" applyProtection="1">
      <alignment horizontal="center" vertical="center" wrapText="1"/>
      <protection/>
    </xf>
    <xf numFmtId="38" fontId="46" fillId="18" borderId="138" xfId="49" applyFont="1" applyFill="1" applyBorder="1" applyAlignment="1" applyProtection="1">
      <alignment horizontal="center" vertical="center" wrapText="1"/>
      <protection/>
    </xf>
    <xf numFmtId="38" fontId="46" fillId="18" borderId="34" xfId="49" applyFont="1" applyFill="1" applyBorder="1" applyAlignment="1" applyProtection="1">
      <alignment horizontal="center" vertical="center" wrapText="1"/>
      <protection/>
    </xf>
    <xf numFmtId="0" fontId="67" fillId="18" borderId="18" xfId="0" applyFont="1" applyFill="1" applyBorder="1" applyAlignment="1">
      <alignment horizontal="center" shrinkToFit="1"/>
    </xf>
    <xf numFmtId="3" fontId="67" fillId="18" borderId="27" xfId="0" applyNumberFormat="1" applyFont="1" applyFill="1" applyBorder="1" applyAlignment="1" applyProtection="1">
      <alignment horizontal="center" vertical="center" shrinkToFit="1"/>
      <protection/>
    </xf>
    <xf numFmtId="38" fontId="0" fillId="18" borderId="81" xfId="72" applyNumberFormat="1" applyFont="1" applyFill="1" applyBorder="1">
      <alignment vertical="center"/>
      <protection/>
    </xf>
    <xf numFmtId="38" fontId="0" fillId="18" borderId="10" xfId="72" applyNumberFormat="1" applyFont="1" applyFill="1" applyBorder="1">
      <alignment vertical="center"/>
      <protection/>
    </xf>
    <xf numFmtId="38" fontId="0" fillId="18" borderId="116" xfId="72" applyNumberFormat="1" applyFont="1" applyFill="1" applyBorder="1">
      <alignment vertical="center"/>
      <protection/>
    </xf>
    <xf numFmtId="38" fontId="0" fillId="18" borderId="11" xfId="72" applyNumberFormat="1" applyFont="1" applyFill="1" applyBorder="1">
      <alignment vertical="center"/>
      <protection/>
    </xf>
    <xf numFmtId="3" fontId="67" fillId="18" borderId="78" xfId="0" applyNumberFormat="1" applyFont="1" applyFill="1" applyBorder="1" applyAlignment="1" applyProtection="1">
      <alignment horizontal="center" vertical="center" shrinkToFit="1"/>
      <protection/>
    </xf>
    <xf numFmtId="3" fontId="67" fillId="18" borderId="81" xfId="0" applyNumberFormat="1" applyFont="1" applyFill="1" applyBorder="1" applyAlignment="1" applyProtection="1">
      <alignment horizontal="center" vertical="center" shrinkToFit="1"/>
      <protection/>
    </xf>
    <xf numFmtId="0" fontId="67" fillId="18" borderId="27" xfId="0" applyFont="1" applyFill="1" applyBorder="1" applyAlignment="1">
      <alignment horizontal="center" shrinkToFit="1"/>
    </xf>
    <xf numFmtId="0" fontId="67" fillId="18" borderId="111" xfId="0" applyFont="1" applyFill="1" applyBorder="1" applyAlignment="1">
      <alignment horizontal="center" shrinkToFit="1"/>
    </xf>
    <xf numFmtId="0" fontId="67" fillId="18" borderId="78" xfId="0" applyFont="1" applyFill="1" applyBorder="1" applyAlignment="1">
      <alignment horizontal="center" shrinkToFit="1"/>
    </xf>
    <xf numFmtId="0" fontId="67" fillId="18" borderId="81" xfId="0" applyFont="1" applyFill="1" applyBorder="1" applyAlignment="1">
      <alignment horizontal="center" shrinkToFit="1"/>
    </xf>
    <xf numFmtId="3" fontId="67" fillId="18" borderId="77" xfId="0" applyNumberFormat="1" applyFont="1" applyFill="1" applyBorder="1" applyAlignment="1" applyProtection="1">
      <alignment horizontal="centerContinuous" vertical="center" shrinkToFit="1"/>
      <protection/>
    </xf>
    <xf numFmtId="0" fontId="67" fillId="18" borderId="14" xfId="0" applyFont="1" applyFill="1" applyBorder="1" applyAlignment="1">
      <alignment horizontal="centerContinuous"/>
    </xf>
    <xf numFmtId="3" fontId="67" fillId="18" borderId="14" xfId="0" applyNumberFormat="1" applyFont="1" applyFill="1" applyBorder="1" applyAlignment="1" applyProtection="1">
      <alignment horizontal="centerContinuous" vertical="center" shrinkToFit="1"/>
      <protection/>
    </xf>
    <xf numFmtId="3" fontId="67" fillId="18" borderId="139" xfId="67" applyNumberFormat="1" applyFont="1" applyFill="1" applyBorder="1" applyAlignment="1" applyProtection="1">
      <alignment horizontal="centerContinuous" vertical="center" shrinkToFit="1"/>
      <protection/>
    </xf>
    <xf numFmtId="38" fontId="0" fillId="18" borderId="77" xfId="72" applyNumberFormat="1" applyFont="1" applyFill="1" applyBorder="1">
      <alignment vertical="center"/>
      <protection/>
    </xf>
    <xf numFmtId="38" fontId="0" fillId="18" borderId="14" xfId="72" applyNumberFormat="1" applyFont="1" applyFill="1" applyBorder="1">
      <alignment vertical="center"/>
      <protection/>
    </xf>
    <xf numFmtId="38" fontId="0" fillId="18" borderId="139" xfId="72" applyNumberFormat="1" applyFont="1" applyFill="1" applyBorder="1">
      <alignment vertical="center"/>
      <protection/>
    </xf>
    <xf numFmtId="38" fontId="0" fillId="18" borderId="13" xfId="72" applyNumberFormat="1" applyFont="1" applyFill="1" applyBorder="1">
      <alignment vertical="center"/>
      <protection/>
    </xf>
    <xf numFmtId="0" fontId="0" fillId="18" borderId="0" xfId="0" applyFont="1" applyFill="1" applyAlignment="1">
      <alignment vertical="center"/>
    </xf>
    <xf numFmtId="38" fontId="0" fillId="21" borderId="78" xfId="72" applyNumberFormat="1" applyFont="1" applyFill="1" applyBorder="1">
      <alignment vertical="center"/>
      <protection/>
    </xf>
    <xf numFmtId="38" fontId="0" fillId="21" borderId="79" xfId="72" applyNumberFormat="1" applyFont="1" applyFill="1" applyBorder="1">
      <alignment vertical="center"/>
      <protection/>
    </xf>
    <xf numFmtId="38" fontId="0" fillId="21" borderId="81" xfId="72" applyNumberFormat="1" applyFont="1" applyFill="1" applyBorder="1">
      <alignment vertical="center"/>
      <protection/>
    </xf>
    <xf numFmtId="38" fontId="0" fillId="21" borderId="10" xfId="72" applyNumberFormat="1" applyFont="1" applyFill="1" applyBorder="1">
      <alignment vertical="center"/>
      <protection/>
    </xf>
    <xf numFmtId="38" fontId="29" fillId="7" borderId="30" xfId="51" applyFont="1" applyFill="1" applyBorder="1" applyAlignment="1">
      <alignment horizontal="center"/>
    </xf>
    <xf numFmtId="38" fontId="46" fillId="7" borderId="98" xfId="51" applyFont="1" applyFill="1" applyBorder="1" applyAlignment="1" applyProtection="1">
      <alignment horizontal="center" vertical="center"/>
      <protection/>
    </xf>
    <xf numFmtId="38" fontId="0" fillId="21" borderId="111" xfId="72" applyNumberFormat="1" applyFont="1" applyFill="1" applyBorder="1">
      <alignment vertical="center"/>
      <protection/>
    </xf>
    <xf numFmtId="38" fontId="0" fillId="21" borderId="30" xfId="72" applyNumberFormat="1" applyFont="1" applyFill="1" applyBorder="1">
      <alignment vertical="center"/>
      <protection/>
    </xf>
    <xf numFmtId="38" fontId="0" fillId="23" borderId="30" xfId="72" applyNumberFormat="1" applyFont="1" applyFill="1" applyBorder="1">
      <alignment vertical="center"/>
      <protection/>
    </xf>
    <xf numFmtId="38" fontId="0" fillId="21" borderId="12" xfId="72" applyNumberFormat="1" applyFont="1" applyFill="1" applyBorder="1">
      <alignment vertical="center"/>
      <protection/>
    </xf>
    <xf numFmtId="38" fontId="0" fillId="21" borderId="11" xfId="72" applyNumberFormat="1" applyFont="1" applyFill="1" applyBorder="1">
      <alignment vertical="center"/>
      <protection/>
    </xf>
    <xf numFmtId="38" fontId="0" fillId="21" borderId="116" xfId="72" applyNumberFormat="1" applyFont="1" applyFill="1" applyBorder="1">
      <alignment vertical="center"/>
      <protection/>
    </xf>
    <xf numFmtId="38" fontId="0" fillId="21" borderId="112" xfId="72" applyNumberFormat="1" applyFont="1" applyFill="1" applyBorder="1">
      <alignment vertical="center"/>
      <protection/>
    </xf>
    <xf numFmtId="38" fontId="0" fillId="21" borderId="71" xfId="72" applyNumberFormat="1" applyFont="1" applyFill="1" applyBorder="1">
      <alignment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8_処理率" xfId="64"/>
    <cellStyle name="標準_Book2" xfId="65"/>
    <cellStyle name="標準_G: 01排出処理状況調査 04報告書 プレス発表用 H17排出・処理プレス資料071228" xfId="66"/>
    <cellStyle name="標準_MX_OUT_A" xfId="67"/>
    <cellStyle name="標準_Q62処理状況一覧（都道府県別）" xfId="68"/>
    <cellStyle name="標準_Sheet1" xfId="69"/>
    <cellStyle name="標準_Sheet2" xfId="70"/>
    <cellStyle name="標準_全国" xfId="71"/>
    <cellStyle name="標準_特管排出元データ" xfId="72"/>
    <cellStyle name="Followed Hyperlink" xfId="73"/>
    <cellStyle name="良い" xfId="74"/>
  </cellStyles>
  <dxfs count="4">
    <dxf>
      <fill>
        <patternFill>
          <bgColor rgb="FFFFFF99"/>
        </patternFill>
      </fill>
    </dxf>
    <dxf>
      <fill>
        <patternFill>
          <bgColor theme="1" tint="0.49998000264167786"/>
        </patternFill>
      </fill>
    </dxf>
    <dxf>
      <fill>
        <patternFill>
          <bgColor rgb="FFFFFF99"/>
        </patternFill>
      </fill>
    </dxf>
    <dxf>
      <fill>
        <patternFill>
          <bgColor theme="1" tint="0.4999800026416778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"/>
      <c:hPercent val="54"/>
      <c:rotY val="5"/>
      <c:depthPercent val="500"/>
      <c:rAngAx val="1"/>
    </c:view3D>
    <c:plotArea>
      <c:layout>
        <c:manualLayout>
          <c:xMode val="edge"/>
          <c:yMode val="edge"/>
          <c:x val="0.02325"/>
          <c:y val="0.01225"/>
          <c:w val="0.98025"/>
          <c:h val="0.9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'図1-1'!$C$2</c:f>
              <c:strCache>
                <c:ptCount val="1"/>
                <c:pt idx="0">
                  <c:v>産業廃棄物の排出量
（百万ｔ）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EEECE1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'図1-1'!$B$4:$B$22</c:f>
              <c:strCache/>
            </c:strRef>
          </c:cat>
          <c:val>
            <c:numRef>
              <c:f>'図1-1'!$C$4:$C$22</c:f>
              <c:numCache/>
            </c:numRef>
          </c:val>
          <c:shape val="box"/>
        </c:ser>
        <c:gapWidth val="90"/>
        <c:gapDepth val="0"/>
        <c:shape val="box"/>
        <c:axId val="35322922"/>
        <c:axId val="49470843"/>
      </c:bar3DChart>
      <c:catAx>
        <c:axId val="35322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70843"/>
        <c:crosses val="autoZero"/>
        <c:auto val="1"/>
        <c:lblOffset val="100"/>
        <c:tickLblSkip val="1"/>
        <c:noMultiLvlLbl val="0"/>
      </c:catAx>
      <c:valAx>
        <c:axId val="49470843"/>
        <c:scaling>
          <c:orientation val="minMax"/>
          <c:max val="4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産業廃棄物の排出量（百万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ｔ）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22922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25"/>
          <c:y val="0.1975"/>
          <c:w val="0.71075"/>
          <c:h val="0.7895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&quot;(&quot;0.0%&quot;)&quot;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'図1-2'!$J$4:$J$14</c:f>
              <c:strCache/>
            </c:strRef>
          </c:cat>
          <c:val>
            <c:numRef>
              <c:f>'図1-2'!$K$4:$K$14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475"/>
          <c:y val="0.19825"/>
          <c:w val="0.713"/>
          <c:h val="0.79225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&quot;(&quot;0.0%&quot;)&quot;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'図1-2'!$C$4:$C$14</c:f>
              <c:strCache/>
            </c:strRef>
          </c:cat>
          <c:val>
            <c:numRef>
              <c:f>'図1-2'!$D$4:$D$14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25"/>
          <c:y val="0.1865"/>
          <c:w val="0.709"/>
          <c:h val="0.79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&quot;(&quot;0.0%&quot;)&quot;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'図1-3'!$J$4:$J$14</c:f>
              <c:strCache/>
            </c:strRef>
          </c:cat>
          <c:val>
            <c:numRef>
              <c:f>'図1-3'!$K$4:$K$14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675"/>
          <c:y val="0.19375"/>
          <c:w val="0.70925"/>
          <c:h val="0.78975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&quot;(&quot;0.0%&quot;)&quot;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'図1-3'!$C$4:$C$14</c:f>
              <c:strCache/>
            </c:strRef>
          </c:cat>
          <c:val>
            <c:numRef>
              <c:f>'図1-3'!$D$4:$D$14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85"/>
          <c:y val="0.201"/>
          <c:w val="0.7135"/>
          <c:h val="0.789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&quot;(&quot;0.0%&quot;)&quot;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'図1-4'!$G$5:$G$12</c:f>
              <c:strCache/>
            </c:strRef>
          </c:cat>
          <c:val>
            <c:numRef>
              <c:f>'図1-4'!$H$5:$H$12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25"/>
          <c:y val="0.2425"/>
          <c:w val="0.7175"/>
          <c:h val="0.72275"/>
        </c:manualLayout>
      </c:layout>
      <c:pieChart>
        <c:varyColors val="1"/>
        <c:ser>
          <c:idx val="0"/>
          <c:order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&quot;(&quot;0.0%&quot;)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 </c:separator>
            </c:dLbl>
            <c:numFmt formatCode="&quot;(&quot;0.0%&quot;)&quot;" sourceLinked="0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'図1-4'!$C$5:$C$12</c:f>
              <c:strCache/>
            </c:strRef>
          </c:cat>
          <c:val>
            <c:numRef>
              <c:f>'図1-4'!$D$5:$D$12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925"/>
          <c:w val="0.948"/>
          <c:h val="0.8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'図1-6'!$B$2</c:f>
              <c:strCache>
                <c:ptCount val="1"/>
                <c:pt idx="0">
                  <c:v>再生利用量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'図1-6'!$A$5:$A$22</c:f>
              <c:strCache/>
            </c:strRef>
          </c:cat>
          <c:val>
            <c:numRef>
              <c:f>'図1-6'!$B$5:$B$22</c:f>
              <c:numCache/>
            </c:numRef>
          </c:val>
        </c:ser>
        <c:ser>
          <c:idx val="1"/>
          <c:order val="1"/>
          <c:tx>
            <c:strRef>
              <c:f>'図1-6'!$C$2</c:f>
              <c:strCache>
                <c:ptCount val="1"/>
                <c:pt idx="0">
                  <c:v>減量化量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'図1-6'!$A$5:$A$22</c:f>
              <c:strCache/>
            </c:strRef>
          </c:cat>
          <c:val>
            <c:numRef>
              <c:f>'図1-6'!$C$5:$C$22</c:f>
              <c:numCache/>
            </c:numRef>
          </c:val>
        </c:ser>
        <c:ser>
          <c:idx val="2"/>
          <c:order val="2"/>
          <c:tx>
            <c:strRef>
              <c:f>'図1-6'!$D$2</c:f>
              <c:strCache>
                <c:ptCount val="1"/>
                <c:pt idx="0">
                  <c:v>最終処分量</c:v>
                </c:pt>
              </c:strCache>
            </c:strRef>
          </c:tx>
          <c:spPr>
            <a:solidFill>
              <a:srgbClr val="4242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'図1-6'!$A$5:$A$22</c:f>
              <c:strCache/>
            </c:strRef>
          </c:cat>
          <c:val>
            <c:numRef>
              <c:f>'図1-6'!$D$5:$D$22</c:f>
              <c:numCache/>
            </c:numRef>
          </c:val>
        </c:ser>
        <c:overlap val="100"/>
        <c:gapWidth val="90"/>
        <c:serLines>
          <c:spPr>
            <a:ln w="3175">
              <a:solidFill>
                <a:srgbClr val="000000"/>
              </a:solidFill>
            </a:ln>
          </c:spPr>
        </c:serLines>
        <c:axId val="42584404"/>
        <c:axId val="47715317"/>
      </c:barChart>
      <c:catAx>
        <c:axId val="42584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15317"/>
        <c:crosses val="autoZero"/>
        <c:auto val="1"/>
        <c:lblOffset val="100"/>
        <c:tickLblSkip val="1"/>
        <c:noMultiLvlLbl val="0"/>
      </c:catAx>
      <c:valAx>
        <c:axId val="4771531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産業廃棄物の排出量（百万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ｔ）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8440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364"/>
          <c:y val="0.041"/>
          <c:w val="0.3107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925"/>
          <c:w val="0.9745"/>
          <c:h val="0.87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'図1-7'!$M$3</c:f>
              <c:strCache>
                <c:ptCount val="1"/>
                <c:pt idx="0">
                  <c:v>再生利用率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'図1-7'!$L$4:$L$24</c:f>
              <c:strCache/>
            </c:strRef>
          </c:cat>
          <c:val>
            <c:numRef>
              <c:f>'図1-7'!$M$4:$M$24</c:f>
              <c:numCache/>
            </c:numRef>
          </c:val>
        </c:ser>
        <c:ser>
          <c:idx val="1"/>
          <c:order val="1"/>
          <c:tx>
            <c:strRef>
              <c:f>'図1-7'!$N$3</c:f>
              <c:strCache>
                <c:ptCount val="1"/>
                <c:pt idx="0">
                  <c:v>減量化率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'図1-7'!$L$4:$L$24</c:f>
              <c:strCache/>
            </c:strRef>
          </c:cat>
          <c:val>
            <c:numRef>
              <c:f>'図1-7'!$N$4:$N$24</c:f>
              <c:numCache/>
            </c:numRef>
          </c:val>
        </c:ser>
        <c:ser>
          <c:idx val="2"/>
          <c:order val="2"/>
          <c:tx>
            <c:strRef>
              <c:f>'図1-7'!$O$3</c:f>
              <c:strCache>
                <c:ptCount val="1"/>
                <c:pt idx="0">
                  <c:v>最終処分率</c:v>
                </c:pt>
              </c:strCache>
            </c:strRef>
          </c:tx>
          <c:spPr>
            <a:solidFill>
              <a:srgbClr val="4242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'図1-7'!$L$4:$L$24</c:f>
              <c:strCache/>
            </c:strRef>
          </c:cat>
          <c:val>
            <c:numRef>
              <c:f>'図1-7'!$O$4:$O$24</c:f>
              <c:numCache/>
            </c:numRef>
          </c:val>
        </c:ser>
        <c:overlap val="100"/>
        <c:gapWidth val="50"/>
        <c:axId val="26784670"/>
        <c:axId val="39735439"/>
      </c:barChart>
      <c:catAx>
        <c:axId val="26784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35439"/>
        <c:crosses val="autoZero"/>
        <c:auto val="1"/>
        <c:lblOffset val="100"/>
        <c:tickLblSkip val="1"/>
        <c:noMultiLvlLbl val="0"/>
      </c:catAx>
      <c:valAx>
        <c:axId val="3973543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排出量に対する割合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8467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4035"/>
          <c:y val="0.0445"/>
          <c:w val="0.293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0.08325</cdr:y>
    </cdr:from>
    <cdr:to>
      <cdr:x>0.0915</cdr:x>
      <cdr:y>0.1225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42925" y="419100"/>
          <a:ext cx="295275" cy="20002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398</a:t>
          </a:r>
        </a:p>
      </cdr:txBody>
    </cdr:sp>
  </cdr:relSizeAnchor>
  <cdr:relSizeAnchor xmlns:cdr="http://schemas.openxmlformats.org/drawingml/2006/chartDrawing">
    <cdr:from>
      <cdr:x>0.11125</cdr:x>
      <cdr:y>0.0755</cdr:y>
    </cdr:from>
    <cdr:to>
      <cdr:x>0.1435</cdr:x>
      <cdr:y>0.11575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1019175" y="381000"/>
          <a:ext cx="295275" cy="20002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403</a:t>
          </a:r>
        </a:p>
      </cdr:txBody>
    </cdr:sp>
  </cdr:relSizeAnchor>
  <cdr:relSizeAnchor xmlns:cdr="http://schemas.openxmlformats.org/drawingml/2006/chartDrawing">
    <cdr:from>
      <cdr:x>0.15925</cdr:x>
      <cdr:y>0.08225</cdr:y>
    </cdr:from>
    <cdr:to>
      <cdr:x>0.1915</cdr:x>
      <cdr:y>0.1225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466850" y="409575"/>
          <a:ext cx="295275" cy="20002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397</a:t>
          </a:r>
        </a:p>
      </cdr:txBody>
    </cdr:sp>
  </cdr:relSizeAnchor>
  <cdr:relSizeAnchor xmlns:cdr="http://schemas.openxmlformats.org/drawingml/2006/chartDrawing">
    <cdr:from>
      <cdr:x>0.20625</cdr:x>
      <cdr:y>0.0675</cdr:y>
    </cdr:from>
    <cdr:to>
      <cdr:x>0.23875</cdr:x>
      <cdr:y>0.10675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1905000" y="342900"/>
          <a:ext cx="304800" cy="20002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405</a:t>
          </a:r>
        </a:p>
      </cdr:txBody>
    </cdr:sp>
  </cdr:relSizeAnchor>
  <cdr:relSizeAnchor xmlns:cdr="http://schemas.openxmlformats.org/drawingml/2006/chartDrawing">
    <cdr:from>
      <cdr:x>0.25825</cdr:x>
      <cdr:y>0.09</cdr:y>
    </cdr:from>
    <cdr:to>
      <cdr:x>0.2905</cdr:x>
      <cdr:y>0.1305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2381250" y="457200"/>
          <a:ext cx="295275" cy="209550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394</a:t>
          </a:r>
        </a:p>
      </cdr:txBody>
    </cdr:sp>
  </cdr:relSizeAnchor>
  <cdr:relSizeAnchor xmlns:cdr="http://schemas.openxmlformats.org/drawingml/2006/chartDrawing">
    <cdr:from>
      <cdr:x>0.30425</cdr:x>
      <cdr:y>0.0655</cdr:y>
    </cdr:from>
    <cdr:to>
      <cdr:x>0.33675</cdr:x>
      <cdr:y>0.10475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2809875" y="323850"/>
          <a:ext cx="304800" cy="20002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405</a:t>
          </a:r>
        </a:p>
      </cdr:txBody>
    </cdr:sp>
  </cdr:relSizeAnchor>
  <cdr:relSizeAnchor xmlns:cdr="http://schemas.openxmlformats.org/drawingml/2006/chartDrawing">
    <cdr:from>
      <cdr:x>0.35425</cdr:x>
      <cdr:y>0.02125</cdr:y>
    </cdr:from>
    <cdr:to>
      <cdr:x>0.38675</cdr:x>
      <cdr:y>0.06075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3267075" y="104775"/>
          <a:ext cx="304800" cy="20002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426</a:t>
          </a:r>
        </a:p>
      </cdr:txBody>
    </cdr:sp>
  </cdr:relSizeAnchor>
  <cdr:relSizeAnchor xmlns:cdr="http://schemas.openxmlformats.org/drawingml/2006/chartDrawing">
    <cdr:from>
      <cdr:x>0.40525</cdr:x>
      <cdr:y>0.047</cdr:y>
    </cdr:from>
    <cdr:to>
      <cdr:x>0.43775</cdr:x>
      <cdr:y>0.08625</cdr:y>
    </cdr:to>
    <cdr:sp>
      <cdr:nvSpPr>
        <cdr:cNvPr id="8" name="テキスト ボックス 1"/>
        <cdr:cNvSpPr txBox="1">
          <a:spLocks noChangeArrowheads="1"/>
        </cdr:cNvSpPr>
      </cdr:nvSpPr>
      <cdr:spPr>
        <a:xfrm>
          <a:off x="3743325" y="238125"/>
          <a:ext cx="304800" cy="20002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415</a:t>
          </a:r>
        </a:p>
      </cdr:txBody>
    </cdr:sp>
  </cdr:relSizeAnchor>
  <cdr:relSizeAnchor xmlns:cdr="http://schemas.openxmlformats.org/drawingml/2006/chartDrawing">
    <cdr:from>
      <cdr:x>0.45425</cdr:x>
      <cdr:y>0.0655</cdr:y>
    </cdr:from>
    <cdr:to>
      <cdr:x>0.48575</cdr:x>
      <cdr:y>0.10475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4191000" y="323850"/>
          <a:ext cx="295275" cy="20002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408</a:t>
          </a:r>
        </a:p>
      </cdr:txBody>
    </cdr:sp>
  </cdr:relSizeAnchor>
  <cdr:relSizeAnchor xmlns:cdr="http://schemas.openxmlformats.org/drawingml/2006/chartDrawing">
    <cdr:from>
      <cdr:x>0.50225</cdr:x>
      <cdr:y>0.0755</cdr:y>
    </cdr:from>
    <cdr:to>
      <cdr:x>0.53475</cdr:x>
      <cdr:y>0.11575</cdr:y>
    </cdr:to>
    <cdr:sp>
      <cdr:nvSpPr>
        <cdr:cNvPr id="10" name="テキスト ボックス 1"/>
        <cdr:cNvSpPr txBox="1">
          <a:spLocks noChangeArrowheads="1"/>
        </cdr:cNvSpPr>
      </cdr:nvSpPr>
      <cdr:spPr>
        <a:xfrm>
          <a:off x="4638675" y="381000"/>
          <a:ext cx="304800" cy="20002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400</a:t>
          </a:r>
        </a:p>
      </cdr:txBody>
    </cdr:sp>
  </cdr:relSizeAnchor>
  <cdr:relSizeAnchor xmlns:cdr="http://schemas.openxmlformats.org/drawingml/2006/chartDrawing">
    <cdr:from>
      <cdr:x>0.55125</cdr:x>
      <cdr:y>0.0635</cdr:y>
    </cdr:from>
    <cdr:to>
      <cdr:x>0.58375</cdr:x>
      <cdr:y>0.103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5086350" y="314325"/>
          <a:ext cx="304800" cy="20002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406</a:t>
          </a:r>
        </a:p>
      </cdr:txBody>
    </cdr:sp>
  </cdr:relSizeAnchor>
  <cdr:relSizeAnchor xmlns:cdr="http://schemas.openxmlformats.org/drawingml/2006/chartDrawing">
    <cdr:from>
      <cdr:x>0.60125</cdr:x>
      <cdr:y>0.07725</cdr:y>
    </cdr:from>
    <cdr:to>
      <cdr:x>0.63375</cdr:x>
      <cdr:y>0.11775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5553075" y="390525"/>
          <a:ext cx="304800" cy="209550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400</a:t>
          </a:r>
        </a:p>
      </cdr:txBody>
    </cdr:sp>
  </cdr:relSizeAnchor>
  <cdr:relSizeAnchor xmlns:cdr="http://schemas.openxmlformats.org/drawingml/2006/chartDrawing">
    <cdr:from>
      <cdr:x>0.65125</cdr:x>
      <cdr:y>0.093</cdr:y>
    </cdr:from>
    <cdr:to>
      <cdr:x>0.68375</cdr:x>
      <cdr:y>0.1325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6010275" y="466725"/>
          <a:ext cx="304800" cy="20002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393</a:t>
          </a:r>
        </a:p>
      </cdr:txBody>
    </cdr:sp>
  </cdr:relSizeAnchor>
  <cdr:relSizeAnchor xmlns:cdr="http://schemas.openxmlformats.org/drawingml/2006/chartDrawing">
    <cdr:from>
      <cdr:x>0.6955</cdr:x>
      <cdr:y>0.05475</cdr:y>
    </cdr:from>
    <cdr:to>
      <cdr:x>0.72775</cdr:x>
      <cdr:y>0.095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6419850" y="276225"/>
          <a:ext cx="295275" cy="20002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412</a:t>
          </a:r>
        </a:p>
      </cdr:txBody>
    </cdr:sp>
  </cdr:relSizeAnchor>
  <cdr:relSizeAnchor xmlns:cdr="http://schemas.openxmlformats.org/drawingml/2006/chartDrawing">
    <cdr:from>
      <cdr:x>0.7475</cdr:x>
      <cdr:y>0.042</cdr:y>
    </cdr:from>
    <cdr:to>
      <cdr:x>0.77975</cdr:x>
      <cdr:y>0.08225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6905625" y="209550"/>
          <a:ext cx="295275" cy="20002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417</a:t>
          </a:r>
        </a:p>
      </cdr:txBody>
    </cdr:sp>
  </cdr:relSizeAnchor>
  <cdr:relSizeAnchor xmlns:cdr="http://schemas.openxmlformats.org/drawingml/2006/chartDrawing">
    <cdr:from>
      <cdr:x>0.7935</cdr:x>
      <cdr:y>0.02925</cdr:y>
    </cdr:from>
    <cdr:to>
      <cdr:x>0.82575</cdr:x>
      <cdr:y>0.0695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7324725" y="142875"/>
          <a:ext cx="295275" cy="20002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422</a:t>
          </a:r>
        </a:p>
      </cdr:txBody>
    </cdr:sp>
  </cdr:relSizeAnchor>
  <cdr:relSizeAnchor xmlns:cdr="http://schemas.openxmlformats.org/drawingml/2006/chartDrawing">
    <cdr:from>
      <cdr:x>0.8445</cdr:x>
      <cdr:y>0.04</cdr:y>
    </cdr:from>
    <cdr:to>
      <cdr:x>0.87575</cdr:x>
      <cdr:y>0.08025</cdr:y>
    </cdr:to>
    <cdr:sp>
      <cdr:nvSpPr>
        <cdr:cNvPr id="17" name="テキスト ボックス 1"/>
        <cdr:cNvSpPr txBox="1">
          <a:spLocks noChangeArrowheads="1"/>
        </cdr:cNvSpPr>
      </cdr:nvSpPr>
      <cdr:spPr>
        <a:xfrm>
          <a:off x="7800975" y="200025"/>
          <a:ext cx="285750" cy="20002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418</a:t>
          </a:r>
        </a:p>
      </cdr:txBody>
    </cdr:sp>
  </cdr:relSizeAnchor>
  <cdr:relSizeAnchor xmlns:cdr="http://schemas.openxmlformats.org/drawingml/2006/chartDrawing">
    <cdr:from>
      <cdr:x>0.8925</cdr:x>
      <cdr:y>0.038</cdr:y>
    </cdr:from>
    <cdr:to>
      <cdr:x>0.92475</cdr:x>
      <cdr:y>0.07725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8239125" y="190500"/>
          <a:ext cx="295275" cy="20002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419</a:t>
          </a:r>
        </a:p>
      </cdr:txBody>
    </cdr:sp>
  </cdr:relSizeAnchor>
  <cdr:relSizeAnchor xmlns:cdr="http://schemas.openxmlformats.org/drawingml/2006/chartDrawing">
    <cdr:from>
      <cdr:x>0.9395</cdr:x>
      <cdr:y>0.0635</cdr:y>
    </cdr:from>
    <cdr:to>
      <cdr:x>0.971</cdr:x>
      <cdr:y>0.103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8677275" y="314325"/>
          <a:ext cx="295275" cy="200025"/>
        </a:xfrm>
        <a:prstGeom prst="rect">
          <a:avLst/>
        </a:prstGeom>
        <a:solidFill>
          <a:srgbClr val="EEECE1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36000" rIns="91440" bIns="3600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404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0.45475</cdr:x>
      <cdr:y>0.04</cdr:y>
    </cdr:from>
    <cdr:to>
      <cdr:x>0.83625</cdr:x>
      <cdr:y>0.121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733550" y="142875"/>
          <a:ext cx="1457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前回調査（平成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0.465</cdr:x>
      <cdr:y>0.41</cdr:y>
    </cdr:from>
    <cdr:to>
      <cdr:x>0.78675</cdr:x>
      <cdr:y>0.7675</cdr:y>
    </cdr:to>
    <cdr:sp>
      <cdr:nvSpPr>
        <cdr:cNvPr id="2" name="円/楕円 3"/>
        <cdr:cNvSpPr>
          <a:spLocks/>
        </cdr:cNvSpPr>
      </cdr:nvSpPr>
      <cdr:spPr>
        <a:xfrm>
          <a:off x="1771650" y="1552575"/>
          <a:ext cx="1228725" cy="13525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419,425
</a:t>
          </a:r>
          <a:r>
            <a:rPr lang="en-US" cap="none" sz="900" b="0" i="0" u="none" baseline="0">
              <a:solidFill>
                <a:srgbClr val="000000"/>
              </a:solidFill>
            </a:rPr>
            <a:t>(100%)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12</xdr:row>
      <xdr:rowOff>76200</xdr:rowOff>
    </xdr:from>
    <xdr:to>
      <xdr:col>10</xdr:col>
      <xdr:colOff>266700</xdr:colOff>
      <xdr:row>27</xdr:row>
      <xdr:rowOff>38100</xdr:rowOff>
    </xdr:to>
    <xdr:graphicFrame>
      <xdr:nvGraphicFramePr>
        <xdr:cNvPr id="1" name="グラフ 3"/>
        <xdr:cNvGraphicFramePr/>
      </xdr:nvGraphicFramePr>
      <xdr:xfrm>
        <a:off x="5086350" y="2571750"/>
        <a:ext cx="4181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12</xdr:row>
      <xdr:rowOff>57150</xdr:rowOff>
    </xdr:from>
    <xdr:to>
      <xdr:col>4</xdr:col>
      <xdr:colOff>457200</xdr:colOff>
      <xdr:row>27</xdr:row>
      <xdr:rowOff>19050</xdr:rowOff>
    </xdr:to>
    <xdr:graphicFrame>
      <xdr:nvGraphicFramePr>
        <xdr:cNvPr id="2" name="グラフ 4"/>
        <xdr:cNvGraphicFramePr/>
      </xdr:nvGraphicFramePr>
      <xdr:xfrm>
        <a:off x="342900" y="2552700"/>
        <a:ext cx="381952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9</xdr:row>
      <xdr:rowOff>57150</xdr:rowOff>
    </xdr:from>
    <xdr:to>
      <xdr:col>3</xdr:col>
      <xdr:colOff>276225</xdr:colOff>
      <xdr:row>12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323850" y="1600200"/>
          <a:ext cx="838200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18</xdr:row>
      <xdr:rowOff>57150</xdr:rowOff>
    </xdr:from>
    <xdr:to>
      <xdr:col>11</xdr:col>
      <xdr:colOff>276225</xdr:colOff>
      <xdr:row>21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3219450" y="3143250"/>
          <a:ext cx="838200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7</xdr:row>
      <xdr:rowOff>57150</xdr:rowOff>
    </xdr:from>
    <xdr:to>
      <xdr:col>18</xdr:col>
      <xdr:colOff>276225</xdr:colOff>
      <xdr:row>10</xdr:row>
      <xdr:rowOff>95250</xdr:rowOff>
    </xdr:to>
    <xdr:sp>
      <xdr:nvSpPr>
        <xdr:cNvPr id="3" name="AutoShape 4"/>
        <xdr:cNvSpPr>
          <a:spLocks/>
        </xdr:cNvSpPr>
      </xdr:nvSpPr>
      <xdr:spPr>
        <a:xfrm>
          <a:off x="5667375" y="1257300"/>
          <a:ext cx="838200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25</xdr:row>
      <xdr:rowOff>57150</xdr:rowOff>
    </xdr:from>
    <xdr:to>
      <xdr:col>18</xdr:col>
      <xdr:colOff>276225</xdr:colOff>
      <xdr:row>28</xdr:row>
      <xdr:rowOff>95250</xdr:rowOff>
    </xdr:to>
    <xdr:sp>
      <xdr:nvSpPr>
        <xdr:cNvPr id="4" name="AutoShape 5"/>
        <xdr:cNvSpPr>
          <a:spLocks/>
        </xdr:cNvSpPr>
      </xdr:nvSpPr>
      <xdr:spPr>
        <a:xfrm>
          <a:off x="5667375" y="4343400"/>
          <a:ext cx="838200" cy="5524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6</xdr:col>
      <xdr:colOff>9525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1438275" y="85725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6" name="Line 8"/>
        <xdr:cNvSpPr>
          <a:spLocks/>
        </xdr:cNvSpPr>
      </xdr:nvSpPr>
      <xdr:spPr>
        <a:xfrm>
          <a:off x="1438275" y="222885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7" name="Line 9"/>
        <xdr:cNvSpPr>
          <a:spLocks/>
        </xdr:cNvSpPr>
      </xdr:nvSpPr>
      <xdr:spPr>
        <a:xfrm>
          <a:off x="1438275" y="394335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9525</xdr:colOff>
      <xdr:row>12</xdr:row>
      <xdr:rowOff>0</xdr:rowOff>
    </xdr:to>
    <xdr:sp>
      <xdr:nvSpPr>
        <xdr:cNvPr id="8" name="Line 10"/>
        <xdr:cNvSpPr>
          <a:spLocks/>
        </xdr:cNvSpPr>
      </xdr:nvSpPr>
      <xdr:spPr>
        <a:xfrm>
          <a:off x="2886075" y="205740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10</xdr:col>
      <xdr:colOff>9525</xdr:colOff>
      <xdr:row>16</xdr:row>
      <xdr:rowOff>0</xdr:rowOff>
    </xdr:to>
    <xdr:sp>
      <xdr:nvSpPr>
        <xdr:cNvPr id="9" name="Line 11"/>
        <xdr:cNvSpPr>
          <a:spLocks/>
        </xdr:cNvSpPr>
      </xdr:nvSpPr>
      <xdr:spPr>
        <a:xfrm>
          <a:off x="2886075" y="274320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9525</xdr:colOff>
      <xdr:row>11</xdr:row>
      <xdr:rowOff>0</xdr:rowOff>
    </xdr:to>
    <xdr:sp>
      <xdr:nvSpPr>
        <xdr:cNvPr id="10" name="Line 12"/>
        <xdr:cNvSpPr>
          <a:spLocks/>
        </xdr:cNvSpPr>
      </xdr:nvSpPr>
      <xdr:spPr>
        <a:xfrm>
          <a:off x="4333875" y="188595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9525</xdr:colOff>
      <xdr:row>15</xdr:row>
      <xdr:rowOff>0</xdr:rowOff>
    </xdr:to>
    <xdr:sp>
      <xdr:nvSpPr>
        <xdr:cNvPr id="11" name="Line 13"/>
        <xdr:cNvSpPr>
          <a:spLocks/>
        </xdr:cNvSpPr>
      </xdr:nvSpPr>
      <xdr:spPr>
        <a:xfrm>
          <a:off x="4333875" y="2571750"/>
          <a:ext cx="2857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2" name="Line 14"/>
        <xdr:cNvSpPr>
          <a:spLocks/>
        </xdr:cNvSpPr>
      </xdr:nvSpPr>
      <xdr:spPr>
        <a:xfrm>
          <a:off x="1171575" y="1200150"/>
          <a:ext cx="2667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13" name="Line 15"/>
        <xdr:cNvSpPr>
          <a:spLocks/>
        </xdr:cNvSpPr>
      </xdr:nvSpPr>
      <xdr:spPr>
        <a:xfrm>
          <a:off x="2609850" y="2228850"/>
          <a:ext cx="276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14" name="Line 16"/>
        <xdr:cNvSpPr>
          <a:spLocks/>
        </xdr:cNvSpPr>
      </xdr:nvSpPr>
      <xdr:spPr>
        <a:xfrm>
          <a:off x="4057650" y="2057400"/>
          <a:ext cx="276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23</xdr:row>
      <xdr:rowOff>9525</xdr:rowOff>
    </xdr:to>
    <xdr:sp>
      <xdr:nvSpPr>
        <xdr:cNvPr id="15" name="Line 17"/>
        <xdr:cNvSpPr>
          <a:spLocks/>
        </xdr:cNvSpPr>
      </xdr:nvSpPr>
      <xdr:spPr>
        <a:xfrm>
          <a:off x="1438275" y="857250"/>
          <a:ext cx="0" cy="30956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16</xdr:row>
      <xdr:rowOff>9525</xdr:rowOff>
    </xdr:to>
    <xdr:sp>
      <xdr:nvSpPr>
        <xdr:cNvPr id="16" name="Line 19"/>
        <xdr:cNvSpPr>
          <a:spLocks/>
        </xdr:cNvSpPr>
      </xdr:nvSpPr>
      <xdr:spPr>
        <a:xfrm>
          <a:off x="2886075" y="2057400"/>
          <a:ext cx="0" cy="695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13</xdr:col>
      <xdr:colOff>0</xdr:colOff>
      <xdr:row>15</xdr:row>
      <xdr:rowOff>9525</xdr:rowOff>
    </xdr:to>
    <xdr:sp>
      <xdr:nvSpPr>
        <xdr:cNvPr id="17" name="Line 20"/>
        <xdr:cNvSpPr>
          <a:spLocks/>
        </xdr:cNvSpPr>
      </xdr:nvSpPr>
      <xdr:spPr>
        <a:xfrm>
          <a:off x="4333875" y="1885950"/>
          <a:ext cx="0" cy="695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17</xdr:col>
      <xdr:colOff>0</xdr:colOff>
      <xdr:row>5</xdr:row>
      <xdr:rowOff>0</xdr:rowOff>
    </xdr:to>
    <xdr:sp>
      <xdr:nvSpPr>
        <xdr:cNvPr id="18" name="Line 21"/>
        <xdr:cNvSpPr>
          <a:spLocks/>
        </xdr:cNvSpPr>
      </xdr:nvSpPr>
      <xdr:spPr>
        <a:xfrm>
          <a:off x="2609850" y="857250"/>
          <a:ext cx="30003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15</xdr:col>
      <xdr:colOff>0</xdr:colOff>
      <xdr:row>10</xdr:row>
      <xdr:rowOff>0</xdr:rowOff>
    </xdr:to>
    <xdr:sp>
      <xdr:nvSpPr>
        <xdr:cNvPr id="19" name="Line 22"/>
        <xdr:cNvSpPr>
          <a:spLocks/>
        </xdr:cNvSpPr>
      </xdr:nvSpPr>
      <xdr:spPr>
        <a:xfrm>
          <a:off x="4943475" y="857250"/>
          <a:ext cx="0" cy="85725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0" name="Line 23"/>
        <xdr:cNvSpPr>
          <a:spLocks/>
        </xdr:cNvSpPr>
      </xdr:nvSpPr>
      <xdr:spPr>
        <a:xfrm>
          <a:off x="2609850" y="3943350"/>
          <a:ext cx="30003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23</xdr:row>
      <xdr:rowOff>0</xdr:rowOff>
    </xdr:to>
    <xdr:sp>
      <xdr:nvSpPr>
        <xdr:cNvPr id="21" name="Line 24"/>
        <xdr:cNvSpPr>
          <a:spLocks/>
        </xdr:cNvSpPr>
      </xdr:nvSpPr>
      <xdr:spPr>
        <a:xfrm>
          <a:off x="4943475" y="2914650"/>
          <a:ext cx="0" cy="102870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</xdr:row>
      <xdr:rowOff>19050</xdr:rowOff>
    </xdr:from>
    <xdr:to>
      <xdr:col>16</xdr:col>
      <xdr:colOff>638175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4200525" y="333375"/>
        <a:ext cx="74104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</xdr:rowOff>
    </xdr:from>
    <xdr:to>
      <xdr:col>9</xdr:col>
      <xdr:colOff>200025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304800" y="542925"/>
        <a:ext cx="7781925" cy="5448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104775</xdr:rowOff>
    </xdr:from>
    <xdr:to>
      <xdr:col>17</xdr:col>
      <xdr:colOff>66675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914525" y="104775"/>
        <a:ext cx="9239250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</cdr:x>
      <cdr:y>0.01625</cdr:y>
    </cdr:from>
    <cdr:to>
      <cdr:x>0.82775</cdr:x>
      <cdr:y>0.09675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866900" y="57150"/>
          <a:ext cx="1590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今回調査（平成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0.46825</cdr:x>
      <cdr:y>0.41675</cdr:y>
    </cdr:from>
    <cdr:to>
      <cdr:x>0.79075</cdr:x>
      <cdr:y>0.77575</cdr:y>
    </cdr:to>
    <cdr:sp>
      <cdr:nvSpPr>
        <cdr:cNvPr id="2" name="円/楕円 3"/>
        <cdr:cNvSpPr>
          <a:spLocks/>
        </cdr:cNvSpPr>
      </cdr:nvSpPr>
      <cdr:spPr>
        <a:xfrm>
          <a:off x="1952625" y="1571625"/>
          <a:ext cx="1352550" cy="13525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403,661
</a:t>
          </a:r>
          <a:r>
            <a:rPr lang="en-US" cap="none" sz="900" b="0" i="0" u="none" baseline="0">
              <a:solidFill>
                <a:srgbClr val="000000"/>
              </a:solidFill>
            </a:rPr>
            <a:t>(100%)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0.4215</cdr:x>
      <cdr:y>0.0325</cdr:y>
    </cdr:from>
    <cdr:to>
      <cdr:x>0.80225</cdr:x>
      <cdr:y>0.11375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762125" y="114300"/>
          <a:ext cx="1590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前回調査（平成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0.4635</cdr:x>
      <cdr:y>0.422</cdr:y>
    </cdr:from>
    <cdr:to>
      <cdr:x>0.786</cdr:x>
      <cdr:y>0.7785</cdr:y>
    </cdr:to>
    <cdr:sp>
      <cdr:nvSpPr>
        <cdr:cNvPr id="2" name="円/楕円 3"/>
        <cdr:cNvSpPr>
          <a:spLocks/>
        </cdr:cNvSpPr>
      </cdr:nvSpPr>
      <cdr:spPr>
        <a:xfrm>
          <a:off x="1933575" y="1590675"/>
          <a:ext cx="1352550" cy="134302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419,425
</a:t>
          </a:r>
          <a:r>
            <a:rPr lang="en-US" cap="none" sz="900" b="0" i="0" u="none" baseline="0">
              <a:solidFill>
                <a:srgbClr val="000000"/>
              </a:solidFill>
            </a:rPr>
            <a:t>(100%)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16</xdr:row>
      <xdr:rowOff>47625</xdr:rowOff>
    </xdr:from>
    <xdr:to>
      <xdr:col>12</xdr:col>
      <xdr:colOff>152400</xdr:colOff>
      <xdr:row>36</xdr:row>
      <xdr:rowOff>9525</xdr:rowOff>
    </xdr:to>
    <xdr:graphicFrame>
      <xdr:nvGraphicFramePr>
        <xdr:cNvPr id="1" name="グラフ 8"/>
        <xdr:cNvGraphicFramePr/>
      </xdr:nvGraphicFramePr>
      <xdr:xfrm>
        <a:off x="4810125" y="3152775"/>
        <a:ext cx="41814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15</xdr:row>
      <xdr:rowOff>123825</xdr:rowOff>
    </xdr:from>
    <xdr:to>
      <xdr:col>5</xdr:col>
      <xdr:colOff>419100</xdr:colOff>
      <xdr:row>35</xdr:row>
      <xdr:rowOff>85725</xdr:rowOff>
    </xdr:to>
    <xdr:graphicFrame>
      <xdr:nvGraphicFramePr>
        <xdr:cNvPr id="2" name="グラフ 10"/>
        <xdr:cNvGraphicFramePr/>
      </xdr:nvGraphicFramePr>
      <xdr:xfrm>
        <a:off x="85725" y="3038475"/>
        <a:ext cx="41814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-0.01375</cdr:y>
    </cdr:from>
    <cdr:to>
      <cdr:x>0.82075</cdr:x>
      <cdr:y>0.0665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838325" y="-47624"/>
          <a:ext cx="16002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今回調査（平成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0.48225</cdr:x>
      <cdr:y>0.39625</cdr:y>
    </cdr:from>
    <cdr:to>
      <cdr:x>0.8045</cdr:x>
      <cdr:y>0.75625</cdr:y>
    </cdr:to>
    <cdr:sp>
      <cdr:nvSpPr>
        <cdr:cNvPr id="2" name="円/楕円 3"/>
        <cdr:cNvSpPr>
          <a:spLocks/>
        </cdr:cNvSpPr>
      </cdr:nvSpPr>
      <cdr:spPr>
        <a:xfrm>
          <a:off x="2019300" y="1485900"/>
          <a:ext cx="1352550" cy="1362075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403,661
</a:t>
          </a:r>
          <a:r>
            <a:rPr lang="en-US" cap="none" sz="900" b="0" i="0" u="none" baseline="0">
              <a:solidFill>
                <a:srgbClr val="000000"/>
              </a:solidFill>
            </a:rPr>
            <a:t>(100%)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0.4335</cdr:x>
      <cdr:y>-0.01225</cdr:y>
    </cdr:from>
    <cdr:to>
      <cdr:x>0.81275</cdr:x>
      <cdr:y>0.06825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809750" y="-38099"/>
          <a:ext cx="1590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前回調査（平成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0.4705</cdr:x>
      <cdr:y>0.408</cdr:y>
    </cdr:from>
    <cdr:to>
      <cdr:x>0.79225</cdr:x>
      <cdr:y>0.767</cdr:y>
    </cdr:to>
    <cdr:sp>
      <cdr:nvSpPr>
        <cdr:cNvPr id="2" name="円/楕円 3"/>
        <cdr:cNvSpPr>
          <a:spLocks/>
        </cdr:cNvSpPr>
      </cdr:nvSpPr>
      <cdr:spPr>
        <a:xfrm>
          <a:off x="1971675" y="1533525"/>
          <a:ext cx="1352550" cy="13525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419,425
</a:t>
          </a:r>
          <a:r>
            <a:rPr lang="en-US" cap="none" sz="900" b="0" i="0" u="none" baseline="0">
              <a:solidFill>
                <a:srgbClr val="000000"/>
              </a:solidFill>
            </a:rPr>
            <a:t>(100%)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17</xdr:row>
      <xdr:rowOff>171450</xdr:rowOff>
    </xdr:from>
    <xdr:to>
      <xdr:col>13</xdr:col>
      <xdr:colOff>123825</xdr:colOff>
      <xdr:row>31</xdr:row>
      <xdr:rowOff>76200</xdr:rowOff>
    </xdr:to>
    <xdr:graphicFrame>
      <xdr:nvGraphicFramePr>
        <xdr:cNvPr id="1" name="グラフ 3"/>
        <xdr:cNvGraphicFramePr/>
      </xdr:nvGraphicFramePr>
      <xdr:xfrm>
        <a:off x="5505450" y="5381625"/>
        <a:ext cx="41910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17</xdr:row>
      <xdr:rowOff>133350</xdr:rowOff>
    </xdr:from>
    <xdr:to>
      <xdr:col>5</xdr:col>
      <xdr:colOff>438150</xdr:colOff>
      <xdr:row>31</xdr:row>
      <xdr:rowOff>38100</xdr:rowOff>
    </xdr:to>
    <xdr:graphicFrame>
      <xdr:nvGraphicFramePr>
        <xdr:cNvPr id="2" name="グラフ 4"/>
        <xdr:cNvGraphicFramePr/>
      </xdr:nvGraphicFramePr>
      <xdr:xfrm>
        <a:off x="447675" y="5343525"/>
        <a:ext cx="41910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0.4565</cdr:x>
      <cdr:y>0.04</cdr:y>
    </cdr:from>
    <cdr:to>
      <cdr:x>0.837</cdr:x>
      <cdr:y>0.1215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905000" y="142875"/>
          <a:ext cx="1590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今回調査（平成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0.45</cdr:x>
      <cdr:y>0.40975</cdr:y>
    </cdr:from>
    <cdr:to>
      <cdr:x>0.772</cdr:x>
      <cdr:y>0.76725</cdr:y>
    </cdr:to>
    <cdr:sp>
      <cdr:nvSpPr>
        <cdr:cNvPr id="2" name="円/楕円 3"/>
        <cdr:cNvSpPr>
          <a:spLocks/>
        </cdr:cNvSpPr>
      </cdr:nvSpPr>
      <cdr:spPr>
        <a:xfrm>
          <a:off x="1876425" y="1552575"/>
          <a:ext cx="1343025" cy="1352550"/>
        </a:xfrm>
        <a:prstGeom prst="ellips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403,661
</a:t>
          </a:r>
          <a:r>
            <a:rPr lang="en-US" cap="none" sz="900" b="0" i="0" u="none" baseline="0">
              <a:solidFill>
                <a:srgbClr val="000000"/>
              </a:solidFill>
            </a:rPr>
            <a:t>(100%)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512;&#35336;\H20&#29305;&#21029;&#31649;&#29702;\H20&#29305;&#31649;&#25490;&#20986;&#37327;&#25512;&#3533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179;&#25104;15&#24180;&#24230;&#23455;&#32318;\&#22577;&#21578;&#26360;\H14&#22577;&#21578;&#26360;&#29992;&#22259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4_&#35519;&#26619;&#30740;&#31350;&#37096;\00_&#35519;&#26619;&#30740;&#31350;&#37096;&#20849;&#26377;\H&#65298;&#65297;&#24180;&#24230;&#20107;&#26989;\H21&#25490;&#20986;&#20966;&#29702;&#29366;&#27841;&#35519;&#26619;\&#29305;&#31649;&#25512;&#35336;&#12501;&#12449;&#12452;&#12523;\H19&#25490;&#20986;&#37327;&#25512;&#3533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4179;&#25104;15&#24180;&#24230;&#23455;&#32318;\&#22577;&#21578;&#26360;\H14&#22577;&#21578;&#26360;(&#35443;&#32048;&#29256;)&#12456;&#12463;&#12475;&#12523;&#34920;\&#34920;&#65293;&#8546;&#12539;&#65301;&#12288;&#26989;&#31278;&#21029;&#31278;&#39006;&#21029;&#25512;&#35336;&#37327;(H1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83\D\H&#65297;&#65301;&#24180;&#24230;&#20107;&#26989;\H15&#25490;&#20986;\&#22577;&#21578;&#26360;\H13&#22577;&#21578;&#26360;&#2999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収録一覧"/>
      <sheetName val="チェック"/>
      <sheetName val="チェック2"/>
      <sheetName val="構成(P1,P2)"/>
      <sheetName val="構成(P3,P4)"/>
      <sheetName val="活動指標"/>
      <sheetName val="回答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全国"/>
      <sheetName val="都道府県別排出量"/>
      <sheetName val="原単位"/>
      <sheetName val="デフレー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資・Ⅱ・２県別業種別（１）"/>
      <sheetName val="資・Ⅱ・２県別業種別（２）"/>
      <sheetName val="資・Ⅱ・１活動量（１）"/>
      <sheetName val="資・Ⅱ・１活動量（２）"/>
      <sheetName val="資・Ⅲ県別年度補正係数"/>
      <sheetName val="資・Ⅳ回答"/>
      <sheetName val="Ｈ14 ふん尿"/>
      <sheetName val="Ｈ14 ふん尿 (2)"/>
      <sheetName val="H14死体 （新体重）(新区分)"/>
      <sheetName val="H14死体 （新体重）(新区分) (2)"/>
      <sheetName val="表－Ⅲ・２（詳細）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収録一覧"/>
      <sheetName val="チェック"/>
      <sheetName val="チェック2"/>
      <sheetName val="構成(P1,P2)"/>
      <sheetName val="構成(P3,P4)"/>
      <sheetName val="活動指標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全国"/>
      <sheetName val="デフレータ"/>
      <sheetName val="Sheet2"/>
      <sheetName val="廃石綿"/>
      <sheetName val="PCB"/>
      <sheetName val="コー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国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国総排出量"/>
      <sheetName val="県別排出量"/>
      <sheetName val="全国平均原単位"/>
      <sheetName val="有回答排出量"/>
      <sheetName val="有回答指標"/>
      <sheetName val="処理状況"/>
      <sheetName val="処理状況 (2)"/>
      <sheetName val="廃棄物別処理区分"/>
      <sheetName val="業種別合計"/>
      <sheetName val="種類別合計"/>
      <sheetName val="排出処理状況の推移Ⅳ・6"/>
      <sheetName val="産業廃棄物の排出量"/>
      <sheetName val="業種別排出量"/>
      <sheetName val="種類別排出量"/>
      <sheetName val="地域別排出量"/>
      <sheetName val="処理のフロー"/>
      <sheetName val="デフレーター補正"/>
      <sheetName val="上水汚泥処理量"/>
      <sheetName val="下水汚泥処理量"/>
      <sheetName val="全国活動量"/>
      <sheetName val="直接処理状況"/>
      <sheetName val="都道府県実態調査実施年度"/>
      <sheetName val="都道府県実態調査実施年度 (2)"/>
      <sheetName val="Ｈ13 ふん尿"/>
      <sheetName val="H13死体"/>
      <sheetName val="H13死体用頭羽数"/>
      <sheetName val="Ⅹ・１"/>
      <sheetName val="Ⅹ・２"/>
      <sheetName val="Ⅹ・３"/>
      <sheetName val="Ⅹ・４"/>
      <sheetName val="Ⅹ・５"/>
      <sheetName val="Ⅹ・６"/>
      <sheetName val="Ⅹ・７"/>
      <sheetName val="Ⅹ・８"/>
      <sheetName val="Ⅹ・９（１）"/>
      <sheetName val="Ⅹ・９（２）"/>
      <sheetName val="Ⅹ・１０"/>
      <sheetName val="Ⅹ・１１"/>
      <sheetName val="Ⅹ・１２"/>
      <sheetName val="県別(濃縮汚泥量)"/>
      <sheetName val="調査対象業種"/>
      <sheetName val="県別業種別"/>
      <sheetName val="有回答値"/>
      <sheetName val="年度補正値"/>
      <sheetName val="回答"/>
    </sheetNames>
    <sheetDataSet>
      <sheetData sheetId="16">
        <row r="31">
          <cell r="A31" t="str">
            <v>業種大分類</v>
          </cell>
          <cell r="B31" t="str">
            <v>平成4年度</v>
          </cell>
          <cell r="C31" t="str">
            <v>平成5年度</v>
          </cell>
          <cell r="D31" t="str">
            <v>平成6年度</v>
          </cell>
          <cell r="E31" t="str">
            <v>平成7年度</v>
          </cell>
        </row>
        <row r="32">
          <cell r="A32" t="str">
            <v>建設業</v>
          </cell>
          <cell r="B32">
            <v>1.0174717368961974</v>
          </cell>
          <cell r="C32">
            <v>1.0226104830421376</v>
          </cell>
          <cell r="D32">
            <v>1.0267214799588902</v>
          </cell>
          <cell r="E32">
            <v>1.027749229188078</v>
          </cell>
        </row>
        <row r="33">
          <cell r="A33" t="str">
            <v>製造業</v>
          </cell>
          <cell r="B33">
            <v>1.113285272914521</v>
          </cell>
          <cell r="C33">
            <v>1.0937178166838313</v>
          </cell>
          <cell r="D33">
            <v>1.07826982492276</v>
          </cell>
          <cell r="E33">
            <v>1.066941297631308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6"/>
  <sheetViews>
    <sheetView zoomScalePageLayoutView="0" workbookViewId="0" topLeftCell="A1">
      <selection activeCell="C13" sqref="C13"/>
    </sheetView>
  </sheetViews>
  <sheetFormatPr defaultColWidth="12" defaultRowHeight="11.25"/>
  <cols>
    <col min="1" max="1" width="1.83203125" style="1" customWidth="1"/>
    <col min="2" max="2" width="12" style="1" customWidth="1"/>
    <col min="3" max="3" width="12.16015625" style="1" bestFit="1" customWidth="1"/>
    <col min="4" max="16384" width="12" style="1" customWidth="1"/>
  </cols>
  <sheetData>
    <row r="2" spans="2:3" ht="33.75">
      <c r="B2" s="226"/>
      <c r="C2" s="227" t="s">
        <v>70</v>
      </c>
    </row>
    <row r="3" spans="2:3" ht="11.25">
      <c r="B3" s="228" t="s">
        <v>56</v>
      </c>
      <c r="C3" s="229">
        <v>395</v>
      </c>
    </row>
    <row r="4" spans="2:3" ht="11.25">
      <c r="B4" s="230" t="s">
        <v>0</v>
      </c>
      <c r="C4" s="232">
        <v>398</v>
      </c>
    </row>
    <row r="5" spans="2:3" ht="11.25">
      <c r="B5" s="230" t="s">
        <v>1</v>
      </c>
      <c r="C5" s="232">
        <v>403</v>
      </c>
    </row>
    <row r="6" spans="2:3" ht="11.25">
      <c r="B6" s="230" t="s">
        <v>2</v>
      </c>
      <c r="C6" s="232">
        <v>397</v>
      </c>
    </row>
    <row r="7" spans="2:3" ht="11.25">
      <c r="B7" s="230" t="s">
        <v>3</v>
      </c>
      <c r="C7" s="232">
        <v>405</v>
      </c>
    </row>
    <row r="8" spans="2:3" ht="11.25">
      <c r="B8" s="230" t="s">
        <v>57</v>
      </c>
      <c r="C8" s="232">
        <v>394</v>
      </c>
    </row>
    <row r="9" spans="2:3" ht="11.25">
      <c r="B9" s="230" t="s">
        <v>4</v>
      </c>
      <c r="C9" s="232">
        <v>405</v>
      </c>
    </row>
    <row r="10" spans="2:3" ht="11.25">
      <c r="B10" s="230" t="s">
        <v>58</v>
      </c>
      <c r="C10" s="232">
        <v>426</v>
      </c>
    </row>
    <row r="11" spans="2:3" ht="11.25">
      <c r="B11" s="230" t="s">
        <v>5</v>
      </c>
      <c r="C11" s="233">
        <v>415</v>
      </c>
    </row>
    <row r="12" spans="2:3" ht="11.25">
      <c r="B12" s="230" t="s">
        <v>6</v>
      </c>
      <c r="C12" s="233">
        <v>408</v>
      </c>
    </row>
    <row r="13" spans="2:3" ht="11.25">
      <c r="B13" s="230" t="s">
        <v>7</v>
      </c>
      <c r="C13" s="233">
        <v>400</v>
      </c>
    </row>
    <row r="14" spans="2:3" ht="11.25">
      <c r="B14" s="230" t="s">
        <v>8</v>
      </c>
      <c r="C14" s="233">
        <v>406</v>
      </c>
    </row>
    <row r="15" spans="2:3" ht="11.25">
      <c r="B15" s="230" t="s">
        <v>9</v>
      </c>
      <c r="C15" s="233">
        <v>400</v>
      </c>
    </row>
    <row r="16" spans="2:3" ht="11.25">
      <c r="B16" s="230" t="s">
        <v>10</v>
      </c>
      <c r="C16" s="233">
        <v>393</v>
      </c>
    </row>
    <row r="17" spans="2:3" ht="11.25">
      <c r="B17" s="231" t="s">
        <v>11</v>
      </c>
      <c r="C17" s="233">
        <v>412</v>
      </c>
    </row>
    <row r="18" spans="2:3" ht="11.25">
      <c r="B18" s="231" t="s">
        <v>12</v>
      </c>
      <c r="C18" s="233">
        <v>417</v>
      </c>
    </row>
    <row r="19" spans="2:3" ht="11.25">
      <c r="B19" s="231" t="s">
        <v>13</v>
      </c>
      <c r="C19" s="233">
        <v>422</v>
      </c>
    </row>
    <row r="20" spans="2:3" ht="11.25">
      <c r="B20" s="231" t="s">
        <v>273</v>
      </c>
      <c r="C20" s="233">
        <v>418</v>
      </c>
    </row>
    <row r="21" spans="2:3" ht="11.25">
      <c r="B21" s="231" t="s">
        <v>279</v>
      </c>
      <c r="C21" s="233">
        <v>419</v>
      </c>
    </row>
    <row r="22" spans="2:3" ht="11.25">
      <c r="B22" s="231" t="s">
        <v>304</v>
      </c>
      <c r="C22" s="233">
        <v>403.6611439688185</v>
      </c>
    </row>
    <row r="23" ht="11.25">
      <c r="B23" s="136"/>
    </row>
    <row r="36" ht="14.25">
      <c r="K36" s="154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91"/>
  <sheetViews>
    <sheetView zoomScalePageLayoutView="0" workbookViewId="0" topLeftCell="A1">
      <selection activeCell="D31" sqref="D31"/>
    </sheetView>
  </sheetViews>
  <sheetFormatPr defaultColWidth="9.33203125" defaultRowHeight="19.5" customHeight="1"/>
  <cols>
    <col min="1" max="1" width="1.83203125" style="0" customWidth="1"/>
    <col min="2" max="2" width="3.83203125" style="0" customWidth="1"/>
    <col min="3" max="3" width="35.83203125" style="0" customWidth="1"/>
    <col min="4" max="7" width="13" style="0" bestFit="1" customWidth="1"/>
    <col min="8" max="9" width="1.83203125" style="0" customWidth="1"/>
    <col min="10" max="17" width="13.33203125" style="0" customWidth="1"/>
    <col min="20" max="30" width="12" style="0" customWidth="1"/>
  </cols>
  <sheetData>
    <row r="2" spans="2:9" s="3" customFormat="1" ht="19.5" customHeight="1" thickBot="1">
      <c r="B2" s="303" t="s">
        <v>63</v>
      </c>
      <c r="C2" s="303"/>
      <c r="D2" s="303"/>
      <c r="E2" s="303"/>
      <c r="F2" s="303"/>
      <c r="G2" s="303"/>
      <c r="I2" s="215"/>
    </row>
    <row r="3" spans="2:9" ht="24.75" customHeight="1">
      <c r="B3" s="270" t="s">
        <v>22</v>
      </c>
      <c r="C3" s="271"/>
      <c r="D3" s="262" t="s">
        <v>64</v>
      </c>
      <c r="E3" s="263"/>
      <c r="F3" s="263" t="s">
        <v>65</v>
      </c>
      <c r="G3" s="264"/>
      <c r="I3" s="96"/>
    </row>
    <row r="4" spans="2:9" ht="24.75" customHeight="1" thickBot="1">
      <c r="B4" s="272"/>
      <c r="C4" s="273"/>
      <c r="D4" s="179" t="s">
        <v>282</v>
      </c>
      <c r="E4" s="180" t="s">
        <v>300</v>
      </c>
      <c r="F4" s="179" t="s">
        <v>282</v>
      </c>
      <c r="G4" s="181" t="s">
        <v>300</v>
      </c>
      <c r="I4" s="96"/>
    </row>
    <row r="5" spans="2:9" ht="24.75" customHeight="1">
      <c r="B5" s="265" t="s">
        <v>23</v>
      </c>
      <c r="C5" s="266"/>
      <c r="D5" s="183">
        <v>1384.6502025686473</v>
      </c>
      <c r="E5" s="185">
        <v>1467.1603097578247</v>
      </c>
      <c r="F5" s="185">
        <v>442.08545395475824</v>
      </c>
      <c r="G5" s="208">
        <v>522.8764965152257</v>
      </c>
      <c r="I5" s="96"/>
    </row>
    <row r="6" spans="2:9" ht="24.75" customHeight="1">
      <c r="B6" s="276" t="s">
        <v>24</v>
      </c>
      <c r="C6" s="277"/>
      <c r="D6" s="187">
        <v>17075.76786828454</v>
      </c>
      <c r="E6" s="189">
        <v>17712.71080143617</v>
      </c>
      <c r="F6" s="189">
        <v>7886.978485628076</v>
      </c>
      <c r="G6" s="209">
        <v>6704.990157515791</v>
      </c>
      <c r="I6" s="96"/>
    </row>
    <row r="7" spans="2:9" ht="24.75" customHeight="1">
      <c r="B7" s="276" t="s">
        <v>25</v>
      </c>
      <c r="C7" s="277"/>
      <c r="D7" s="187">
        <v>1403.3013177102316</v>
      </c>
      <c r="E7" s="189">
        <v>1178.0734894015684</v>
      </c>
      <c r="F7" s="189">
        <v>201.6346505710716</v>
      </c>
      <c r="G7" s="209">
        <v>181.13803969311948</v>
      </c>
      <c r="I7" s="96"/>
    </row>
    <row r="8" spans="2:9" ht="24.75" customHeight="1">
      <c r="B8" s="276" t="s">
        <v>26</v>
      </c>
      <c r="C8" s="277"/>
      <c r="D8" s="187">
        <v>1655.0079223853727</v>
      </c>
      <c r="E8" s="189">
        <v>956.4106329258045</v>
      </c>
      <c r="F8" s="189">
        <v>139.19028713441222</v>
      </c>
      <c r="G8" s="209">
        <v>86.3318570813773</v>
      </c>
      <c r="I8" s="96"/>
    </row>
    <row r="9" spans="2:9" ht="24.75" customHeight="1">
      <c r="B9" s="276" t="s">
        <v>27</v>
      </c>
      <c r="C9" s="277"/>
      <c r="D9" s="187">
        <v>633.4977273072305</v>
      </c>
      <c r="E9" s="189">
        <v>856.8707124150624</v>
      </c>
      <c r="F9" s="189">
        <v>142.99818222815074</v>
      </c>
      <c r="G9" s="209">
        <v>45.79167405565313</v>
      </c>
      <c r="I9" s="96"/>
    </row>
    <row r="10" spans="2:9" ht="24.75" customHeight="1">
      <c r="B10" s="278" t="s">
        <v>28</v>
      </c>
      <c r="C10" s="277"/>
      <c r="D10" s="187">
        <v>2730.38829165297</v>
      </c>
      <c r="E10" s="189">
        <v>3095.7425927892723</v>
      </c>
      <c r="F10" s="189">
        <v>1789.3300156825353</v>
      </c>
      <c r="G10" s="209">
        <v>1305.486108522161</v>
      </c>
      <c r="I10" s="96"/>
    </row>
    <row r="11" spans="2:9" ht="24.75" customHeight="1">
      <c r="B11" s="276" t="s">
        <v>29</v>
      </c>
      <c r="C11" s="277"/>
      <c r="D11" s="187">
        <v>988.6985403117847</v>
      </c>
      <c r="E11" s="189">
        <v>744.6499532707057</v>
      </c>
      <c r="F11" s="189">
        <v>112.89963019007232</v>
      </c>
      <c r="G11" s="209">
        <v>80.9522532981676</v>
      </c>
      <c r="I11" s="96"/>
    </row>
    <row r="12" spans="2:9" ht="24.75" customHeight="1">
      <c r="B12" s="276" t="s">
        <v>30</v>
      </c>
      <c r="C12" s="277"/>
      <c r="D12" s="187">
        <v>4075.1554476033934</v>
      </c>
      <c r="E12" s="189">
        <v>4720.543289622291</v>
      </c>
      <c r="F12" s="189">
        <v>349.9883000617548</v>
      </c>
      <c r="G12" s="209">
        <v>291.2691951003879</v>
      </c>
      <c r="I12" s="96"/>
    </row>
    <row r="13" spans="2:9" ht="24.75" customHeight="1">
      <c r="B13" s="276" t="s">
        <v>31</v>
      </c>
      <c r="C13" s="277"/>
      <c r="D13" s="187">
        <v>25.651610807038427</v>
      </c>
      <c r="E13" s="189">
        <v>32.17494447674641</v>
      </c>
      <c r="F13" s="189">
        <v>15.016512585033968</v>
      </c>
      <c r="G13" s="209">
        <v>11.056687708754641</v>
      </c>
      <c r="I13" s="96"/>
    </row>
    <row r="14" spans="2:9" ht="24.75" customHeight="1">
      <c r="B14" s="276" t="s">
        <v>32</v>
      </c>
      <c r="C14" s="277"/>
      <c r="D14" s="187">
        <v>1856.7617203807422</v>
      </c>
      <c r="E14" s="189">
        <v>2008.038704738946</v>
      </c>
      <c r="F14" s="189">
        <v>71.36538853744246</v>
      </c>
      <c r="G14" s="209">
        <v>58.01163296451281</v>
      </c>
      <c r="I14" s="96"/>
    </row>
    <row r="15" spans="2:9" ht="24.75" customHeight="1">
      <c r="B15" s="276" t="s">
        <v>33</v>
      </c>
      <c r="C15" s="277"/>
      <c r="D15" s="187">
        <v>52.6149800323989</v>
      </c>
      <c r="E15" s="189">
        <v>96.55279942861199</v>
      </c>
      <c r="F15" s="189">
        <v>4.6898436701424595</v>
      </c>
      <c r="G15" s="209">
        <v>7.833135799279064</v>
      </c>
      <c r="I15" s="96"/>
    </row>
    <row r="16" spans="2:9" ht="24.75" customHeight="1">
      <c r="B16" s="276" t="s">
        <v>61</v>
      </c>
      <c r="C16" s="277"/>
      <c r="D16" s="187">
        <v>30.63314524707254</v>
      </c>
      <c r="E16" s="189">
        <v>13.25453417052632</v>
      </c>
      <c r="F16" s="189">
        <v>19.88649452032341</v>
      </c>
      <c r="G16" s="209">
        <v>17.8998242950673</v>
      </c>
      <c r="I16" s="96"/>
    </row>
    <row r="17" spans="2:9" ht="24.75" customHeight="1">
      <c r="B17" s="276" t="s">
        <v>34</v>
      </c>
      <c r="C17" s="277"/>
      <c r="D17" s="187">
        <v>10585.719352036842</v>
      </c>
      <c r="E17" s="189">
        <v>8306.24088417885</v>
      </c>
      <c r="F17" s="189">
        <v>525.5891738728908</v>
      </c>
      <c r="G17" s="209">
        <v>265.2545250973996</v>
      </c>
      <c r="I17" s="96"/>
    </row>
    <row r="18" spans="2:9" ht="34.5" customHeight="1">
      <c r="B18" s="282" t="s">
        <v>35</v>
      </c>
      <c r="C18" s="277"/>
      <c r="D18" s="187">
        <v>3259.040192566368</v>
      </c>
      <c r="E18" s="189">
        <v>4351.230817822247</v>
      </c>
      <c r="F18" s="189">
        <v>1663.1941505720001</v>
      </c>
      <c r="G18" s="209">
        <v>1305.558217404293</v>
      </c>
      <c r="I18" s="96"/>
    </row>
    <row r="19" spans="2:9" ht="24.75" customHeight="1">
      <c r="B19" s="278" t="s">
        <v>36</v>
      </c>
      <c r="C19" s="277"/>
      <c r="D19" s="187">
        <v>18856.380434777253</v>
      </c>
      <c r="E19" s="189">
        <v>16010.203004673482</v>
      </c>
      <c r="F19" s="189">
        <v>1635.5704542057174</v>
      </c>
      <c r="G19" s="209">
        <v>1498.222439005244</v>
      </c>
      <c r="I19" s="96"/>
    </row>
    <row r="20" spans="2:9" ht="24.75" customHeight="1">
      <c r="B20" s="276" t="s">
        <v>37</v>
      </c>
      <c r="C20" s="277"/>
      <c r="D20" s="187">
        <v>57958.400603337395</v>
      </c>
      <c r="E20" s="189">
        <v>58338.933499256025</v>
      </c>
      <c r="F20" s="189">
        <v>2349.8929746211097</v>
      </c>
      <c r="G20" s="209">
        <v>2248.6742855876632</v>
      </c>
      <c r="I20" s="96"/>
    </row>
    <row r="21" spans="2:9" ht="24.75" customHeight="1">
      <c r="B21" s="276" t="s">
        <v>298</v>
      </c>
      <c r="C21" s="277"/>
      <c r="D21" s="187">
        <v>83990.28929886913</v>
      </c>
      <c r="E21" s="189">
        <v>84168.68669687612</v>
      </c>
      <c r="F21" s="189">
        <v>35.606252518392836</v>
      </c>
      <c r="G21" s="209">
        <v>37.321762650857146</v>
      </c>
      <c r="I21" s="96"/>
    </row>
    <row r="22" spans="2:9" ht="24.75" customHeight="1">
      <c r="B22" s="276" t="s">
        <v>39</v>
      </c>
      <c r="C22" s="277"/>
      <c r="D22" s="187">
        <v>68.29967734676286</v>
      </c>
      <c r="E22" s="189">
        <v>68.95838214939256</v>
      </c>
      <c r="F22" s="189">
        <v>71.0921196981073</v>
      </c>
      <c r="G22" s="209">
        <v>5.848955432993507</v>
      </c>
      <c r="I22" s="96"/>
    </row>
    <row r="23" spans="2:9" ht="24.75" customHeight="1" thickBot="1">
      <c r="B23" s="272" t="s">
        <v>62</v>
      </c>
      <c r="C23" s="273"/>
      <c r="D23" s="210">
        <v>12181.22117309787</v>
      </c>
      <c r="E23" s="211">
        <v>12380.595803543905</v>
      </c>
      <c r="F23" s="211">
        <v>2685.51970905624</v>
      </c>
      <c r="G23" s="212">
        <v>2026.4667310224293</v>
      </c>
      <c r="I23" s="96"/>
    </row>
    <row r="24" spans="2:7" ht="27.75" customHeight="1">
      <c r="B24" s="304" t="s">
        <v>322</v>
      </c>
      <c r="C24" s="304"/>
      <c r="D24" s="304"/>
      <c r="E24" s="304"/>
      <c r="F24" s="304"/>
      <c r="G24" s="304"/>
    </row>
    <row r="25" spans="1:7" ht="19.5" customHeight="1">
      <c r="A25" s="96"/>
      <c r="B25" s="239"/>
      <c r="C25" s="239"/>
      <c r="D25" s="239"/>
      <c r="E25" s="239"/>
      <c r="F25" s="239"/>
      <c r="G25" s="239"/>
    </row>
    <row r="26" spans="1:7" ht="19.5" customHeight="1">
      <c r="A26" s="96"/>
      <c r="B26" s="305"/>
      <c r="C26" s="305"/>
      <c r="D26" s="306"/>
      <c r="E26" s="306"/>
      <c r="F26" s="99"/>
      <c r="G26" s="99"/>
    </row>
    <row r="27" spans="1:7" ht="19.5" customHeight="1">
      <c r="A27" s="96"/>
      <c r="B27" s="305"/>
      <c r="C27" s="305"/>
      <c r="D27" s="99"/>
      <c r="E27" s="99"/>
      <c r="F27" s="99"/>
      <c r="G27" s="99"/>
    </row>
    <row r="28" spans="1:7" ht="19.5" customHeight="1">
      <c r="A28" s="96"/>
      <c r="B28" s="305"/>
      <c r="C28" s="305"/>
      <c r="D28" s="240"/>
      <c r="E28" s="240"/>
      <c r="F28" s="96"/>
      <c r="G28" s="96"/>
    </row>
    <row r="29" spans="1:7" ht="19.5" customHeight="1">
      <c r="A29" s="96"/>
      <c r="B29" s="305"/>
      <c r="C29" s="305"/>
      <c r="D29" s="240"/>
      <c r="E29" s="240"/>
      <c r="F29" s="96"/>
      <c r="G29" s="96"/>
    </row>
    <row r="30" spans="1:7" ht="19.5" customHeight="1">
      <c r="A30" s="96"/>
      <c r="B30" s="305"/>
      <c r="C30" s="305"/>
      <c r="D30" s="240"/>
      <c r="E30" s="240"/>
      <c r="F30" s="96"/>
      <c r="G30" s="96"/>
    </row>
    <row r="31" spans="1:7" ht="19.5" customHeight="1">
      <c r="A31" s="96"/>
      <c r="B31" s="305"/>
      <c r="C31" s="305"/>
      <c r="D31" s="240"/>
      <c r="E31" s="240"/>
      <c r="F31" s="96"/>
      <c r="G31" s="96"/>
    </row>
    <row r="32" spans="1:7" ht="19.5" customHeight="1">
      <c r="A32" s="96"/>
      <c r="B32" s="305"/>
      <c r="C32" s="305"/>
      <c r="D32" s="240"/>
      <c r="E32" s="240"/>
      <c r="F32" s="96"/>
      <c r="G32" s="96"/>
    </row>
    <row r="33" spans="1:7" ht="19.5" customHeight="1">
      <c r="A33" s="96"/>
      <c r="B33" s="305"/>
      <c r="C33" s="305"/>
      <c r="D33" s="240"/>
      <c r="E33" s="240"/>
      <c r="F33" s="96"/>
      <c r="G33" s="96"/>
    </row>
    <row r="34" spans="1:7" ht="19.5" customHeight="1">
      <c r="A34" s="96"/>
      <c r="B34" s="305"/>
      <c r="C34" s="305"/>
      <c r="D34" s="240"/>
      <c r="E34" s="240"/>
      <c r="F34" s="96"/>
      <c r="G34" s="96"/>
    </row>
    <row r="35" spans="1:7" ht="19.5" customHeight="1">
      <c r="A35" s="96"/>
      <c r="B35" s="305"/>
      <c r="C35" s="305"/>
      <c r="D35" s="240"/>
      <c r="E35" s="240"/>
      <c r="F35" s="96"/>
      <c r="G35" s="96"/>
    </row>
    <row r="36" spans="1:7" ht="19.5" customHeight="1">
      <c r="A36" s="96"/>
      <c r="B36" s="305"/>
      <c r="C36" s="305"/>
      <c r="D36" s="240"/>
      <c r="E36" s="240"/>
      <c r="F36" s="96"/>
      <c r="G36" s="96"/>
    </row>
    <row r="37" spans="1:7" ht="19.5" customHeight="1">
      <c r="A37" s="96"/>
      <c r="B37" s="305"/>
      <c r="C37" s="305"/>
      <c r="D37" s="240"/>
      <c r="E37" s="240"/>
      <c r="F37" s="96"/>
      <c r="G37" s="96"/>
    </row>
    <row r="38" spans="1:7" ht="19.5" customHeight="1">
      <c r="A38" s="96"/>
      <c r="B38" s="305"/>
      <c r="C38" s="305"/>
      <c r="D38" s="240"/>
      <c r="E38" s="240"/>
      <c r="F38" s="96"/>
      <c r="G38" s="96"/>
    </row>
    <row r="39" spans="1:7" ht="19.5" customHeight="1">
      <c r="A39" s="96"/>
      <c r="B39" s="305"/>
      <c r="C39" s="305"/>
      <c r="D39" s="240"/>
      <c r="E39" s="240"/>
      <c r="F39" s="96"/>
      <c r="G39" s="96"/>
    </row>
    <row r="40" spans="1:7" ht="19.5" customHeight="1">
      <c r="A40" s="96"/>
      <c r="B40" s="305"/>
      <c r="C40" s="305"/>
      <c r="D40" s="240"/>
      <c r="E40" s="240"/>
      <c r="F40" s="96"/>
      <c r="G40" s="96"/>
    </row>
    <row r="41" spans="1:7" ht="19.5" customHeight="1">
      <c r="A41" s="96"/>
      <c r="B41" s="307"/>
      <c r="C41" s="305"/>
      <c r="D41" s="240"/>
      <c r="E41" s="240"/>
      <c r="F41" s="96"/>
      <c r="G41" s="96"/>
    </row>
    <row r="42" spans="1:7" ht="19.5" customHeight="1">
      <c r="A42" s="96"/>
      <c r="B42" s="305"/>
      <c r="C42" s="305"/>
      <c r="D42" s="240"/>
      <c r="E42" s="240"/>
      <c r="F42" s="96"/>
      <c r="G42" s="96"/>
    </row>
    <row r="43" spans="1:7" ht="19.5" customHeight="1">
      <c r="A43" s="96"/>
      <c r="B43" s="305"/>
      <c r="C43" s="305"/>
      <c r="D43" s="240"/>
      <c r="E43" s="240"/>
      <c r="F43" s="96"/>
      <c r="G43" s="96"/>
    </row>
    <row r="44" spans="1:7" ht="19.5" customHeight="1">
      <c r="A44" s="96"/>
      <c r="B44" s="305"/>
      <c r="C44" s="305"/>
      <c r="D44" s="240"/>
      <c r="E44" s="240"/>
      <c r="F44" s="96"/>
      <c r="G44" s="96"/>
    </row>
    <row r="45" spans="1:7" ht="19.5" customHeight="1">
      <c r="A45" s="96"/>
      <c r="B45" s="305"/>
      <c r="C45" s="305"/>
      <c r="D45" s="240"/>
      <c r="E45" s="240"/>
      <c r="F45" s="96"/>
      <c r="G45" s="96"/>
    </row>
    <row r="46" spans="1:7" ht="19.5" customHeight="1">
      <c r="A46" s="96"/>
      <c r="B46" s="305"/>
      <c r="C46" s="305"/>
      <c r="D46" s="240"/>
      <c r="E46" s="240"/>
      <c r="F46" s="96"/>
      <c r="G46" s="96"/>
    </row>
    <row r="47" spans="1:32" ht="19.5" customHeight="1">
      <c r="A47" s="96"/>
      <c r="B47" s="96"/>
      <c r="C47" s="96"/>
      <c r="D47" s="96"/>
      <c r="E47" s="96"/>
      <c r="F47" s="96"/>
      <c r="G47" s="96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</row>
    <row r="48" spans="10:32" ht="19.5" customHeight="1"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</row>
    <row r="49" spans="10:32" ht="12.75" customHeight="1"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</row>
    <row r="50" spans="10:32" ht="11.25">
      <c r="J50" s="242"/>
      <c r="K50" s="242"/>
      <c r="L50" s="242"/>
      <c r="M50" s="242"/>
      <c r="N50" s="242"/>
      <c r="O50" s="242"/>
      <c r="P50" s="242"/>
      <c r="Q50" s="242"/>
      <c r="R50" s="241"/>
      <c r="S50" s="241"/>
      <c r="T50" s="241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1"/>
      <c r="AF50" s="241"/>
    </row>
    <row r="51" spans="10:32" ht="12.75" customHeight="1">
      <c r="J51" s="100"/>
      <c r="K51" s="100"/>
      <c r="L51" s="100"/>
      <c r="M51" s="100"/>
      <c r="N51" s="100"/>
      <c r="O51" s="100"/>
      <c r="P51" s="100"/>
      <c r="Q51" s="100"/>
      <c r="R51" s="241"/>
      <c r="S51" s="241"/>
      <c r="T51" s="241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1"/>
      <c r="AF51" s="241"/>
    </row>
    <row r="52" spans="10:32" ht="12.75" customHeight="1">
      <c r="J52" s="100"/>
      <c r="K52" s="100"/>
      <c r="L52" s="100"/>
      <c r="M52" s="100"/>
      <c r="N52" s="100"/>
      <c r="O52" s="100"/>
      <c r="P52" s="100"/>
      <c r="Q52" s="100"/>
      <c r="R52" s="241"/>
      <c r="S52" s="241"/>
      <c r="T52" s="241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1"/>
      <c r="AF52" s="241"/>
    </row>
    <row r="53" spans="10:32" ht="12.75" customHeight="1">
      <c r="J53" s="100"/>
      <c r="K53" s="100"/>
      <c r="L53" s="100"/>
      <c r="M53" s="100"/>
      <c r="N53" s="100"/>
      <c r="O53" s="100"/>
      <c r="P53" s="100"/>
      <c r="Q53" s="100"/>
      <c r="R53" s="241"/>
      <c r="S53" s="241"/>
      <c r="T53" s="241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1"/>
      <c r="AF53" s="241"/>
    </row>
    <row r="54" spans="10:32" ht="12.75" customHeight="1">
      <c r="J54" s="100"/>
      <c r="K54" s="100"/>
      <c r="L54" s="100"/>
      <c r="M54" s="100"/>
      <c r="N54" s="100"/>
      <c r="O54" s="100"/>
      <c r="P54" s="100"/>
      <c r="Q54" s="100"/>
      <c r="R54" s="241"/>
      <c r="S54" s="241"/>
      <c r="T54" s="241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1"/>
      <c r="AF54" s="241"/>
    </row>
    <row r="55" spans="10:32" ht="12.75" customHeight="1">
      <c r="J55" s="100"/>
      <c r="K55" s="100"/>
      <c r="L55" s="100"/>
      <c r="M55" s="100"/>
      <c r="N55" s="100"/>
      <c r="O55" s="100"/>
      <c r="P55" s="100"/>
      <c r="Q55" s="100"/>
      <c r="R55" s="241"/>
      <c r="S55" s="241"/>
      <c r="T55" s="241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1"/>
      <c r="AF55" s="241"/>
    </row>
    <row r="56" spans="10:32" ht="12.75" customHeight="1">
      <c r="J56" s="100"/>
      <c r="K56" s="100"/>
      <c r="L56" s="100"/>
      <c r="M56" s="100"/>
      <c r="N56" s="100"/>
      <c r="O56" s="100"/>
      <c r="P56" s="100"/>
      <c r="Q56" s="100"/>
      <c r="R56" s="241"/>
      <c r="S56" s="241"/>
      <c r="T56" s="241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1"/>
      <c r="AF56" s="241"/>
    </row>
    <row r="57" spans="10:32" ht="12.75" customHeight="1">
      <c r="J57" s="100"/>
      <c r="K57" s="100"/>
      <c r="L57" s="100"/>
      <c r="M57" s="100"/>
      <c r="N57" s="100"/>
      <c r="O57" s="100"/>
      <c r="P57" s="100"/>
      <c r="Q57" s="100"/>
      <c r="R57" s="241"/>
      <c r="S57" s="241"/>
      <c r="T57" s="241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1"/>
      <c r="AF57" s="241"/>
    </row>
    <row r="58" spans="10:32" ht="12.75" customHeight="1">
      <c r="J58" s="100"/>
      <c r="K58" s="100"/>
      <c r="L58" s="100"/>
      <c r="M58" s="100"/>
      <c r="N58" s="100"/>
      <c r="O58" s="100"/>
      <c r="P58" s="100"/>
      <c r="Q58" s="100"/>
      <c r="R58" s="241"/>
      <c r="S58" s="241"/>
      <c r="T58" s="241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1"/>
      <c r="AF58" s="241"/>
    </row>
    <row r="59" spans="10:32" ht="12.75" customHeight="1">
      <c r="J59" s="100"/>
      <c r="K59" s="100"/>
      <c r="L59" s="100"/>
      <c r="M59" s="100"/>
      <c r="N59" s="100"/>
      <c r="O59" s="100"/>
      <c r="P59" s="100"/>
      <c r="Q59" s="100"/>
      <c r="R59" s="241"/>
      <c r="S59" s="241"/>
      <c r="T59" s="241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1"/>
      <c r="AF59" s="241"/>
    </row>
    <row r="60" spans="10:32" ht="12.75" customHeight="1">
      <c r="J60" s="100"/>
      <c r="K60" s="100"/>
      <c r="L60" s="100"/>
      <c r="M60" s="100"/>
      <c r="N60" s="100"/>
      <c r="O60" s="100"/>
      <c r="P60" s="100"/>
      <c r="Q60" s="100"/>
      <c r="R60" s="241"/>
      <c r="S60" s="241"/>
      <c r="T60" s="241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1"/>
      <c r="AF60" s="241"/>
    </row>
    <row r="61" spans="10:32" ht="12.75" customHeight="1">
      <c r="J61" s="100"/>
      <c r="K61" s="100"/>
      <c r="L61" s="100"/>
      <c r="M61" s="100"/>
      <c r="N61" s="100"/>
      <c r="O61" s="100"/>
      <c r="P61" s="100"/>
      <c r="Q61" s="100"/>
      <c r="R61" s="241"/>
      <c r="S61" s="241"/>
      <c r="T61" s="241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1"/>
      <c r="AF61" s="241"/>
    </row>
    <row r="62" spans="10:32" ht="12.75" customHeight="1">
      <c r="J62" s="100"/>
      <c r="K62" s="100"/>
      <c r="L62" s="100"/>
      <c r="M62" s="100"/>
      <c r="N62" s="100"/>
      <c r="O62" s="100"/>
      <c r="P62" s="100"/>
      <c r="Q62" s="100"/>
      <c r="R62" s="241"/>
      <c r="S62" s="241"/>
      <c r="T62" s="241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1"/>
      <c r="AF62" s="241"/>
    </row>
    <row r="63" spans="10:32" ht="12.75" customHeight="1">
      <c r="J63" s="100"/>
      <c r="K63" s="100"/>
      <c r="L63" s="100"/>
      <c r="M63" s="100"/>
      <c r="N63" s="100"/>
      <c r="O63" s="100"/>
      <c r="P63" s="100"/>
      <c r="Q63" s="100"/>
      <c r="R63" s="241"/>
      <c r="S63" s="241"/>
      <c r="T63" s="241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1"/>
      <c r="AF63" s="241"/>
    </row>
    <row r="64" spans="10:32" ht="12.75" customHeight="1">
      <c r="J64" s="100"/>
      <c r="K64" s="100"/>
      <c r="L64" s="100"/>
      <c r="M64" s="100"/>
      <c r="N64" s="100"/>
      <c r="O64" s="100"/>
      <c r="P64" s="100"/>
      <c r="Q64" s="100"/>
      <c r="R64" s="241"/>
      <c r="S64" s="241"/>
      <c r="T64" s="241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1"/>
      <c r="AF64" s="241"/>
    </row>
    <row r="65" spans="10:32" ht="12.75" customHeight="1">
      <c r="J65" s="100"/>
      <c r="K65" s="100"/>
      <c r="L65" s="100"/>
      <c r="M65" s="100"/>
      <c r="N65" s="100"/>
      <c r="O65" s="100"/>
      <c r="P65" s="100"/>
      <c r="Q65" s="100"/>
      <c r="R65" s="241"/>
      <c r="S65" s="241"/>
      <c r="T65" s="241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1"/>
      <c r="AF65" s="241"/>
    </row>
    <row r="66" spans="10:32" ht="12.75" customHeight="1">
      <c r="J66" s="100"/>
      <c r="K66" s="100"/>
      <c r="L66" s="100"/>
      <c r="M66" s="100"/>
      <c r="N66" s="100"/>
      <c r="O66" s="100"/>
      <c r="P66" s="100"/>
      <c r="Q66" s="100"/>
      <c r="R66" s="241"/>
      <c r="S66" s="241"/>
      <c r="T66" s="241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1"/>
      <c r="AF66" s="241"/>
    </row>
    <row r="67" spans="10:32" ht="12.75" customHeight="1">
      <c r="J67" s="100"/>
      <c r="K67" s="100"/>
      <c r="L67" s="100"/>
      <c r="M67" s="100"/>
      <c r="N67" s="100"/>
      <c r="O67" s="100"/>
      <c r="P67" s="100"/>
      <c r="Q67" s="100"/>
      <c r="R67" s="241"/>
      <c r="S67" s="241"/>
      <c r="T67" s="241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1"/>
      <c r="AF67" s="241"/>
    </row>
    <row r="68" spans="10:32" ht="12.75" customHeight="1">
      <c r="J68" s="100"/>
      <c r="K68" s="100"/>
      <c r="L68" s="100"/>
      <c r="M68" s="100"/>
      <c r="N68" s="100"/>
      <c r="O68" s="100"/>
      <c r="P68" s="100"/>
      <c r="Q68" s="100"/>
      <c r="R68" s="241"/>
      <c r="S68" s="241"/>
      <c r="T68" s="241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1"/>
      <c r="AF68" s="241"/>
    </row>
    <row r="69" spans="10:32" ht="12.75" customHeight="1">
      <c r="J69" s="100"/>
      <c r="K69" s="100"/>
      <c r="L69" s="100"/>
      <c r="M69" s="100"/>
      <c r="N69" s="100"/>
      <c r="O69" s="100"/>
      <c r="P69" s="100"/>
      <c r="Q69" s="100"/>
      <c r="R69" s="241"/>
      <c r="S69" s="241"/>
      <c r="T69" s="241"/>
      <c r="U69" s="243"/>
      <c r="V69" s="243"/>
      <c r="W69" s="243"/>
      <c r="X69" s="243"/>
      <c r="Y69" s="243"/>
      <c r="Z69" s="243"/>
      <c r="AA69" s="243"/>
      <c r="AB69" s="243"/>
      <c r="AC69" s="243"/>
      <c r="AD69" s="243"/>
      <c r="AE69" s="241"/>
      <c r="AF69" s="241"/>
    </row>
    <row r="70" spans="10:32" ht="12.75" customHeight="1">
      <c r="J70" s="100"/>
      <c r="K70" s="100"/>
      <c r="L70" s="100"/>
      <c r="M70" s="100"/>
      <c r="N70" s="100"/>
      <c r="O70" s="100"/>
      <c r="P70" s="100"/>
      <c r="Q70" s="100"/>
      <c r="R70" s="241"/>
      <c r="S70" s="241"/>
      <c r="T70" s="241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1"/>
      <c r="AF70" s="241"/>
    </row>
    <row r="71" spans="10:32" ht="12.75" customHeight="1">
      <c r="J71" s="100"/>
      <c r="K71" s="100"/>
      <c r="L71" s="100"/>
      <c r="M71" s="100"/>
      <c r="N71" s="100"/>
      <c r="O71" s="100"/>
      <c r="P71" s="100"/>
      <c r="Q71" s="100"/>
      <c r="R71" s="241"/>
      <c r="S71" s="241"/>
      <c r="T71" s="241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1"/>
      <c r="AF71" s="241"/>
    </row>
    <row r="72" spans="10:32" ht="12.75" customHeight="1"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1"/>
      <c r="AF72" s="241"/>
    </row>
    <row r="73" spans="10:32" ht="11.25">
      <c r="J73" s="242"/>
      <c r="K73" s="242"/>
      <c r="L73" s="242"/>
      <c r="M73" s="242"/>
      <c r="N73" s="242"/>
      <c r="O73" s="242"/>
      <c r="P73" s="242"/>
      <c r="Q73" s="242"/>
      <c r="R73" s="241"/>
      <c r="S73" s="241"/>
      <c r="T73" s="241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1"/>
      <c r="AF73" s="241"/>
    </row>
    <row r="74" spans="10:32" ht="12.75" customHeight="1">
      <c r="J74" s="244"/>
      <c r="K74" s="244"/>
      <c r="L74" s="244"/>
      <c r="M74" s="244"/>
      <c r="N74" s="244"/>
      <c r="O74" s="244"/>
      <c r="P74" s="244"/>
      <c r="Q74" s="244"/>
      <c r="R74" s="241"/>
      <c r="S74" s="241"/>
      <c r="T74" s="241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1"/>
      <c r="AF74" s="241"/>
    </row>
    <row r="75" spans="10:32" ht="12.75" customHeight="1">
      <c r="J75" s="244"/>
      <c r="K75" s="244"/>
      <c r="L75" s="244"/>
      <c r="M75" s="244"/>
      <c r="N75" s="244"/>
      <c r="O75" s="244"/>
      <c r="P75" s="244"/>
      <c r="Q75" s="244"/>
      <c r="R75" s="241"/>
      <c r="S75" s="241"/>
      <c r="T75" s="241"/>
      <c r="U75" s="243"/>
      <c r="V75" s="243"/>
      <c r="W75" s="243"/>
      <c r="X75" s="243"/>
      <c r="Y75" s="243"/>
      <c r="Z75" s="243"/>
      <c r="AA75" s="243"/>
      <c r="AB75" s="243"/>
      <c r="AC75" s="243"/>
      <c r="AD75" s="243"/>
      <c r="AE75" s="241"/>
      <c r="AF75" s="241"/>
    </row>
    <row r="76" spans="10:32" ht="12.75" customHeight="1">
      <c r="J76" s="244"/>
      <c r="K76" s="244"/>
      <c r="L76" s="244"/>
      <c r="M76" s="244"/>
      <c r="N76" s="244"/>
      <c r="O76" s="244"/>
      <c r="P76" s="244"/>
      <c r="Q76" s="244"/>
      <c r="R76" s="241"/>
      <c r="S76" s="241"/>
      <c r="T76" s="241"/>
      <c r="U76" s="243"/>
      <c r="V76" s="243"/>
      <c r="W76" s="243"/>
      <c r="X76" s="243"/>
      <c r="Y76" s="243"/>
      <c r="Z76" s="243"/>
      <c r="AA76" s="243"/>
      <c r="AB76" s="243"/>
      <c r="AC76" s="243"/>
      <c r="AD76" s="243"/>
      <c r="AE76" s="241"/>
      <c r="AF76" s="241"/>
    </row>
    <row r="77" spans="10:32" ht="12.75" customHeight="1">
      <c r="J77" s="244"/>
      <c r="K77" s="244"/>
      <c r="L77" s="244"/>
      <c r="M77" s="244"/>
      <c r="N77" s="244"/>
      <c r="O77" s="244"/>
      <c r="P77" s="244"/>
      <c r="Q77" s="244"/>
      <c r="R77" s="241"/>
      <c r="S77" s="241"/>
      <c r="T77" s="241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1"/>
      <c r="AF77" s="241"/>
    </row>
    <row r="78" spans="10:32" ht="12.75" customHeight="1">
      <c r="J78" s="244"/>
      <c r="K78" s="244"/>
      <c r="L78" s="244"/>
      <c r="M78" s="244"/>
      <c r="N78" s="244"/>
      <c r="O78" s="244"/>
      <c r="P78" s="244"/>
      <c r="Q78" s="244"/>
      <c r="R78" s="241"/>
      <c r="S78" s="241"/>
      <c r="T78" s="241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1"/>
      <c r="AF78" s="241"/>
    </row>
    <row r="79" spans="10:32" ht="12.75" customHeight="1">
      <c r="J79" s="244"/>
      <c r="K79" s="244"/>
      <c r="L79" s="244"/>
      <c r="M79" s="244"/>
      <c r="N79" s="244"/>
      <c r="O79" s="244"/>
      <c r="P79" s="244"/>
      <c r="Q79" s="244"/>
      <c r="R79" s="241"/>
      <c r="S79" s="241"/>
      <c r="T79" s="241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1"/>
      <c r="AF79" s="241"/>
    </row>
    <row r="80" spans="10:32" ht="12.75" customHeight="1">
      <c r="J80" s="244"/>
      <c r="K80" s="244"/>
      <c r="L80" s="244"/>
      <c r="M80" s="244"/>
      <c r="N80" s="244"/>
      <c r="O80" s="244"/>
      <c r="P80" s="244"/>
      <c r="Q80" s="244"/>
      <c r="R80" s="241"/>
      <c r="S80" s="241"/>
      <c r="T80" s="241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1"/>
      <c r="AF80" s="241"/>
    </row>
    <row r="81" spans="10:32" ht="12.75" customHeight="1">
      <c r="J81" s="244"/>
      <c r="K81" s="244"/>
      <c r="L81" s="244"/>
      <c r="M81" s="244"/>
      <c r="N81" s="244"/>
      <c r="O81" s="244"/>
      <c r="P81" s="244"/>
      <c r="Q81" s="244"/>
      <c r="R81" s="241"/>
      <c r="S81" s="241"/>
      <c r="T81" s="241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1"/>
      <c r="AF81" s="241"/>
    </row>
    <row r="82" spans="10:32" ht="12.75" customHeight="1">
      <c r="J82" s="244"/>
      <c r="K82" s="244"/>
      <c r="L82" s="244"/>
      <c r="M82" s="244"/>
      <c r="N82" s="244"/>
      <c r="O82" s="244"/>
      <c r="P82" s="244"/>
      <c r="Q82" s="244"/>
      <c r="R82" s="241"/>
      <c r="S82" s="241"/>
      <c r="T82" s="241"/>
      <c r="U82" s="243"/>
      <c r="V82" s="243"/>
      <c r="W82" s="243"/>
      <c r="X82" s="243"/>
      <c r="Y82" s="243"/>
      <c r="Z82" s="243"/>
      <c r="AA82" s="243"/>
      <c r="AB82" s="243"/>
      <c r="AC82" s="243"/>
      <c r="AD82" s="243"/>
      <c r="AE82" s="241"/>
      <c r="AF82" s="241"/>
    </row>
    <row r="83" spans="10:32" ht="12.75" customHeight="1">
      <c r="J83" s="244"/>
      <c r="K83" s="244"/>
      <c r="L83" s="244"/>
      <c r="M83" s="244"/>
      <c r="N83" s="244"/>
      <c r="O83" s="244"/>
      <c r="P83" s="244"/>
      <c r="Q83" s="244"/>
      <c r="R83" s="241"/>
      <c r="S83" s="241"/>
      <c r="T83" s="241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1"/>
      <c r="AF83" s="241"/>
    </row>
    <row r="84" spans="10:32" ht="12.75" customHeight="1">
      <c r="J84" s="244"/>
      <c r="K84" s="244"/>
      <c r="L84" s="244"/>
      <c r="M84" s="244"/>
      <c r="N84" s="244"/>
      <c r="O84" s="244"/>
      <c r="P84" s="244"/>
      <c r="Q84" s="244"/>
      <c r="R84" s="241"/>
      <c r="S84" s="241"/>
      <c r="T84" s="241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1"/>
      <c r="AF84" s="241"/>
    </row>
    <row r="85" spans="10:32" ht="12.75" customHeight="1">
      <c r="J85" s="244"/>
      <c r="K85" s="244"/>
      <c r="L85" s="244"/>
      <c r="M85" s="244"/>
      <c r="N85" s="244"/>
      <c r="O85" s="244"/>
      <c r="P85" s="244"/>
      <c r="Q85" s="244"/>
      <c r="R85" s="241"/>
      <c r="S85" s="241"/>
      <c r="T85" s="241"/>
      <c r="U85" s="243"/>
      <c r="V85" s="243"/>
      <c r="W85" s="243"/>
      <c r="X85" s="243"/>
      <c r="Y85" s="243"/>
      <c r="Z85" s="243"/>
      <c r="AA85" s="243"/>
      <c r="AB85" s="243"/>
      <c r="AC85" s="243"/>
      <c r="AD85" s="243"/>
      <c r="AE85" s="241"/>
      <c r="AF85" s="241"/>
    </row>
    <row r="86" spans="10:32" ht="12.75" customHeight="1">
      <c r="J86" s="244"/>
      <c r="K86" s="244"/>
      <c r="L86" s="244"/>
      <c r="M86" s="244"/>
      <c r="N86" s="244"/>
      <c r="O86" s="244"/>
      <c r="P86" s="244"/>
      <c r="Q86" s="244"/>
      <c r="R86" s="241"/>
      <c r="S86" s="241"/>
      <c r="T86" s="241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1"/>
      <c r="AF86" s="241"/>
    </row>
    <row r="87" spans="10:32" ht="36.75" customHeight="1">
      <c r="J87" s="244"/>
      <c r="K87" s="244"/>
      <c r="L87" s="244"/>
      <c r="M87" s="244"/>
      <c r="N87" s="244"/>
      <c r="O87" s="244"/>
      <c r="P87" s="244"/>
      <c r="Q87" s="244"/>
      <c r="R87" s="241"/>
      <c r="S87" s="241"/>
      <c r="T87" s="241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1"/>
      <c r="AF87" s="241"/>
    </row>
    <row r="88" spans="10:32" ht="12.75" customHeight="1">
      <c r="J88" s="244"/>
      <c r="K88" s="244"/>
      <c r="L88" s="244"/>
      <c r="M88" s="244"/>
      <c r="N88" s="244"/>
      <c r="O88" s="244"/>
      <c r="P88" s="244"/>
      <c r="Q88" s="244"/>
      <c r="R88" s="241"/>
      <c r="S88" s="241"/>
      <c r="T88" s="241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1"/>
      <c r="AF88" s="241"/>
    </row>
    <row r="89" spans="10:32" ht="12.75" customHeight="1">
      <c r="J89" s="244"/>
      <c r="K89" s="244"/>
      <c r="L89" s="244"/>
      <c r="M89" s="244"/>
      <c r="N89" s="244"/>
      <c r="O89" s="244"/>
      <c r="P89" s="244"/>
      <c r="Q89" s="244"/>
      <c r="R89" s="241"/>
      <c r="S89" s="241"/>
      <c r="T89" s="241"/>
      <c r="U89" s="243"/>
      <c r="V89" s="243"/>
      <c r="W89" s="243"/>
      <c r="X89" s="243"/>
      <c r="Y89" s="243"/>
      <c r="Z89" s="243"/>
      <c r="AA89" s="243"/>
      <c r="AB89" s="243"/>
      <c r="AC89" s="243"/>
      <c r="AD89" s="243"/>
      <c r="AE89" s="241"/>
      <c r="AF89" s="241"/>
    </row>
    <row r="90" spans="10:32" ht="12.75" customHeight="1">
      <c r="J90" s="244"/>
      <c r="K90" s="244"/>
      <c r="L90" s="244"/>
      <c r="M90" s="244"/>
      <c r="N90" s="244"/>
      <c r="O90" s="244"/>
      <c r="P90" s="244"/>
      <c r="Q90" s="244"/>
      <c r="R90" s="241"/>
      <c r="S90" s="241"/>
      <c r="T90" s="241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1"/>
      <c r="AF90" s="241"/>
    </row>
    <row r="91" spans="22:32" ht="12.75" customHeight="1"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</row>
    <row r="92" ht="12.75" customHeight="1"/>
  </sheetData>
  <sheetProtection/>
  <mergeCells count="45">
    <mergeCell ref="B44:C44"/>
    <mergeCell ref="B45:C45"/>
    <mergeCell ref="B46:C46"/>
    <mergeCell ref="B37:C37"/>
    <mergeCell ref="B38:C38"/>
    <mergeCell ref="B39:C39"/>
    <mergeCell ref="B40:C40"/>
    <mergeCell ref="B41:C41"/>
    <mergeCell ref="B42:C42"/>
    <mergeCell ref="B32:C32"/>
    <mergeCell ref="B33:C33"/>
    <mergeCell ref="B34:C34"/>
    <mergeCell ref="B35:C35"/>
    <mergeCell ref="B36:C36"/>
    <mergeCell ref="B43:C43"/>
    <mergeCell ref="B26:C27"/>
    <mergeCell ref="D26:E26"/>
    <mergeCell ref="B28:C28"/>
    <mergeCell ref="B29:C29"/>
    <mergeCell ref="B30:C30"/>
    <mergeCell ref="B31:C31"/>
    <mergeCell ref="B19:C19"/>
    <mergeCell ref="B20:C20"/>
    <mergeCell ref="B21:C21"/>
    <mergeCell ref="B22:C22"/>
    <mergeCell ref="B23:C23"/>
    <mergeCell ref="B24:G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2:G2"/>
    <mergeCell ref="B3:C4"/>
    <mergeCell ref="D3:E3"/>
    <mergeCell ref="F3:G3"/>
    <mergeCell ref="B5:C5"/>
    <mergeCell ref="B6:C6"/>
  </mergeCells>
  <printOptions/>
  <pageMargins left="0.787" right="0.787" top="0.984" bottom="0.984" header="0.512" footer="0.512"/>
  <pageSetup horizontalDpi="600" verticalDpi="600" orientation="portrait" paperSize="9" r:id="rId1"/>
  <colBreaks count="1" manualBreakCount="1">
    <brk id="8" max="2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52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1.83203125" style="17" customWidth="1"/>
    <col min="2" max="12" width="12.83203125" style="17" customWidth="1"/>
    <col min="13" max="13" width="12.83203125" style="17" hidden="1" customWidth="1"/>
    <col min="14" max="14" width="1.83203125" style="17" customWidth="1"/>
    <col min="15" max="15" width="9.33203125" style="17" customWidth="1"/>
    <col min="16" max="16" width="13.33203125" style="17" bestFit="1" customWidth="1"/>
    <col min="17" max="17" width="12.66015625" style="17" bestFit="1" customWidth="1"/>
    <col min="18" max="19" width="11.5" style="17" bestFit="1" customWidth="1"/>
    <col min="20" max="22" width="12.66015625" style="17" bestFit="1" customWidth="1"/>
    <col min="23" max="23" width="11.5" style="17" bestFit="1" customWidth="1"/>
    <col min="24" max="25" width="12.66015625" style="17" bestFit="1" customWidth="1"/>
    <col min="26" max="26" width="11.5" style="17" bestFit="1" customWidth="1"/>
    <col min="27" max="16384" width="9.33203125" style="17" customWidth="1"/>
  </cols>
  <sheetData>
    <row r="1" spans="2:13" ht="17.25">
      <c r="B1" s="13" t="s">
        <v>97</v>
      </c>
      <c r="C1" s="14"/>
      <c r="D1" s="14"/>
      <c r="E1" s="14"/>
      <c r="F1" s="14"/>
      <c r="G1" s="14"/>
      <c r="H1" s="14"/>
      <c r="I1" s="14"/>
      <c r="J1" s="15"/>
      <c r="K1" s="15"/>
      <c r="L1" s="15"/>
      <c r="M1" s="16"/>
    </row>
    <row r="2" spans="2:13" ht="14.25" thickBot="1">
      <c r="B2" s="18"/>
      <c r="C2" s="19"/>
      <c r="D2" s="19"/>
      <c r="E2" s="19"/>
      <c r="F2" s="19"/>
      <c r="G2" s="19"/>
      <c r="H2" s="19"/>
      <c r="I2" s="19"/>
      <c r="J2" s="19"/>
      <c r="K2" s="19"/>
      <c r="L2" s="20" t="s">
        <v>98</v>
      </c>
      <c r="M2" s="16"/>
    </row>
    <row r="3" spans="2:13" ht="11.25">
      <c r="B3" s="21"/>
      <c r="C3" s="22" t="s">
        <v>73</v>
      </c>
      <c r="D3" s="23" t="s">
        <v>74</v>
      </c>
      <c r="E3" s="24" t="s">
        <v>75</v>
      </c>
      <c r="F3" s="25" t="s">
        <v>76</v>
      </c>
      <c r="G3" s="25"/>
      <c r="H3" s="26"/>
      <c r="I3" s="25"/>
      <c r="J3" s="27" t="s">
        <v>77</v>
      </c>
      <c r="K3" s="28" t="s">
        <v>78</v>
      </c>
      <c r="L3" s="29" t="s">
        <v>79</v>
      </c>
      <c r="M3" s="22" t="s">
        <v>99</v>
      </c>
    </row>
    <row r="4" spans="2:13" ht="11.25">
      <c r="B4" s="30"/>
      <c r="C4" s="31"/>
      <c r="D4" s="32" t="s">
        <v>80</v>
      </c>
      <c r="E4" s="33" t="s">
        <v>81</v>
      </c>
      <c r="F4" s="34" t="s">
        <v>82</v>
      </c>
      <c r="G4" s="34" t="s">
        <v>220</v>
      </c>
      <c r="H4" s="34" t="s">
        <v>83</v>
      </c>
      <c r="I4" s="35" t="s">
        <v>84</v>
      </c>
      <c r="J4" s="36" t="s">
        <v>85</v>
      </c>
      <c r="K4" s="37"/>
      <c r="L4" s="38"/>
      <c r="M4" s="31" t="s">
        <v>100</v>
      </c>
    </row>
    <row r="5" spans="2:13" ht="12" thickBot="1">
      <c r="B5" s="39"/>
      <c r="C5" s="40" t="s">
        <v>86</v>
      </c>
      <c r="D5" s="41" t="s">
        <v>87</v>
      </c>
      <c r="E5" s="42" t="s">
        <v>88</v>
      </c>
      <c r="F5" s="42" t="s">
        <v>89</v>
      </c>
      <c r="G5" s="42" t="s">
        <v>90</v>
      </c>
      <c r="H5" s="42" t="s">
        <v>91</v>
      </c>
      <c r="I5" s="43" t="s">
        <v>92</v>
      </c>
      <c r="J5" s="44" t="s">
        <v>93</v>
      </c>
      <c r="K5" s="45" t="s">
        <v>94</v>
      </c>
      <c r="L5" s="46" t="s">
        <v>95</v>
      </c>
      <c r="M5" s="40" t="s">
        <v>101</v>
      </c>
    </row>
    <row r="6" spans="2:13" ht="11.25">
      <c r="B6" s="47" t="s">
        <v>102</v>
      </c>
      <c r="C6" s="48">
        <f>'都道府県別（表14）'!Q105</f>
        <v>37894897.206526935</v>
      </c>
      <c r="D6" s="49">
        <f>'都道府県別（表14）'!R105</f>
        <v>873408.21029612</v>
      </c>
      <c r="E6" s="49">
        <f>'都道府県別（表14）'!S105</f>
        <v>1258138.3583667327</v>
      </c>
      <c r="F6" s="49">
        <f>'都道府県別（表14）'!T105</f>
        <v>35763350.63786408</v>
      </c>
      <c r="G6" s="49">
        <f>'都道府県別（表14）'!U105</f>
        <v>18887626.10753085</v>
      </c>
      <c r="H6" s="49">
        <f>'都道府県別（表14）'!V105</f>
        <v>18242208.066397503</v>
      </c>
      <c r="I6" s="50">
        <f>'都道府県別（表14）'!W105</f>
        <v>645418.0411333437</v>
      </c>
      <c r="J6" s="51">
        <f>'都道府県別（表14）'!X105</f>
        <v>19115616.276693624</v>
      </c>
      <c r="K6" s="52">
        <f>'都道府県別（表14）'!Y105</f>
        <v>16875724.530333232</v>
      </c>
      <c r="L6" s="53">
        <f>'都道府県別（表14）'!Z105</f>
        <v>1903556.3995000764</v>
      </c>
      <c r="M6" s="54"/>
    </row>
    <row r="7" spans="2:13" ht="11.25">
      <c r="B7" s="55" t="s">
        <v>96</v>
      </c>
      <c r="C7" s="56">
        <v>100</v>
      </c>
      <c r="D7" s="57">
        <f aca="true" t="shared" si="0" ref="D7:L7">D6/$C6*100</f>
        <v>2.3048174679985305</v>
      </c>
      <c r="E7" s="57">
        <f t="shared" si="0"/>
        <v>3.320073284563584</v>
      </c>
      <c r="F7" s="57">
        <f t="shared" si="0"/>
        <v>94.37510924743788</v>
      </c>
      <c r="G7" s="57">
        <f t="shared" si="0"/>
        <v>49.84213574876167</v>
      </c>
      <c r="H7" s="57">
        <f t="shared" si="0"/>
        <v>48.13895645890683</v>
      </c>
      <c r="I7" s="58">
        <f t="shared" si="0"/>
        <v>1.7031792898548312</v>
      </c>
      <c r="J7" s="59">
        <f t="shared" si="0"/>
        <v>50.443773926905365</v>
      </c>
      <c r="K7" s="60">
        <f t="shared" si="0"/>
        <v>44.532973498676206</v>
      </c>
      <c r="L7" s="61">
        <f t="shared" si="0"/>
        <v>5.023252574418415</v>
      </c>
      <c r="M7" s="62"/>
    </row>
    <row r="8" spans="2:13" ht="11.25">
      <c r="B8" s="63" t="s">
        <v>103</v>
      </c>
      <c r="C8" s="64">
        <f>'都道府県別（表14）'!Q106</f>
        <v>5395926.3319794815</v>
      </c>
      <c r="D8" s="65">
        <f>'都道府県別（表14）'!R106</f>
        <v>467614.56131986924</v>
      </c>
      <c r="E8" s="65">
        <f>'都道府県別（表14）'!S106</f>
        <v>46741.76922226098</v>
      </c>
      <c r="F8" s="65">
        <f>'都道府県別（表14）'!T106</f>
        <v>4881570.001437351</v>
      </c>
      <c r="G8" s="65">
        <f>'都道府県別（表14）'!U106</f>
        <v>2271059.2714696564</v>
      </c>
      <c r="H8" s="65">
        <f>'都道府県別（表14）'!V106</f>
        <v>2229974.9846449858</v>
      </c>
      <c r="I8" s="66">
        <f>'都道府県別（表14）'!W106</f>
        <v>41084.28682467016</v>
      </c>
      <c r="J8" s="67">
        <f>'都道府県別（表14）'!X106</f>
        <v>2697589.545964855</v>
      </c>
      <c r="K8" s="68">
        <f>'都道府県別（表14）'!Y106</f>
        <v>2610510.7299676947</v>
      </c>
      <c r="L8" s="69">
        <f>'都道府県別（表14）'!Z106</f>
        <v>87826.05604693113</v>
      </c>
      <c r="M8" s="64"/>
    </row>
    <row r="9" spans="2:13" ht="11.25">
      <c r="B9" s="55" t="s">
        <v>96</v>
      </c>
      <c r="C9" s="56">
        <v>100</v>
      </c>
      <c r="D9" s="70">
        <f aca="true" t="shared" si="1" ref="D9:L9">D8/$C8*100</f>
        <v>8.666066446246793</v>
      </c>
      <c r="E9" s="70">
        <f t="shared" si="1"/>
        <v>0.8662417969875041</v>
      </c>
      <c r="F9" s="70">
        <f t="shared" si="1"/>
        <v>90.4676917567657</v>
      </c>
      <c r="G9" s="70">
        <f t="shared" si="1"/>
        <v>42.08840395040242</v>
      </c>
      <c r="H9" s="70">
        <f t="shared" si="1"/>
        <v>41.32700944097073</v>
      </c>
      <c r="I9" s="71">
        <f t="shared" si="1"/>
        <v>0.7613945094316826</v>
      </c>
      <c r="J9" s="59">
        <f t="shared" si="1"/>
        <v>49.993075887217515</v>
      </c>
      <c r="K9" s="58">
        <f t="shared" si="1"/>
        <v>48.37928780636328</v>
      </c>
      <c r="L9" s="61">
        <f t="shared" si="1"/>
        <v>1.6276363064191866</v>
      </c>
      <c r="M9" s="62"/>
    </row>
    <row r="10" spans="2:13" ht="11.25">
      <c r="B10" s="63" t="s">
        <v>104</v>
      </c>
      <c r="C10" s="64">
        <f>'都道府県別（表14）'!Q107</f>
        <v>6197811.912994679</v>
      </c>
      <c r="D10" s="65">
        <f>'都道府県別（表14）'!R107</f>
        <v>824659.4339293217</v>
      </c>
      <c r="E10" s="65">
        <f>'都道府県別（表14）'!S107</f>
        <v>113499.32677341861</v>
      </c>
      <c r="F10" s="65">
        <f>'都道府県別（表14）'!T107</f>
        <v>5259653.152291937</v>
      </c>
      <c r="G10" s="65">
        <f>'都道府県別（表14）'!U107</f>
        <v>3184746.2480054908</v>
      </c>
      <c r="H10" s="65">
        <f>'都道府県別（表14）'!V107</f>
        <v>3104057.793837641</v>
      </c>
      <c r="I10" s="66">
        <f>'都道府県別（表14）'!W107</f>
        <v>80688.45416785043</v>
      </c>
      <c r="J10" s="67">
        <f>'都道府県別（表14）'!X107</f>
        <v>3928717.2277669627</v>
      </c>
      <c r="K10" s="68">
        <f>'都道府県別（表14）'!Y107</f>
        <v>2074906.904286446</v>
      </c>
      <c r="L10" s="69">
        <f>'都道府県別（表14）'!Z107</f>
        <v>194187.78094126904</v>
      </c>
      <c r="M10" s="64"/>
    </row>
    <row r="11" spans="2:13" ht="11.25">
      <c r="B11" s="55" t="s">
        <v>96</v>
      </c>
      <c r="C11" s="72">
        <v>100</v>
      </c>
      <c r="D11" s="70">
        <f aca="true" t="shared" si="2" ref="D11:L11">D10/$C10*100</f>
        <v>13.305654406844692</v>
      </c>
      <c r="E11" s="70">
        <f t="shared" si="2"/>
        <v>1.8312805933243888</v>
      </c>
      <c r="F11" s="70">
        <f t="shared" si="2"/>
        <v>84.8630649998309</v>
      </c>
      <c r="G11" s="70">
        <f t="shared" si="2"/>
        <v>51.38500962457692</v>
      </c>
      <c r="H11" s="70">
        <f t="shared" si="2"/>
        <v>50.08312348636298</v>
      </c>
      <c r="I11" s="71">
        <f t="shared" si="2"/>
        <v>1.3018861382139477</v>
      </c>
      <c r="J11" s="59">
        <f t="shared" si="2"/>
        <v>63.388777893207674</v>
      </c>
      <c r="K11" s="58">
        <f t="shared" si="2"/>
        <v>33.478055375253966</v>
      </c>
      <c r="L11" s="61">
        <f t="shared" si="2"/>
        <v>3.1331667315383367</v>
      </c>
      <c r="M11" s="62"/>
    </row>
    <row r="12" spans="2:13" ht="11.25">
      <c r="B12" s="63" t="s">
        <v>105</v>
      </c>
      <c r="C12" s="64">
        <f>'都道府県別（表14）'!Q108</f>
        <v>10999325.98944934</v>
      </c>
      <c r="D12" s="65">
        <f>'都道府県別（表14）'!R108</f>
        <v>301320.00765656197</v>
      </c>
      <c r="E12" s="65">
        <f>'都道府県別（表14）'!S108</f>
        <v>67015.84822162744</v>
      </c>
      <c r="F12" s="65">
        <f>'都道府県別（表14）'!T108</f>
        <v>10630990.133571155</v>
      </c>
      <c r="G12" s="65">
        <f>'都道府県別（表14）'!U108</f>
        <v>3211174.839828482</v>
      </c>
      <c r="H12" s="65">
        <f>'都道府県別（表14）'!V108</f>
        <v>3099526.5425922736</v>
      </c>
      <c r="I12" s="66">
        <f>'都道府県別（表14）'!W108</f>
        <v>111648.29723620792</v>
      </c>
      <c r="J12" s="67">
        <f>'都道府県別（表14）'!X108</f>
        <v>3400846.5502488357</v>
      </c>
      <c r="K12" s="68">
        <f>'都道府県別（表14）'!Y108</f>
        <v>7419815.2937426735</v>
      </c>
      <c r="L12" s="69">
        <f>'都道府県別（表14）'!Z108</f>
        <v>178664.14545783534</v>
      </c>
      <c r="M12" s="64"/>
    </row>
    <row r="13" spans="2:13" ht="11.25">
      <c r="B13" s="55" t="s">
        <v>96</v>
      </c>
      <c r="C13" s="72">
        <v>100</v>
      </c>
      <c r="D13" s="70">
        <f aca="true" t="shared" si="3" ref="D13:L13">D12/$C12*100</f>
        <v>2.7394406525053534</v>
      </c>
      <c r="E13" s="70">
        <f t="shared" si="3"/>
        <v>0.6092723161938257</v>
      </c>
      <c r="F13" s="70">
        <f t="shared" si="3"/>
        <v>96.65128703130085</v>
      </c>
      <c r="G13" s="70">
        <f t="shared" si="3"/>
        <v>29.194287385505906</v>
      </c>
      <c r="H13" s="70">
        <f t="shared" si="3"/>
        <v>28.17924066952256</v>
      </c>
      <c r="I13" s="71">
        <f t="shared" si="3"/>
        <v>1.0150467159833432</v>
      </c>
      <c r="J13" s="59">
        <f t="shared" si="3"/>
        <v>30.91868132202792</v>
      </c>
      <c r="K13" s="58">
        <f t="shared" si="3"/>
        <v>67.45699964579495</v>
      </c>
      <c r="L13" s="61">
        <f t="shared" si="3"/>
        <v>1.624319032177169</v>
      </c>
      <c r="M13" s="62"/>
    </row>
    <row r="14" spans="2:13" ht="11.25">
      <c r="B14" s="63" t="s">
        <v>106</v>
      </c>
      <c r="C14" s="64">
        <f>'都道府県別（表14）'!Q109</f>
        <v>3319314.159267893</v>
      </c>
      <c r="D14" s="65">
        <f>'都道府県別（表14）'!R109</f>
        <v>202691.21513371757</v>
      </c>
      <c r="E14" s="65">
        <f>'都道府県別（表14）'!S109</f>
        <v>746516.5619172239</v>
      </c>
      <c r="F14" s="65">
        <f>'都道府県別（表14）'!T109</f>
        <v>2370106.382216952</v>
      </c>
      <c r="G14" s="65">
        <f>'都道府県別（表14）'!U109</f>
        <v>1106694.4023038324</v>
      </c>
      <c r="H14" s="65">
        <f>'都道府県別（表14）'!V109</f>
        <v>1072811.6958173038</v>
      </c>
      <c r="I14" s="66">
        <f>'都道府県別（表14）'!W109</f>
        <v>33882.70648652853</v>
      </c>
      <c r="J14" s="67">
        <f>'都道府県別（表14）'!X109</f>
        <v>1275502.9109510214</v>
      </c>
      <c r="K14" s="68">
        <f>'都道府県別（表14）'!Y109</f>
        <v>1263411.9799131195</v>
      </c>
      <c r="L14" s="69">
        <f>'都道府県別（表14）'!Z109</f>
        <v>780399.2684037524</v>
      </c>
      <c r="M14" s="64"/>
    </row>
    <row r="15" spans="2:13" ht="11.25">
      <c r="B15" s="55" t="s">
        <v>96</v>
      </c>
      <c r="C15" s="72">
        <v>100</v>
      </c>
      <c r="D15" s="70">
        <f aca="true" t="shared" si="4" ref="D15:L15">D14/$C14*100</f>
        <v>6.106418537328901</v>
      </c>
      <c r="E15" s="70">
        <f t="shared" si="4"/>
        <v>22.490084580661545</v>
      </c>
      <c r="F15" s="70">
        <f t="shared" si="4"/>
        <v>71.40349688200955</v>
      </c>
      <c r="G15" s="70">
        <f t="shared" si="4"/>
        <v>33.341056290614105</v>
      </c>
      <c r="H15" s="70">
        <f t="shared" si="4"/>
        <v>32.320281972162675</v>
      </c>
      <c r="I15" s="71">
        <f t="shared" si="4"/>
        <v>1.0207743184514264</v>
      </c>
      <c r="J15" s="59">
        <f t="shared" si="4"/>
        <v>38.426700509491575</v>
      </c>
      <c r="K15" s="58">
        <f t="shared" si="4"/>
        <v>38.06244059139546</v>
      </c>
      <c r="L15" s="61">
        <f t="shared" si="4"/>
        <v>23.51085889911297</v>
      </c>
      <c r="M15" s="62"/>
    </row>
    <row r="16" spans="2:13" ht="11.25">
      <c r="B16" s="63" t="s">
        <v>107</v>
      </c>
      <c r="C16" s="64">
        <f>'都道府県別（表14）'!Q110</f>
        <v>3674666.490346741</v>
      </c>
      <c r="D16" s="65">
        <f>'都道府県別（表14）'!R110</f>
        <v>4896.594267889929</v>
      </c>
      <c r="E16" s="65">
        <f>'都道府県別（表14）'!S110</f>
        <v>61123.770450509764</v>
      </c>
      <c r="F16" s="65">
        <f>'都道府県別（表14）'!T110</f>
        <v>3608646.125628341</v>
      </c>
      <c r="G16" s="65">
        <f>'都道府県別（表14）'!U110</f>
        <v>2056031.982863789</v>
      </c>
      <c r="H16" s="65">
        <f>'都道府県別（表14）'!V110</f>
        <v>1896794.5766991847</v>
      </c>
      <c r="I16" s="66">
        <f>'都道府県別（表14）'!W110</f>
        <v>159237.40616460462</v>
      </c>
      <c r="J16" s="67">
        <f>'都道府県別（表14）'!X110</f>
        <v>1901691.1709670746</v>
      </c>
      <c r="K16" s="68">
        <f>'都道府県別（表14）'!Y110</f>
        <v>1552614.142764552</v>
      </c>
      <c r="L16" s="69">
        <f>'都道府県別（表14）'!Z110</f>
        <v>220361.17661511438</v>
      </c>
      <c r="M16" s="64"/>
    </row>
    <row r="17" spans="2:13" ht="11.25">
      <c r="B17" s="55" t="s">
        <v>96</v>
      </c>
      <c r="C17" s="72">
        <v>100</v>
      </c>
      <c r="D17" s="70">
        <f aca="true" t="shared" si="5" ref="D17:L17">D16/$C16*100</f>
        <v>0.1332527531614954</v>
      </c>
      <c r="E17" s="70">
        <f t="shared" si="5"/>
        <v>1.6633828025231792</v>
      </c>
      <c r="F17" s="70">
        <f t="shared" si="5"/>
        <v>98.20336444431533</v>
      </c>
      <c r="G17" s="70">
        <f t="shared" si="5"/>
        <v>55.95152616611425</v>
      </c>
      <c r="H17" s="70">
        <f t="shared" si="5"/>
        <v>51.618142263577326</v>
      </c>
      <c r="I17" s="71">
        <f t="shared" si="5"/>
        <v>4.3333839025369345</v>
      </c>
      <c r="J17" s="59">
        <f t="shared" si="5"/>
        <v>51.75139501673882</v>
      </c>
      <c r="K17" s="58">
        <f t="shared" si="5"/>
        <v>42.25183827820107</v>
      </c>
      <c r="L17" s="61">
        <f t="shared" si="5"/>
        <v>5.9967667050601134</v>
      </c>
      <c r="M17" s="62"/>
    </row>
    <row r="18" spans="2:13" ht="11.25">
      <c r="B18" s="63" t="s">
        <v>108</v>
      </c>
      <c r="C18" s="64">
        <f>'都道府県別（表14）'!Q111</f>
        <v>10398592.269080982</v>
      </c>
      <c r="D18" s="65">
        <f>'都道府県別（表14）'!R111</f>
        <v>808093.2022324002</v>
      </c>
      <c r="E18" s="65">
        <f>'都道府県別（表14）'!S111</f>
        <v>420813.680971734</v>
      </c>
      <c r="F18" s="65">
        <f>'都道府県別（表14）'!T111</f>
        <v>9169685.38587685</v>
      </c>
      <c r="G18" s="65">
        <f>'都道府県別（表14）'!U111</f>
        <v>4011189.763400363</v>
      </c>
      <c r="H18" s="65">
        <f>'都道府県別（表14）'!V111</f>
        <v>3730380.466676216</v>
      </c>
      <c r="I18" s="66">
        <f>'都道府県別（表14）'!W111</f>
        <v>280809.29672414734</v>
      </c>
      <c r="J18" s="67">
        <f>'都道府県別（表14）'!X111</f>
        <v>4538473.6689086165</v>
      </c>
      <c r="K18" s="68">
        <f>'都道府県別（表14）'!Y111</f>
        <v>5158495.6224764865</v>
      </c>
      <c r="L18" s="69">
        <f>'都道府県別（表14）'!Z111</f>
        <v>701622.9776958814</v>
      </c>
      <c r="M18" s="64"/>
    </row>
    <row r="19" spans="2:13" ht="11.25">
      <c r="B19" s="55" t="s">
        <v>96</v>
      </c>
      <c r="C19" s="72">
        <v>100</v>
      </c>
      <c r="D19" s="70">
        <f aca="true" t="shared" si="6" ref="D19:L19">D18/$C18*100</f>
        <v>7.771178841535814</v>
      </c>
      <c r="E19" s="70">
        <f t="shared" si="6"/>
        <v>4.046833168206576</v>
      </c>
      <c r="F19" s="70">
        <f t="shared" si="6"/>
        <v>88.18198799025762</v>
      </c>
      <c r="G19" s="70">
        <f t="shared" si="6"/>
        <v>38.57435371638884</v>
      </c>
      <c r="H19" s="70">
        <f t="shared" si="6"/>
        <v>35.8738987946289</v>
      </c>
      <c r="I19" s="71">
        <f t="shared" si="6"/>
        <v>2.700454921759953</v>
      </c>
      <c r="J19" s="59">
        <f t="shared" si="6"/>
        <v>43.645077636164714</v>
      </c>
      <c r="K19" s="58">
        <f t="shared" si="6"/>
        <v>49.60763427386878</v>
      </c>
      <c r="L19" s="61">
        <f t="shared" si="6"/>
        <v>6.7472880899665295</v>
      </c>
      <c r="M19" s="62"/>
    </row>
    <row r="20" spans="2:13" ht="11.25">
      <c r="B20" s="63" t="s">
        <v>109</v>
      </c>
      <c r="C20" s="64">
        <f>'都道府県別（表14）'!Q112</f>
        <v>11271689.048883868</v>
      </c>
      <c r="D20" s="65">
        <f>'都道府県別（表14）'!R112</f>
        <v>664609.6184954945</v>
      </c>
      <c r="E20" s="65">
        <f>'都道府県別（表14）'!S112</f>
        <v>418395.80433984625</v>
      </c>
      <c r="F20" s="65">
        <f>'都道府県別（表14）'!T112</f>
        <v>10188683.626048528</v>
      </c>
      <c r="G20" s="65">
        <f>'都道府県別（表14）'!U112</f>
        <v>5165789.994751508</v>
      </c>
      <c r="H20" s="65">
        <f>'都道府県別（表14）'!V112</f>
        <v>5031138.106858736</v>
      </c>
      <c r="I20" s="66">
        <f>'都道府県別（表14）'!W112</f>
        <v>134651.8878927736</v>
      </c>
      <c r="J20" s="67">
        <f>'都道府県別（表14）'!X112</f>
        <v>5695747.72535423</v>
      </c>
      <c r="K20" s="68">
        <f>'都道府県別（表14）'!Y112</f>
        <v>5022893.631297019</v>
      </c>
      <c r="L20" s="69">
        <f>'都道府県別（表14）'!Z112</f>
        <v>553047.6922326199</v>
      </c>
      <c r="M20" s="64"/>
    </row>
    <row r="21" spans="2:13" ht="11.25">
      <c r="B21" s="73" t="s">
        <v>96</v>
      </c>
      <c r="C21" s="72">
        <v>100</v>
      </c>
      <c r="D21" s="70">
        <f aca="true" t="shared" si="7" ref="D21:L21">D20/$C20*100</f>
        <v>5.896273536407612</v>
      </c>
      <c r="E21" s="70">
        <f t="shared" si="7"/>
        <v>3.711917553130834</v>
      </c>
      <c r="F21" s="70">
        <f t="shared" si="7"/>
        <v>90.39180891046156</v>
      </c>
      <c r="G21" s="70">
        <f t="shared" si="7"/>
        <v>45.829777350565124</v>
      </c>
      <c r="H21" s="70">
        <f t="shared" si="7"/>
        <v>44.635174773180275</v>
      </c>
      <c r="I21" s="71">
        <f t="shared" si="7"/>
        <v>1.1946025773848592</v>
      </c>
      <c r="J21" s="59">
        <f t="shared" si="7"/>
        <v>50.53144830958788</v>
      </c>
      <c r="K21" s="58">
        <f t="shared" si="7"/>
        <v>44.56203155989643</v>
      </c>
      <c r="L21" s="61">
        <f t="shared" si="7"/>
        <v>4.906520130515693</v>
      </c>
      <c r="M21" s="62"/>
    </row>
    <row r="22" spans="2:13" ht="11.25">
      <c r="B22" s="63" t="s">
        <v>110</v>
      </c>
      <c r="C22" s="64">
        <f>'都道府県別（表14）'!Q113</f>
        <v>9031561.946537912</v>
      </c>
      <c r="D22" s="65">
        <f>'都道府県別（表14）'!R113</f>
        <v>840751.4303069508</v>
      </c>
      <c r="E22" s="65">
        <f>'都道府県別（表14）'!S113</f>
        <v>196741.0343100807</v>
      </c>
      <c r="F22" s="65">
        <f>'都道府県別（表14）'!T113</f>
        <v>7994069.481920882</v>
      </c>
      <c r="G22" s="65">
        <f>'都道府県別（表14）'!U113</f>
        <v>3694561.212507302</v>
      </c>
      <c r="H22" s="65">
        <f>'都道府県別（表14）'!V113</f>
        <v>3484341.6450090646</v>
      </c>
      <c r="I22" s="66">
        <f>'都道府県別（表14）'!W113</f>
        <v>210219.56749823765</v>
      </c>
      <c r="J22" s="67">
        <f>'都道府県別（表14）'!X113</f>
        <v>4325093.075316016</v>
      </c>
      <c r="K22" s="68">
        <f>'都道府県別（表14）'!Y113</f>
        <v>4299508.26941358</v>
      </c>
      <c r="L22" s="69">
        <f>'都道府県別（表14）'!Z113</f>
        <v>406960.60180831834</v>
      </c>
      <c r="M22" s="64"/>
    </row>
    <row r="23" spans="2:13" ht="11.25">
      <c r="B23" s="73" t="s">
        <v>96</v>
      </c>
      <c r="C23" s="72">
        <v>100</v>
      </c>
      <c r="D23" s="70">
        <f aca="true" t="shared" si="8" ref="D23:L23">D22/$C22*100</f>
        <v>9.30903685634618</v>
      </c>
      <c r="E23" s="70">
        <f t="shared" si="8"/>
        <v>2.1783721960241644</v>
      </c>
      <c r="F23" s="70">
        <f t="shared" si="8"/>
        <v>88.51259094762968</v>
      </c>
      <c r="G23" s="70">
        <f t="shared" si="8"/>
        <v>40.907223295119465</v>
      </c>
      <c r="H23" s="70">
        <f t="shared" si="8"/>
        <v>38.579612979842594</v>
      </c>
      <c r="I23" s="71">
        <f t="shared" si="8"/>
        <v>2.3276103152768783</v>
      </c>
      <c r="J23" s="59">
        <f t="shared" si="8"/>
        <v>47.888649836188776</v>
      </c>
      <c r="K23" s="58">
        <f t="shared" si="8"/>
        <v>47.6053676525102</v>
      </c>
      <c r="L23" s="61">
        <f t="shared" si="8"/>
        <v>4.505982511301043</v>
      </c>
      <c r="M23" s="62"/>
    </row>
    <row r="24" spans="2:13" ht="11.25">
      <c r="B24" s="63" t="s">
        <v>111</v>
      </c>
      <c r="C24" s="64">
        <f>'都道府県別（表14）'!Q114</f>
        <v>7091005.543322702</v>
      </c>
      <c r="D24" s="65">
        <f>'都道府県別（表14）'!R114</f>
        <v>641178.2689064412</v>
      </c>
      <c r="E24" s="65">
        <f>'都道府県別（表14）'!S114</f>
        <v>93746.97661555778</v>
      </c>
      <c r="F24" s="65">
        <f>'都道府県別（表14）'!T114</f>
        <v>6356080.297800704</v>
      </c>
      <c r="G24" s="65">
        <f>'都道府県別（表14）'!U114</f>
        <v>3586999.1229527444</v>
      </c>
      <c r="H24" s="65">
        <f>'都道府県別（表14）'!V114</f>
        <v>3482844.8110454013</v>
      </c>
      <c r="I24" s="66">
        <f>'都道府県別（表14）'!W114</f>
        <v>104154.31190734265</v>
      </c>
      <c r="J24" s="67">
        <f>'都道府県別（表14）'!X114</f>
        <v>4124023.0799518423</v>
      </c>
      <c r="K24" s="68">
        <f>'都道府県別（表14）'!Y114</f>
        <v>2769081.1748479595</v>
      </c>
      <c r="L24" s="69">
        <f>'都道府県別（表14）'!Z114</f>
        <v>197901.28852290043</v>
      </c>
      <c r="M24" s="64"/>
    </row>
    <row r="25" spans="2:13" ht="11.25">
      <c r="B25" s="55" t="s">
        <v>96</v>
      </c>
      <c r="C25" s="72">
        <v>100</v>
      </c>
      <c r="D25" s="70">
        <f aca="true" t="shared" si="9" ref="D25:L25">D24/$C24*100</f>
        <v>9.042134644926508</v>
      </c>
      <c r="E25" s="70">
        <f t="shared" si="9"/>
        <v>1.322054764205273</v>
      </c>
      <c r="F25" s="70">
        <f t="shared" si="9"/>
        <v>89.63581059086823</v>
      </c>
      <c r="G25" s="70">
        <f t="shared" si="9"/>
        <v>50.58519699410571</v>
      </c>
      <c r="H25" s="70">
        <f t="shared" si="9"/>
        <v>49.11637411318974</v>
      </c>
      <c r="I25" s="71">
        <f t="shared" si="9"/>
        <v>1.468822880915956</v>
      </c>
      <c r="J25" s="59">
        <f t="shared" si="9"/>
        <v>58.15850875811625</v>
      </c>
      <c r="K25" s="58">
        <f t="shared" si="9"/>
        <v>39.05061359676253</v>
      </c>
      <c r="L25" s="61">
        <f t="shared" si="9"/>
        <v>2.790877645121229</v>
      </c>
      <c r="M25" s="62"/>
    </row>
    <row r="26" spans="2:13" ht="11.25">
      <c r="B26" s="63" t="s">
        <v>112</v>
      </c>
      <c r="C26" s="64">
        <f>'都道府県別（表14）'!Q115</f>
        <v>12061189.239056906</v>
      </c>
      <c r="D26" s="65">
        <f>'都道府県別（表14）'!R115</f>
        <v>487038.85761296464</v>
      </c>
      <c r="E26" s="65">
        <f>'都道府県別（表14）'!S115</f>
        <v>50238.7517347557</v>
      </c>
      <c r="F26" s="65">
        <f>'都道府県別（表14）'!T115</f>
        <v>11523911.629709188</v>
      </c>
      <c r="G26" s="65">
        <f>'都道府県別（表14）'!U115</f>
        <v>4893399.964579361</v>
      </c>
      <c r="H26" s="65">
        <f>'都道府県別（表14）'!V115</f>
        <v>4729832.896696842</v>
      </c>
      <c r="I26" s="66">
        <f>'都道府県別（表14）'!W115</f>
        <v>163567.06788251968</v>
      </c>
      <c r="J26" s="67">
        <f>'都道府県別（表14）'!X115</f>
        <v>5216871.754309807</v>
      </c>
      <c r="K26" s="68">
        <f>'都道府県別（表14）'!Y115</f>
        <v>6630511.665129827</v>
      </c>
      <c r="L26" s="69">
        <f>'都道府県別（表14）'!Z115</f>
        <v>213805.81961727538</v>
      </c>
      <c r="M26" s="64"/>
    </row>
    <row r="27" spans="2:13" ht="11.25">
      <c r="B27" s="55" t="s">
        <v>96</v>
      </c>
      <c r="C27" s="72">
        <v>100</v>
      </c>
      <c r="D27" s="70">
        <f aca="true" t="shared" si="10" ref="D27:L27">D26/$C26*100</f>
        <v>4.038066628088553</v>
      </c>
      <c r="E27" s="70">
        <f t="shared" si="10"/>
        <v>0.41653232313171124</v>
      </c>
      <c r="F27" s="70">
        <f t="shared" si="10"/>
        <v>95.54540104877975</v>
      </c>
      <c r="G27" s="70">
        <f t="shared" si="10"/>
        <v>40.57145499992161</v>
      </c>
      <c r="H27" s="70">
        <f t="shared" si="10"/>
        <v>39.21531121807255</v>
      </c>
      <c r="I27" s="71">
        <f t="shared" si="10"/>
        <v>1.3561437818490725</v>
      </c>
      <c r="J27" s="59">
        <f t="shared" si="10"/>
        <v>43.25337784616111</v>
      </c>
      <c r="K27" s="58">
        <f t="shared" si="10"/>
        <v>54.973946048858146</v>
      </c>
      <c r="L27" s="61">
        <f t="shared" si="10"/>
        <v>1.7726761049807835</v>
      </c>
      <c r="M27" s="62"/>
    </row>
    <row r="28" spans="2:13" ht="11.25">
      <c r="B28" s="63" t="s">
        <v>113</v>
      </c>
      <c r="C28" s="64">
        <f>'都道府県別（表14）'!Q116</f>
        <v>28558714.5162927</v>
      </c>
      <c r="D28" s="65">
        <f>'都道府県別（表14）'!R116</f>
        <v>3888477.5269332724</v>
      </c>
      <c r="E28" s="65">
        <f>'都道府県別（表14）'!S116</f>
        <v>433079.03440876416</v>
      </c>
      <c r="F28" s="65">
        <f>'都道府県別（表14）'!T116</f>
        <v>24237157.95495066</v>
      </c>
      <c r="G28" s="65">
        <f>'都道府県別（表14）'!U116</f>
        <v>13035732.957451196</v>
      </c>
      <c r="H28" s="65">
        <f>'都道府県別（表14）'!V116</f>
        <v>12555033.940787058</v>
      </c>
      <c r="I28" s="66">
        <f>'都道府県別（表14）'!W116</f>
        <v>480699.01666413667</v>
      </c>
      <c r="J28" s="67">
        <f>'都道府県別（表14）'!X116</f>
        <v>16443511.46772033</v>
      </c>
      <c r="K28" s="68">
        <f>'都道府県別（表14）'!Y116</f>
        <v>11201424.997499464</v>
      </c>
      <c r="L28" s="69">
        <f>'都道府県別（表14）'!Z116</f>
        <v>913778.0510729009</v>
      </c>
      <c r="M28" s="64"/>
    </row>
    <row r="29" spans="2:13" ht="11.25">
      <c r="B29" s="55" t="s">
        <v>96</v>
      </c>
      <c r="C29" s="72">
        <v>100</v>
      </c>
      <c r="D29" s="70">
        <f aca="true" t="shared" si="11" ref="D29:L29">D28/$C28*100</f>
        <v>13.615730234338464</v>
      </c>
      <c r="E29" s="70">
        <f t="shared" si="11"/>
        <v>1.5164514290784807</v>
      </c>
      <c r="F29" s="70">
        <f t="shared" si="11"/>
        <v>84.86781833658306</v>
      </c>
      <c r="G29" s="70">
        <f t="shared" si="11"/>
        <v>45.64537717555296</v>
      </c>
      <c r="H29" s="70">
        <f t="shared" si="11"/>
        <v>43.96218160878506</v>
      </c>
      <c r="I29" s="71">
        <f t="shared" si="11"/>
        <v>1.6831955667678904</v>
      </c>
      <c r="J29" s="59">
        <f t="shared" si="11"/>
        <v>57.577911843123516</v>
      </c>
      <c r="K29" s="58">
        <f t="shared" si="11"/>
        <v>39.2224411610301</v>
      </c>
      <c r="L29" s="61">
        <f t="shared" si="11"/>
        <v>3.199646995846371</v>
      </c>
      <c r="M29" s="62"/>
    </row>
    <row r="30" spans="2:13" ht="11.25">
      <c r="B30" s="63" t="s">
        <v>114</v>
      </c>
      <c r="C30" s="64">
        <f>'都道府県別（表14）'!Q117</f>
        <v>25232373.80328156</v>
      </c>
      <c r="D30" s="65">
        <f>'都道府県別（表14）'!R117</f>
        <v>106295.00543012437</v>
      </c>
      <c r="E30" s="65">
        <f>'都道府県別（表14）'!S117</f>
        <v>451259.7039696721</v>
      </c>
      <c r="F30" s="65">
        <f>'都道府県別（表14）'!T117</f>
        <v>24674819.09388178</v>
      </c>
      <c r="G30" s="65">
        <f>'都道府県別（表14）'!U117</f>
        <v>8187756.586769969</v>
      </c>
      <c r="H30" s="65">
        <f>'都道府県別（表14）'!V117</f>
        <v>7482258.353600952</v>
      </c>
      <c r="I30" s="66">
        <f>'都道府県別（表14）'!W117</f>
        <v>705498.2331690171</v>
      </c>
      <c r="J30" s="67">
        <f>'都道府県別（表14）'!X117</f>
        <v>7588553.359031077</v>
      </c>
      <c r="K30" s="68">
        <f>'都道府県別（表14）'!Y117</f>
        <v>16487062.50711181</v>
      </c>
      <c r="L30" s="69">
        <f>'都道府県別（表14）'!Z117</f>
        <v>1156757.9371386892</v>
      </c>
      <c r="M30" s="64"/>
    </row>
    <row r="31" spans="2:13" ht="11.25">
      <c r="B31" s="55" t="s">
        <v>96</v>
      </c>
      <c r="C31" s="72">
        <v>100</v>
      </c>
      <c r="D31" s="70">
        <f aca="true" t="shared" si="12" ref="D31:L31">D30/$C30*100</f>
        <v>0.42126438938654404</v>
      </c>
      <c r="E31" s="70">
        <f t="shared" si="12"/>
        <v>1.7884155786840166</v>
      </c>
      <c r="F31" s="70">
        <f t="shared" si="12"/>
        <v>97.7903200319295</v>
      </c>
      <c r="G31" s="70">
        <f t="shared" si="12"/>
        <v>32.44941062859937</v>
      </c>
      <c r="H31" s="70">
        <f t="shared" si="12"/>
        <v>29.653406421189977</v>
      </c>
      <c r="I31" s="71">
        <f t="shared" si="12"/>
        <v>2.79600420740939</v>
      </c>
      <c r="J31" s="59">
        <f t="shared" si="12"/>
        <v>30.07467081057652</v>
      </c>
      <c r="K31" s="58">
        <f t="shared" si="12"/>
        <v>65.34090940333013</v>
      </c>
      <c r="L31" s="61">
        <f t="shared" si="12"/>
        <v>4.584419786093406</v>
      </c>
      <c r="M31" s="62"/>
    </row>
    <row r="32" spans="2:13" ht="11.25">
      <c r="B32" s="63" t="s">
        <v>115</v>
      </c>
      <c r="C32" s="64">
        <f>'都道府県別（表14）'!Q118</f>
        <v>18715468.366163768</v>
      </c>
      <c r="D32" s="65">
        <f>'都道府県別（表14）'!R118</f>
        <v>243120.86380073804</v>
      </c>
      <c r="E32" s="65">
        <f>'都道府県別（表14）'!S118</f>
        <v>106032.31920932163</v>
      </c>
      <c r="F32" s="65">
        <f>'都道府県別（表14）'!T118</f>
        <v>18366315.183153708</v>
      </c>
      <c r="G32" s="65">
        <f>'都道府県別（表14）'!U118</f>
        <v>8198630.51023992</v>
      </c>
      <c r="H32" s="65">
        <f>'都道府県別（表14）'!V118</f>
        <v>6799488.130713071</v>
      </c>
      <c r="I32" s="66">
        <f>'都道府県別（表14）'!W118</f>
        <v>1399142.3795268491</v>
      </c>
      <c r="J32" s="67">
        <f>'都道府県別（表14）'!X118</f>
        <v>7042608.994513809</v>
      </c>
      <c r="K32" s="68">
        <f>'都道府県別（表14）'!Y118</f>
        <v>10167684.672913788</v>
      </c>
      <c r="L32" s="69">
        <f>'都道府県別（表14）'!Z118</f>
        <v>1505174.6987361708</v>
      </c>
      <c r="M32" s="64"/>
    </row>
    <row r="33" spans="2:13" ht="11.25">
      <c r="B33" s="55" t="s">
        <v>96</v>
      </c>
      <c r="C33" s="72">
        <v>100</v>
      </c>
      <c r="D33" s="70">
        <f aca="true" t="shared" si="13" ref="D33:L33">D32/$C32*100</f>
        <v>1.2990370267210796</v>
      </c>
      <c r="E33" s="70">
        <f t="shared" si="13"/>
        <v>0.5665491086561345</v>
      </c>
      <c r="F33" s="70">
        <f t="shared" si="13"/>
        <v>98.13441386462279</v>
      </c>
      <c r="G33" s="70">
        <f t="shared" si="13"/>
        <v>43.80670763795823</v>
      </c>
      <c r="H33" s="70">
        <f t="shared" si="13"/>
        <v>36.33084675030661</v>
      </c>
      <c r="I33" s="71">
        <f t="shared" si="13"/>
        <v>7.475860887651622</v>
      </c>
      <c r="J33" s="59">
        <f t="shared" si="13"/>
        <v>37.629883777027686</v>
      </c>
      <c r="K33" s="58">
        <f t="shared" si="13"/>
        <v>54.32770622666455</v>
      </c>
      <c r="L33" s="61">
        <f t="shared" si="13"/>
        <v>8.042409996307756</v>
      </c>
      <c r="M33" s="62"/>
    </row>
    <row r="34" spans="2:13" ht="11.25">
      <c r="B34" s="63" t="s">
        <v>116</v>
      </c>
      <c r="C34" s="64">
        <f>'都道府県別（表14）'!Q119</f>
        <v>8336901.045017093</v>
      </c>
      <c r="D34" s="65">
        <f>'都道府県別（表14）'!R119</f>
        <v>272988.97744408296</v>
      </c>
      <c r="E34" s="65">
        <f>'都道府県別（表14）'!S119</f>
        <v>137275.86841498315</v>
      </c>
      <c r="F34" s="65">
        <f>'都道府県別（表14）'!T119</f>
        <v>7926636.199158027</v>
      </c>
      <c r="G34" s="65">
        <f>'都道府県別（表14）'!U119</f>
        <v>3655036.207948897</v>
      </c>
      <c r="H34" s="65">
        <f>'都道府県別（表14）'!V119</f>
        <v>3470267.822687219</v>
      </c>
      <c r="I34" s="66">
        <f>'都道府県別（表14）'!W119</f>
        <v>184768.3852616784</v>
      </c>
      <c r="J34" s="67">
        <f>'都道府県別（表14）'!X119</f>
        <v>3743256.800131302</v>
      </c>
      <c r="K34" s="68">
        <f>'都道府県別（表14）'!Y119</f>
        <v>4271599.99120913</v>
      </c>
      <c r="L34" s="69">
        <f>'都道府県別（表14）'!Z119</f>
        <v>322044.2536766615</v>
      </c>
      <c r="M34" s="64"/>
    </row>
    <row r="35" spans="2:13" ht="11.25">
      <c r="B35" s="55" t="s">
        <v>96</v>
      </c>
      <c r="C35" s="72">
        <v>100</v>
      </c>
      <c r="D35" s="70">
        <f aca="true" t="shared" si="14" ref="D35:L35">D34/$C34*100</f>
        <v>3.274465847321608</v>
      </c>
      <c r="E35" s="70">
        <f t="shared" si="14"/>
        <v>1.646605467352068</v>
      </c>
      <c r="F35" s="70">
        <f t="shared" si="14"/>
        <v>95.07892868532632</v>
      </c>
      <c r="G35" s="70">
        <f t="shared" si="14"/>
        <v>43.84166476503264</v>
      </c>
      <c r="H35" s="70">
        <f t="shared" si="14"/>
        <v>41.62539298413975</v>
      </c>
      <c r="I35" s="71">
        <f t="shared" si="14"/>
        <v>2.216271780892891</v>
      </c>
      <c r="J35" s="59">
        <f t="shared" si="14"/>
        <v>44.89985883146136</v>
      </c>
      <c r="K35" s="58">
        <f t="shared" si="14"/>
        <v>51.23726392029367</v>
      </c>
      <c r="L35" s="61">
        <f t="shared" si="14"/>
        <v>3.8628772482449585</v>
      </c>
      <c r="M35" s="62"/>
    </row>
    <row r="36" spans="2:13" ht="11.25">
      <c r="B36" s="63" t="s">
        <v>117</v>
      </c>
      <c r="C36" s="64">
        <f>'都道府県別（表14）'!Q120</f>
        <v>4888063.182966872</v>
      </c>
      <c r="D36" s="65">
        <f>'都道府県別（表14）'!R120</f>
        <v>208548.08457995392</v>
      </c>
      <c r="E36" s="65">
        <f>'都道府県別（表14）'!S120</f>
        <v>135845.9168345645</v>
      </c>
      <c r="F36" s="65">
        <f>'都道府県別（表14）'!T120</f>
        <v>4543669.181552353</v>
      </c>
      <c r="G36" s="65">
        <f>'都道府県別（表14）'!U120</f>
        <v>1768729.0412126696</v>
      </c>
      <c r="H36" s="65">
        <f>'都道府県別（表14）'!V120</f>
        <v>1612047.0324021387</v>
      </c>
      <c r="I36" s="66">
        <f>'都道府県別（表14）'!W120</f>
        <v>156682.00881053158</v>
      </c>
      <c r="J36" s="67">
        <f>'都道府県別（表14）'!X120</f>
        <v>1820595.1169820926</v>
      </c>
      <c r="K36" s="68">
        <f>'都道府県別（表14）'!Y120</f>
        <v>2774940.1403396837</v>
      </c>
      <c r="L36" s="69">
        <f>'都道府県別（表14）'!Z120</f>
        <v>292527.9256450961</v>
      </c>
      <c r="M36" s="64"/>
    </row>
    <row r="37" spans="2:13" ht="11.25">
      <c r="B37" s="55" t="s">
        <v>96</v>
      </c>
      <c r="C37" s="72">
        <v>100</v>
      </c>
      <c r="D37" s="70">
        <f aca="true" t="shared" si="15" ref="D37:L37">D36/$C36*100</f>
        <v>4.2664768595190905</v>
      </c>
      <c r="E37" s="70">
        <f t="shared" si="15"/>
        <v>2.779135861171727</v>
      </c>
      <c r="F37" s="70">
        <f t="shared" si="15"/>
        <v>92.95438727930917</v>
      </c>
      <c r="G37" s="70">
        <f t="shared" si="15"/>
        <v>36.18465995644347</v>
      </c>
      <c r="H37" s="70">
        <f t="shared" si="15"/>
        <v>32.979259311122206</v>
      </c>
      <c r="I37" s="71">
        <f t="shared" si="15"/>
        <v>3.205400645321271</v>
      </c>
      <c r="J37" s="59">
        <f t="shared" si="15"/>
        <v>37.245736170641294</v>
      </c>
      <c r="K37" s="58">
        <f t="shared" si="15"/>
        <v>56.76972732286571</v>
      </c>
      <c r="L37" s="61">
        <f t="shared" si="15"/>
        <v>5.984536506492998</v>
      </c>
      <c r="M37" s="62"/>
    </row>
    <row r="38" spans="2:13" ht="11.25">
      <c r="B38" s="63" t="s">
        <v>118</v>
      </c>
      <c r="C38" s="64">
        <f>'都道府県別（表14）'!Q121</f>
        <v>3356860.0004333374</v>
      </c>
      <c r="D38" s="65">
        <f>'都道府県別（表14）'!R121</f>
        <v>66691.0711007107</v>
      </c>
      <c r="E38" s="65">
        <f>'都道府県別（表14）'!S121</f>
        <v>80788.79326888925</v>
      </c>
      <c r="F38" s="65">
        <f>'都道府県別（表14）'!T121</f>
        <v>3209380.136063738</v>
      </c>
      <c r="G38" s="65">
        <f>'都道府県別（表14）'!U121</f>
        <v>1817309.2667434802</v>
      </c>
      <c r="H38" s="65">
        <f>'都道府県別（表14）'!V121</f>
        <v>1736991.4157385374</v>
      </c>
      <c r="I38" s="66">
        <f>'都道府県別（表14）'!W121</f>
        <v>80317.85100494277</v>
      </c>
      <c r="J38" s="67">
        <f>'都道府県別（表14）'!X121</f>
        <v>1803682.486839248</v>
      </c>
      <c r="K38" s="68">
        <f>'都道府県別（表14）'!Y121</f>
        <v>1392070.8693202576</v>
      </c>
      <c r="L38" s="69">
        <f>'都道府県別（表14）'!Z121</f>
        <v>161106.64427383203</v>
      </c>
      <c r="M38" s="64"/>
    </row>
    <row r="39" spans="2:13" ht="11.25">
      <c r="B39" s="55" t="s">
        <v>96</v>
      </c>
      <c r="C39" s="72">
        <v>100</v>
      </c>
      <c r="D39" s="70">
        <f aca="true" t="shared" si="16" ref="D39:L39">D38/$C38*100</f>
        <v>1.986709934048532</v>
      </c>
      <c r="E39" s="70">
        <f t="shared" si="16"/>
        <v>2.4066774681833683</v>
      </c>
      <c r="F39" s="70">
        <f t="shared" si="16"/>
        <v>95.60661259776812</v>
      </c>
      <c r="G39" s="70">
        <f t="shared" si="16"/>
        <v>54.13717779439368</v>
      </c>
      <c r="H39" s="70">
        <f t="shared" si="16"/>
        <v>51.7445295756841</v>
      </c>
      <c r="I39" s="71">
        <f t="shared" si="16"/>
        <v>2.3926482187095837</v>
      </c>
      <c r="J39" s="59">
        <f t="shared" si="16"/>
        <v>53.73123950973262</v>
      </c>
      <c r="K39" s="58">
        <f t="shared" si="16"/>
        <v>41.46943480337443</v>
      </c>
      <c r="L39" s="61">
        <f t="shared" si="16"/>
        <v>4.799325686892953</v>
      </c>
      <c r="M39" s="62"/>
    </row>
    <row r="40" spans="2:13" ht="11.25">
      <c r="B40" s="63" t="s">
        <v>119</v>
      </c>
      <c r="C40" s="64">
        <f>'都道府県別（表14）'!Q122</f>
        <v>2803856.911893725</v>
      </c>
      <c r="D40" s="65">
        <f>'都道府県別（表14）'!R122</f>
        <v>9455.929222898283</v>
      </c>
      <c r="E40" s="65">
        <f>'都道府県別（表14）'!S122</f>
        <v>18905.13982090278</v>
      </c>
      <c r="F40" s="65">
        <f>'都道府県別（表14）'!T122</f>
        <v>2775495.8428499233</v>
      </c>
      <c r="G40" s="65">
        <f>'都道府県別（表14）'!U122</f>
        <v>1453627.2494501132</v>
      </c>
      <c r="H40" s="65">
        <f>'都道府県別（表14）'!V122</f>
        <v>1390376.0456766838</v>
      </c>
      <c r="I40" s="66">
        <f>'都道府県別（表14）'!W122</f>
        <v>63251.203773429406</v>
      </c>
      <c r="J40" s="67">
        <f>'都道府県別（表14）'!X122</f>
        <v>1399831.974899582</v>
      </c>
      <c r="K40" s="68">
        <f>'都道府県別（表14）'!Y122</f>
        <v>1321868.5933998101</v>
      </c>
      <c r="L40" s="69">
        <f>'都道府県別（表14）'!Z122</f>
        <v>82156.34359433218</v>
      </c>
      <c r="M40" s="64"/>
    </row>
    <row r="41" spans="2:13" ht="11.25">
      <c r="B41" s="55" t="s">
        <v>96</v>
      </c>
      <c r="C41" s="72">
        <v>100</v>
      </c>
      <c r="D41" s="70">
        <f aca="true" t="shared" si="17" ref="D41:L41">D40/$C40*100</f>
        <v>0.3372472105401323</v>
      </c>
      <c r="E41" s="70">
        <f t="shared" si="17"/>
        <v>0.6742548002613389</v>
      </c>
      <c r="F41" s="70">
        <f t="shared" si="17"/>
        <v>98.9884979891985</v>
      </c>
      <c r="G41" s="70">
        <f t="shared" si="17"/>
        <v>51.84384564290527</v>
      </c>
      <c r="H41" s="70">
        <f t="shared" si="17"/>
        <v>49.58798146149419</v>
      </c>
      <c r="I41" s="71">
        <f t="shared" si="17"/>
        <v>2.2558641814110816</v>
      </c>
      <c r="J41" s="59">
        <f t="shared" si="17"/>
        <v>49.92522867203432</v>
      </c>
      <c r="K41" s="58">
        <f t="shared" si="17"/>
        <v>47.144652346293235</v>
      </c>
      <c r="L41" s="61">
        <f t="shared" si="17"/>
        <v>2.9301189816724205</v>
      </c>
      <c r="M41" s="62"/>
    </row>
    <row r="42" spans="2:13" ht="11.25">
      <c r="B42" s="63" t="s">
        <v>120</v>
      </c>
      <c r="C42" s="64">
        <f>'都道府県別（表14）'!Q123</f>
        <v>1979021.0354052384</v>
      </c>
      <c r="D42" s="65">
        <f>'都道府県別（表14）'!R123</f>
        <v>51802.84384618379</v>
      </c>
      <c r="E42" s="65">
        <f>'都道府県別（表14）'!S123</f>
        <v>110207.79537538718</v>
      </c>
      <c r="F42" s="65">
        <f>'都道府県別（表14）'!T123</f>
        <v>1817010.3961836675</v>
      </c>
      <c r="G42" s="65">
        <f>'都道府県別（表14）'!U123</f>
        <v>961874.7242912723</v>
      </c>
      <c r="H42" s="65">
        <f>'都道府県別（表14）'!V123</f>
        <v>872523.1604208748</v>
      </c>
      <c r="I42" s="66">
        <f>'都道府県別（表14）'!W123</f>
        <v>89351.56387039779</v>
      </c>
      <c r="J42" s="67">
        <f>'都道府県別（表14）'!X123</f>
        <v>924326.0042670586</v>
      </c>
      <c r="K42" s="68">
        <f>'都道府県別（表14）'!Y123</f>
        <v>855135.6718923951</v>
      </c>
      <c r="L42" s="69">
        <f>'都道府県別（表14）'!Z123</f>
        <v>199559.359245785</v>
      </c>
      <c r="M42" s="64"/>
    </row>
    <row r="43" spans="2:13" ht="11.25">
      <c r="B43" s="55" t="s">
        <v>96</v>
      </c>
      <c r="C43" s="72">
        <v>100</v>
      </c>
      <c r="D43" s="70">
        <f aca="true" t="shared" si="18" ref="D43:L43">D42/$C42*100</f>
        <v>2.617599455458859</v>
      </c>
      <c r="E43" s="70">
        <f t="shared" si="18"/>
        <v>5.5688036359259945</v>
      </c>
      <c r="F43" s="70">
        <f t="shared" si="18"/>
        <v>91.81359690861515</v>
      </c>
      <c r="G43" s="70">
        <f t="shared" si="18"/>
        <v>48.60356242218072</v>
      </c>
      <c r="H43" s="70">
        <f t="shared" si="18"/>
        <v>44.088624871145484</v>
      </c>
      <c r="I43" s="71">
        <f t="shared" si="18"/>
        <v>4.514937551035254</v>
      </c>
      <c r="J43" s="59">
        <f t="shared" si="18"/>
        <v>46.70622432660434</v>
      </c>
      <c r="K43" s="58">
        <f t="shared" si="18"/>
        <v>43.210034486434424</v>
      </c>
      <c r="L43" s="61">
        <f t="shared" si="18"/>
        <v>10.08374118696125</v>
      </c>
      <c r="M43" s="62"/>
    </row>
    <row r="44" spans="2:13" ht="11.25">
      <c r="B44" s="63" t="s">
        <v>121</v>
      </c>
      <c r="C44" s="64">
        <f>'都道府県別（表14）'!Q124</f>
        <v>4929855.198216009</v>
      </c>
      <c r="D44" s="65">
        <f>'都道府県別（表14）'!R124</f>
        <v>221800.0669909829</v>
      </c>
      <c r="E44" s="65">
        <f>'都道府県別（表14）'!S124</f>
        <v>58253.082399604486</v>
      </c>
      <c r="F44" s="65">
        <f>'都道府県別（表14）'!T124</f>
        <v>4649802.048825422</v>
      </c>
      <c r="G44" s="65">
        <f>'都道府県別（表14）'!U124</f>
        <v>2173915.6446336457</v>
      </c>
      <c r="H44" s="65">
        <f>'都道府県別（表14）'!V124</f>
        <v>2095631.964031984</v>
      </c>
      <c r="I44" s="66">
        <f>'都道府県別（表14）'!W124</f>
        <v>78283.6806016612</v>
      </c>
      <c r="J44" s="67">
        <f>'都道府県別（表14）'!X124</f>
        <v>2317432.031022967</v>
      </c>
      <c r="K44" s="68">
        <f>'都道府県別（表14）'!Y124</f>
        <v>2475886.4041917766</v>
      </c>
      <c r="L44" s="69">
        <f>'都道府県別（表14）'!Z124</f>
        <v>136536.76300126567</v>
      </c>
      <c r="M44" s="64"/>
    </row>
    <row r="45" spans="2:13" ht="11.25">
      <c r="B45" s="55" t="s">
        <v>96</v>
      </c>
      <c r="C45" s="72">
        <v>100</v>
      </c>
      <c r="D45" s="70">
        <f aca="true" t="shared" si="19" ref="D45:L45">D44/$C44*100</f>
        <v>4.49911930620694</v>
      </c>
      <c r="E45" s="70">
        <f t="shared" si="19"/>
        <v>1.1816388120422852</v>
      </c>
      <c r="F45" s="70">
        <f t="shared" si="19"/>
        <v>94.3192418817508</v>
      </c>
      <c r="G45" s="70">
        <f t="shared" si="19"/>
        <v>44.09694721703654</v>
      </c>
      <c r="H45" s="70">
        <f t="shared" si="19"/>
        <v>42.50899630460426</v>
      </c>
      <c r="I45" s="71">
        <f t="shared" si="19"/>
        <v>1.5879509124322777</v>
      </c>
      <c r="J45" s="59">
        <f t="shared" si="19"/>
        <v>47.008115610811195</v>
      </c>
      <c r="K45" s="58">
        <f t="shared" si="19"/>
        <v>50.22229466471425</v>
      </c>
      <c r="L45" s="61">
        <f t="shared" si="19"/>
        <v>2.769589724474563</v>
      </c>
      <c r="M45" s="62"/>
    </row>
    <row r="46" spans="2:13" ht="11.25">
      <c r="B46" s="63" t="s">
        <v>122</v>
      </c>
      <c r="C46" s="64">
        <f>'都道府県別（表14）'!Q125</f>
        <v>5545116.30392186</v>
      </c>
      <c r="D46" s="65">
        <f>'都道府県別（表14）'!R125</f>
        <v>340158.1598551913</v>
      </c>
      <c r="E46" s="65">
        <f>'都道府県別（表14）'!S125</f>
        <v>126957.06583226877</v>
      </c>
      <c r="F46" s="65">
        <f>'都道府県別（表14）'!T125</f>
        <v>5078001.078234399</v>
      </c>
      <c r="G46" s="65">
        <f>'都道府県別（表14）'!U125</f>
        <v>1988759.2126566125</v>
      </c>
      <c r="H46" s="65">
        <f>'都道府県別（表14）'!V125</f>
        <v>1779641.6655474487</v>
      </c>
      <c r="I46" s="66">
        <f>'都道府県別（表14）'!W125</f>
        <v>209117.54710916468</v>
      </c>
      <c r="J46" s="67">
        <f>'都道府県別（表14）'!X125</f>
        <v>2119799.82540264</v>
      </c>
      <c r="K46" s="68">
        <f>'都道府県別（表14）'!Y125</f>
        <v>3089241.865577786</v>
      </c>
      <c r="L46" s="69">
        <f>'都道府県別（表14）'!Z125</f>
        <v>336074.61294143344</v>
      </c>
      <c r="M46" s="64"/>
    </row>
    <row r="47" spans="2:13" ht="11.25">
      <c r="B47" s="55" t="s">
        <v>96</v>
      </c>
      <c r="C47" s="72">
        <v>100</v>
      </c>
      <c r="D47" s="70">
        <f aca="true" t="shared" si="20" ref="D47:L47">D46/$C46*100</f>
        <v>6.134373766238407</v>
      </c>
      <c r="E47" s="70">
        <f t="shared" si="20"/>
        <v>2.2895293601412225</v>
      </c>
      <c r="F47" s="70">
        <f t="shared" si="20"/>
        <v>91.57609687362034</v>
      </c>
      <c r="G47" s="70">
        <f t="shared" si="20"/>
        <v>35.86505861473158</v>
      </c>
      <c r="H47" s="70">
        <f t="shared" si="20"/>
        <v>32.09385643162746</v>
      </c>
      <c r="I47" s="71">
        <f t="shared" si="20"/>
        <v>3.771202183104138</v>
      </c>
      <c r="J47" s="59">
        <f t="shared" si="20"/>
        <v>38.22823019786586</v>
      </c>
      <c r="K47" s="58">
        <f t="shared" si="20"/>
        <v>55.71103825888877</v>
      </c>
      <c r="L47" s="61">
        <f t="shared" si="20"/>
        <v>6.060731543245361</v>
      </c>
      <c r="M47" s="62"/>
    </row>
    <row r="48" spans="2:13" ht="11.25">
      <c r="B48" s="63" t="s">
        <v>123</v>
      </c>
      <c r="C48" s="64">
        <f>'都道府県別（表14）'!Q126</f>
        <v>13079921.298836283</v>
      </c>
      <c r="D48" s="65">
        <f>'都道府県別（表14）'!R126</f>
        <v>1086854.0036351976</v>
      </c>
      <c r="E48" s="65">
        <f>'都道府県別（表14）'!S126</f>
        <v>84680.0510661283</v>
      </c>
      <c r="F48" s="65">
        <f>'都道府県別（表14）'!T126</f>
        <v>11908387.244134959</v>
      </c>
      <c r="G48" s="65">
        <f>'都道府県別（表14）'!U126</f>
        <v>5240433.881426147</v>
      </c>
      <c r="H48" s="65">
        <f>'都道府県別（表14）'!V126</f>
        <v>4244555.996188668</v>
      </c>
      <c r="I48" s="66">
        <f>'都道府県別（表14）'!W126</f>
        <v>995877.8852374806</v>
      </c>
      <c r="J48" s="67">
        <f>'都道府県別（表14）'!X126</f>
        <v>5331409.9998238655</v>
      </c>
      <c r="K48" s="68">
        <f>'都道府県別（表14）'!Y126</f>
        <v>6667953.362708812</v>
      </c>
      <c r="L48" s="69">
        <f>'都道府県別（表14）'!Z126</f>
        <v>1080557.936303609</v>
      </c>
      <c r="M48" s="64"/>
    </row>
    <row r="49" spans="2:13" ht="11.25">
      <c r="B49" s="55" t="s">
        <v>96</v>
      </c>
      <c r="C49" s="72">
        <v>100</v>
      </c>
      <c r="D49" s="70">
        <f aca="true" t="shared" si="21" ref="D49:L49">D48/$C48*100</f>
        <v>8.309331369844669</v>
      </c>
      <c r="E49" s="70">
        <f t="shared" si="21"/>
        <v>0.6474048974106767</v>
      </c>
      <c r="F49" s="70">
        <f t="shared" si="21"/>
        <v>91.04326373274466</v>
      </c>
      <c r="G49" s="70">
        <f t="shared" si="21"/>
        <v>40.06472028155389</v>
      </c>
      <c r="H49" s="70">
        <f t="shared" si="21"/>
        <v>32.450929170088386</v>
      </c>
      <c r="I49" s="71">
        <f t="shared" si="21"/>
        <v>7.613791111465506</v>
      </c>
      <c r="J49" s="59">
        <f t="shared" si="21"/>
        <v>40.760260539933064</v>
      </c>
      <c r="K49" s="58">
        <f t="shared" si="21"/>
        <v>50.978543451190774</v>
      </c>
      <c r="L49" s="61">
        <f t="shared" si="21"/>
        <v>8.261196008876185</v>
      </c>
      <c r="M49" s="62"/>
    </row>
    <row r="50" spans="2:13" ht="11.25">
      <c r="B50" s="63" t="s">
        <v>124</v>
      </c>
      <c r="C50" s="64">
        <f>'都道府県別（表14）'!Q127</f>
        <v>20581601.34323664</v>
      </c>
      <c r="D50" s="65">
        <f>'都道府県別（表14）'!R127</f>
        <v>295658.0089849204</v>
      </c>
      <c r="E50" s="65">
        <f>'都道府県別（表14）'!S127</f>
        <v>1029705.7199192287</v>
      </c>
      <c r="F50" s="65">
        <f>'都道府県別（表14）'!T127</f>
        <v>19256237.614332493</v>
      </c>
      <c r="G50" s="65">
        <f>'都道府県別（表14）'!U127</f>
        <v>11337454.840793647</v>
      </c>
      <c r="H50" s="65">
        <f>'都道府県別（表14）'!V127</f>
        <v>10181428.571669186</v>
      </c>
      <c r="I50" s="66">
        <f>'都道府県別（表14）'!W127</f>
        <v>1156026.2691244623</v>
      </c>
      <c r="J50" s="67">
        <f>'都道府県別（表14）'!X127</f>
        <v>10477086.580654105</v>
      </c>
      <c r="K50" s="68">
        <f>'都道府県別（表14）'!Y127</f>
        <v>7918782.7735388465</v>
      </c>
      <c r="L50" s="69">
        <f>'都道府県別（表14）'!Z127</f>
        <v>2185731.989043691</v>
      </c>
      <c r="M50" s="64"/>
    </row>
    <row r="51" spans="2:13" ht="11.25">
      <c r="B51" s="55" t="s">
        <v>96</v>
      </c>
      <c r="C51" s="72">
        <v>100</v>
      </c>
      <c r="D51" s="70">
        <f aca="true" t="shared" si="22" ref="D51:L51">D50/$C50*100</f>
        <v>1.4365160613806036</v>
      </c>
      <c r="E51" s="70">
        <f t="shared" si="22"/>
        <v>5.003039864328158</v>
      </c>
      <c r="F51" s="70">
        <f t="shared" si="22"/>
        <v>93.56044407429125</v>
      </c>
      <c r="G51" s="70">
        <f t="shared" si="22"/>
        <v>55.08538743764595</v>
      </c>
      <c r="H51" s="70">
        <f t="shared" si="22"/>
        <v>49.46859285570083</v>
      </c>
      <c r="I51" s="71">
        <f t="shared" si="22"/>
        <v>5.616794581945133</v>
      </c>
      <c r="J51" s="59">
        <f t="shared" si="22"/>
        <v>50.90510891708142</v>
      </c>
      <c r="K51" s="58">
        <f t="shared" si="22"/>
        <v>38.4750566366453</v>
      </c>
      <c r="L51" s="61">
        <f t="shared" si="22"/>
        <v>10.619834446273293</v>
      </c>
      <c r="M51" s="62"/>
    </row>
    <row r="52" spans="2:13" ht="11.25">
      <c r="B52" s="63" t="s">
        <v>125</v>
      </c>
      <c r="C52" s="64">
        <f>'都道府県別（表14）'!Q128</f>
        <v>7577866.69338006</v>
      </c>
      <c r="D52" s="65">
        <f>'都道府県別（表14）'!R128</f>
        <v>227483.00009670632</v>
      </c>
      <c r="E52" s="65">
        <f>'都道府県別（表14）'!S128</f>
        <v>183135.51309153196</v>
      </c>
      <c r="F52" s="65">
        <f>'都道府県別（表14）'!T128</f>
        <v>7167248.180191823</v>
      </c>
      <c r="G52" s="65">
        <f>'都道府県別（表14）'!U128</f>
        <v>2547362.18773632</v>
      </c>
      <c r="H52" s="65">
        <f>'都道府県別（表14）'!V128</f>
        <v>2454593.8188463347</v>
      </c>
      <c r="I52" s="66">
        <f>'都道府県別（表14）'!W128</f>
        <v>92768.36888998505</v>
      </c>
      <c r="J52" s="67">
        <f>'都道府県別（表14）'!X128</f>
        <v>2682076.818943041</v>
      </c>
      <c r="K52" s="68">
        <f>'都道府県別（表14）'!Y128</f>
        <v>4619885.992455503</v>
      </c>
      <c r="L52" s="69">
        <f>'都道府県別（表14）'!Z128</f>
        <v>275903.881981517</v>
      </c>
      <c r="M52" s="64"/>
    </row>
    <row r="53" spans="2:13" ht="11.25">
      <c r="B53" s="55" t="s">
        <v>96</v>
      </c>
      <c r="C53" s="72">
        <v>100</v>
      </c>
      <c r="D53" s="70">
        <f aca="true" t="shared" si="23" ref="D53:L53">D52/$C52*100</f>
        <v>3.0019398506367625</v>
      </c>
      <c r="E53" s="70">
        <f t="shared" si="23"/>
        <v>2.416715950565838</v>
      </c>
      <c r="F53" s="70">
        <f t="shared" si="23"/>
        <v>94.58134419879742</v>
      </c>
      <c r="G53" s="70">
        <f t="shared" si="23"/>
        <v>33.615822114707655</v>
      </c>
      <c r="H53" s="70">
        <f t="shared" si="23"/>
        <v>32.3916204674152</v>
      </c>
      <c r="I53" s="71">
        <f t="shared" si="23"/>
        <v>1.224201647292456</v>
      </c>
      <c r="J53" s="59">
        <f t="shared" si="23"/>
        <v>35.39356031805196</v>
      </c>
      <c r="K53" s="58">
        <f t="shared" si="23"/>
        <v>60.96552208408976</v>
      </c>
      <c r="L53" s="61">
        <f t="shared" si="23"/>
        <v>3.640917597858294</v>
      </c>
      <c r="M53" s="62"/>
    </row>
    <row r="54" spans="2:13" ht="11.25">
      <c r="B54" s="63" t="s">
        <v>126</v>
      </c>
      <c r="C54" s="64">
        <f>'都道府県別（表14）'!Q129</f>
        <v>4149270.777155709</v>
      </c>
      <c r="D54" s="65">
        <f>'都道府県別（表14）'!R129</f>
        <v>111198.09546840958</v>
      </c>
      <c r="E54" s="65">
        <f>'都道府県別（表14）'!S129</f>
        <v>22267.287541011006</v>
      </c>
      <c r="F54" s="65">
        <f>'都道府県別（表14）'!T129</f>
        <v>4015805.3941462887</v>
      </c>
      <c r="G54" s="65">
        <f>'都道府県別（表14）'!U129</f>
        <v>1828315.182368639</v>
      </c>
      <c r="H54" s="65">
        <f>'都道府県別（表14）'!V129</f>
        <v>1740078.137910357</v>
      </c>
      <c r="I54" s="66">
        <f>'都道府県別（表14）'!W129</f>
        <v>88237.04445828203</v>
      </c>
      <c r="J54" s="67">
        <f>'都道府県別（表14）'!X129</f>
        <v>1851276.2333787666</v>
      </c>
      <c r="K54" s="68">
        <f>'都道府県別（表14）'!Y129</f>
        <v>2187490.21177765</v>
      </c>
      <c r="L54" s="69">
        <f>'都道府県別（表14）'!Z129</f>
        <v>110504.33199929303</v>
      </c>
      <c r="M54" s="64"/>
    </row>
    <row r="55" spans="2:13" ht="11.25">
      <c r="B55" s="55" t="s">
        <v>96</v>
      </c>
      <c r="C55" s="72">
        <v>100</v>
      </c>
      <c r="D55" s="70">
        <f aca="true" t="shared" si="24" ref="D55:L55">D54/$C54*100</f>
        <v>2.6799430897743184</v>
      </c>
      <c r="E55" s="70">
        <f t="shared" si="24"/>
        <v>0.5366554447014193</v>
      </c>
      <c r="F55" s="70">
        <f t="shared" si="24"/>
        <v>96.78340146552426</v>
      </c>
      <c r="G55" s="70">
        <f t="shared" si="24"/>
        <v>44.06353020956453</v>
      </c>
      <c r="H55" s="70">
        <f t="shared" si="24"/>
        <v>41.936962694518726</v>
      </c>
      <c r="I55" s="71">
        <f t="shared" si="24"/>
        <v>2.126567515045808</v>
      </c>
      <c r="J55" s="59">
        <f t="shared" si="24"/>
        <v>44.616905784293046</v>
      </c>
      <c r="K55" s="58">
        <f t="shared" si="24"/>
        <v>52.71987125595974</v>
      </c>
      <c r="L55" s="61">
        <f t="shared" si="24"/>
        <v>2.663222959747227</v>
      </c>
      <c r="M55" s="62"/>
    </row>
    <row r="56" spans="2:13" ht="11.25">
      <c r="B56" s="63" t="s">
        <v>127</v>
      </c>
      <c r="C56" s="64">
        <f>'都道府県別（表14）'!Q130</f>
        <v>5361383.646825729</v>
      </c>
      <c r="D56" s="65">
        <f>'都道府県別（表14）'!R130</f>
        <v>3090.3116584732543</v>
      </c>
      <c r="E56" s="65">
        <f>'都道府県別（表14）'!S130</f>
        <v>42660.89095346472</v>
      </c>
      <c r="F56" s="65">
        <f>'都道府県別（表14）'!T130</f>
        <v>5315632.444213791</v>
      </c>
      <c r="G56" s="65">
        <f>'都道府県別（表14）'!U130</f>
        <v>2307372.3973918767</v>
      </c>
      <c r="H56" s="65">
        <f>'都道府県別（表14）'!V130</f>
        <v>2104427.4663123954</v>
      </c>
      <c r="I56" s="66">
        <f>'都道府県別（表14）'!W130</f>
        <v>202944.93107948138</v>
      </c>
      <c r="J56" s="67">
        <f>'都道府県別（表14）'!X130</f>
        <v>2107517.7779708686</v>
      </c>
      <c r="K56" s="68">
        <f>'都道府県別（表14）'!Y130</f>
        <v>3008260.046821914</v>
      </c>
      <c r="L56" s="69">
        <f>'都道府県別（表14）'!Z130</f>
        <v>245605.8220329461</v>
      </c>
      <c r="M56" s="64"/>
    </row>
    <row r="57" spans="2:13" ht="11.25">
      <c r="B57" s="55" t="s">
        <v>96</v>
      </c>
      <c r="C57" s="72">
        <v>100</v>
      </c>
      <c r="D57" s="70">
        <f aca="true" t="shared" si="25" ref="D57:L57">D56/$C56*100</f>
        <v>0.057640188840112384</v>
      </c>
      <c r="E57" s="70">
        <f t="shared" si="25"/>
        <v>0.7957067384782771</v>
      </c>
      <c r="F57" s="70">
        <f t="shared" si="25"/>
        <v>99.14665307268162</v>
      </c>
      <c r="G57" s="70">
        <f t="shared" si="25"/>
        <v>43.036882815837735</v>
      </c>
      <c r="H57" s="70">
        <f t="shared" si="25"/>
        <v>39.251573939468905</v>
      </c>
      <c r="I57" s="71">
        <f t="shared" si="25"/>
        <v>3.7853088763688336</v>
      </c>
      <c r="J57" s="59">
        <f t="shared" si="25"/>
        <v>39.309214128309016</v>
      </c>
      <c r="K57" s="58">
        <f t="shared" si="25"/>
        <v>56.10977025684387</v>
      </c>
      <c r="L57" s="61">
        <f t="shared" si="25"/>
        <v>4.581015614847111</v>
      </c>
      <c r="M57" s="62"/>
    </row>
    <row r="58" spans="2:13" ht="11.25">
      <c r="B58" s="63" t="s">
        <v>128</v>
      </c>
      <c r="C58" s="64">
        <f>'都道府県別（表14）'!Q131</f>
        <v>15585387.506236533</v>
      </c>
      <c r="D58" s="65">
        <f>'都道府県別（表14）'!R131</f>
        <v>460280.11633948504</v>
      </c>
      <c r="E58" s="65">
        <f>'都道府県別（表14）'!S131</f>
        <v>125054.27187989792</v>
      </c>
      <c r="F58" s="65">
        <f>'都道府県別（表14）'!T131</f>
        <v>15000053.118017152</v>
      </c>
      <c r="G58" s="65">
        <f>'都道府県別（表14）'!U131</f>
        <v>5203337.255901787</v>
      </c>
      <c r="H58" s="65">
        <f>'都道府県別（表14）'!V131</f>
        <v>4839968.960909532</v>
      </c>
      <c r="I58" s="66">
        <f>'都道府県別（表14）'!W131</f>
        <v>363368.29499225435</v>
      </c>
      <c r="J58" s="67">
        <f>'都道府県別（表14）'!X131</f>
        <v>5300249.077249018</v>
      </c>
      <c r="K58" s="68">
        <f>'都道府県別（表14）'!Y131</f>
        <v>9796715.862115365</v>
      </c>
      <c r="L58" s="69">
        <f>'都道府県別（表14）'!Z131</f>
        <v>488422.56687215227</v>
      </c>
      <c r="M58" s="64"/>
    </row>
    <row r="59" spans="2:13" ht="11.25">
      <c r="B59" s="55" t="s">
        <v>96</v>
      </c>
      <c r="C59" s="72">
        <v>100</v>
      </c>
      <c r="D59" s="70">
        <f aca="true" t="shared" si="26" ref="D59:L59">D58/$C58*100</f>
        <v>2.9532798985928506</v>
      </c>
      <c r="E59" s="70">
        <f t="shared" si="26"/>
        <v>0.8023815373846632</v>
      </c>
      <c r="F59" s="70">
        <f t="shared" si="26"/>
        <v>96.2443385640225</v>
      </c>
      <c r="G59" s="70">
        <f t="shared" si="26"/>
        <v>33.38599860811711</v>
      </c>
      <c r="H59" s="70">
        <f t="shared" si="26"/>
        <v>31.05453078386923</v>
      </c>
      <c r="I59" s="71">
        <f t="shared" si="26"/>
        <v>2.3314678242478832</v>
      </c>
      <c r="J59" s="59">
        <f t="shared" si="26"/>
        <v>34.00781068246207</v>
      </c>
      <c r="K59" s="58">
        <f t="shared" si="26"/>
        <v>62.858339955905386</v>
      </c>
      <c r="L59" s="61">
        <f t="shared" si="26"/>
        <v>3.1338493616325467</v>
      </c>
      <c r="M59" s="62"/>
    </row>
    <row r="60" spans="2:13" ht="11.25">
      <c r="B60" s="63" t="s">
        <v>129</v>
      </c>
      <c r="C60" s="64">
        <f>'都道府県別（表14）'!Q132</f>
        <v>24504071.40314117</v>
      </c>
      <c r="D60" s="65">
        <f>'都道府県別（表14）'!R132</f>
        <v>9007106.975252949</v>
      </c>
      <c r="E60" s="65">
        <f>'都道府県別（表14）'!S132</f>
        <v>622459.3472216532</v>
      </c>
      <c r="F60" s="65">
        <f>'都道府県別（表14）'!T132</f>
        <v>14874505.08066657</v>
      </c>
      <c r="G60" s="65">
        <f>'都道府県別（表14）'!U132</f>
        <v>4428674.795812722</v>
      </c>
      <c r="H60" s="65">
        <f>'都道府県別（表14）'!V132</f>
        <v>3817495.4364392143</v>
      </c>
      <c r="I60" s="66">
        <f>'都道府県別（表14）'!W132</f>
        <v>611179.3593735074</v>
      </c>
      <c r="J60" s="67">
        <f>'都道府県別（表14）'!X132</f>
        <v>12824602.411692163</v>
      </c>
      <c r="K60" s="68">
        <f>'都道府県別（表14）'!Y132</f>
        <v>10445830.284853848</v>
      </c>
      <c r="L60" s="69">
        <f>'都道府県別（表14）'!Z132</f>
        <v>1233638.7065951605</v>
      </c>
      <c r="M60" s="64"/>
    </row>
    <row r="61" spans="2:13" ht="11.25">
      <c r="B61" s="55" t="s">
        <v>96</v>
      </c>
      <c r="C61" s="72">
        <v>100</v>
      </c>
      <c r="D61" s="70">
        <f aca="true" t="shared" si="27" ref="D61:L61">D60/$C60*100</f>
        <v>36.75759357319833</v>
      </c>
      <c r="E61" s="70">
        <f t="shared" si="27"/>
        <v>2.540228262401571</v>
      </c>
      <c r="F61" s="70">
        <f t="shared" si="27"/>
        <v>60.7021781644001</v>
      </c>
      <c r="G61" s="70">
        <f t="shared" si="27"/>
        <v>18.073220253696338</v>
      </c>
      <c r="H61" s="70">
        <f t="shared" si="27"/>
        <v>15.579025108251402</v>
      </c>
      <c r="I61" s="71">
        <f t="shared" si="27"/>
        <v>2.4941951454449343</v>
      </c>
      <c r="J61" s="59">
        <f t="shared" si="27"/>
        <v>52.33661868144973</v>
      </c>
      <c r="K61" s="58">
        <f t="shared" si="27"/>
        <v>42.62895791070377</v>
      </c>
      <c r="L61" s="61">
        <f t="shared" si="27"/>
        <v>5.034423407846504</v>
      </c>
      <c r="M61" s="62"/>
    </row>
    <row r="62" spans="2:13" ht="11.25">
      <c r="B62" s="63" t="s">
        <v>130</v>
      </c>
      <c r="C62" s="64">
        <f>'都道府県別（表14）'!Q133</f>
        <v>1572967.5157029442</v>
      </c>
      <c r="D62" s="65">
        <f>'都道府県別（表14）'!R133</f>
        <v>4095.764822646639</v>
      </c>
      <c r="E62" s="65">
        <f>'都道府県別（表14）'!S133</f>
        <v>27747.713040830135</v>
      </c>
      <c r="F62" s="65">
        <f>'都道府県別（表14）'!T133</f>
        <v>1541124.0378394672</v>
      </c>
      <c r="G62" s="65">
        <f>'都道府県別（表14）'!U133</f>
        <v>825193.6973688436</v>
      </c>
      <c r="H62" s="65">
        <f>'都道府県別（表14）'!V133</f>
        <v>721166.2449204419</v>
      </c>
      <c r="I62" s="66">
        <f>'都道府県別（表14）'!W133</f>
        <v>104027.4524484016</v>
      </c>
      <c r="J62" s="67">
        <f>'都道府県別（表14）'!X133</f>
        <v>725262.0097430885</v>
      </c>
      <c r="K62" s="68">
        <f>'都道府県別（表14）'!Y133</f>
        <v>715930.3404706236</v>
      </c>
      <c r="L62" s="69">
        <f>'都道府県別（表14）'!Z133</f>
        <v>131775.16548923173</v>
      </c>
      <c r="M62" s="64"/>
    </row>
    <row r="63" spans="2:13" ht="11.25">
      <c r="B63" s="55" t="s">
        <v>96</v>
      </c>
      <c r="C63" s="72">
        <v>100</v>
      </c>
      <c r="D63" s="70">
        <f aca="true" t="shared" si="28" ref="D63:L63">D62/$C62*100</f>
        <v>0.2603845776698243</v>
      </c>
      <c r="E63" s="70">
        <f t="shared" si="28"/>
        <v>1.7640359870006561</v>
      </c>
      <c r="F63" s="70">
        <f t="shared" si="28"/>
        <v>97.9755794353295</v>
      </c>
      <c r="G63" s="70">
        <f t="shared" si="28"/>
        <v>52.46094971008174</v>
      </c>
      <c r="H63" s="70">
        <f t="shared" si="28"/>
        <v>45.84749765783685</v>
      </c>
      <c r="I63" s="71">
        <f t="shared" si="28"/>
        <v>6.613452052244876</v>
      </c>
      <c r="J63" s="59">
        <f t="shared" si="28"/>
        <v>46.10788223550667</v>
      </c>
      <c r="K63" s="58">
        <f t="shared" si="28"/>
        <v>45.514629725247765</v>
      </c>
      <c r="L63" s="61">
        <f t="shared" si="28"/>
        <v>8.37748803924553</v>
      </c>
      <c r="M63" s="62"/>
    </row>
    <row r="64" spans="2:13" ht="11.25">
      <c r="B64" s="63" t="s">
        <v>131</v>
      </c>
      <c r="C64" s="64">
        <f>'都道府県別（表14）'!Q134</f>
        <v>4860192.102853938</v>
      </c>
      <c r="D64" s="65">
        <f>'都道府県別（表14）'!R134</f>
        <v>712652.1046360716</v>
      </c>
      <c r="E64" s="65">
        <f>'都道府県別（表14）'!S134</f>
        <v>339852.4067935147</v>
      </c>
      <c r="F64" s="65">
        <f>'都道府県別（表14）'!T134</f>
        <v>3807687.5914243506</v>
      </c>
      <c r="G64" s="65">
        <f>'都道府県別（表14）'!U134</f>
        <v>2689967.875285061</v>
      </c>
      <c r="H64" s="65">
        <f>'都道府県別（表14）'!V134</f>
        <v>2561915.9420159524</v>
      </c>
      <c r="I64" s="66">
        <f>'都道府県別（表14）'!W134</f>
        <v>128051.93326910908</v>
      </c>
      <c r="J64" s="67">
        <f>'都道府県別（表14）'!X134</f>
        <v>3274568.046652024</v>
      </c>
      <c r="K64" s="68">
        <f>'都道府県別（表14）'!Y134</f>
        <v>1117719.7161392896</v>
      </c>
      <c r="L64" s="69">
        <f>'都道府県別（表14）'!Z134</f>
        <v>467904.3400626237</v>
      </c>
      <c r="M64" s="64"/>
    </row>
    <row r="65" spans="2:13" ht="11.25">
      <c r="B65" s="55" t="s">
        <v>96</v>
      </c>
      <c r="C65" s="72">
        <v>100</v>
      </c>
      <c r="D65" s="70">
        <f aca="true" t="shared" si="29" ref="D65:L65">D64/$C64*100</f>
        <v>14.663043961114159</v>
      </c>
      <c r="E65" s="70">
        <f t="shared" si="29"/>
        <v>6.992571478686018</v>
      </c>
      <c r="F65" s="70">
        <f t="shared" si="29"/>
        <v>78.3443845601998</v>
      </c>
      <c r="G65" s="70">
        <f t="shared" si="29"/>
        <v>55.346945518994886</v>
      </c>
      <c r="H65" s="70">
        <f t="shared" si="29"/>
        <v>52.71223622028393</v>
      </c>
      <c r="I65" s="71">
        <f t="shared" si="29"/>
        <v>2.634709298710973</v>
      </c>
      <c r="J65" s="59">
        <f t="shared" si="29"/>
        <v>67.3752801813981</v>
      </c>
      <c r="K65" s="58">
        <f t="shared" si="29"/>
        <v>22.997439041204913</v>
      </c>
      <c r="L65" s="61">
        <f t="shared" si="29"/>
        <v>9.62728077739699</v>
      </c>
      <c r="M65" s="62"/>
    </row>
    <row r="66" spans="2:13" ht="11.25">
      <c r="B66" s="63" t="s">
        <v>132</v>
      </c>
      <c r="C66" s="64">
        <f>'都道府県別（表14）'!Q135</f>
        <v>1557696.8762325076</v>
      </c>
      <c r="D66" s="65">
        <f>'都道府県別（表14）'!R135</f>
        <v>141784.10959521178</v>
      </c>
      <c r="E66" s="65">
        <f>'都道府県別（表14）'!S135</f>
        <v>19711.942199317655</v>
      </c>
      <c r="F66" s="65">
        <f>'都道府県別（表14）'!T135</f>
        <v>1396200.8244379782</v>
      </c>
      <c r="G66" s="65">
        <f>'都道府県別（表14）'!U135</f>
        <v>842403.052372941</v>
      </c>
      <c r="H66" s="65">
        <f>'都道府県別（表14）'!V135</f>
        <v>826576.0117465553</v>
      </c>
      <c r="I66" s="66">
        <f>'都道府県別（表14）'!W135</f>
        <v>15827.040626385751</v>
      </c>
      <c r="J66" s="67">
        <f>'都道府県別（表14）'!X135</f>
        <v>968360.1213417671</v>
      </c>
      <c r="K66" s="68">
        <f>'都道府県別（表14）'!Y135</f>
        <v>553797.7720650372</v>
      </c>
      <c r="L66" s="69">
        <f>'都道府県別（表14）'!Z135</f>
        <v>35538.98282570341</v>
      </c>
      <c r="M66" s="64"/>
    </row>
    <row r="67" spans="2:13" ht="11.25">
      <c r="B67" s="55" t="s">
        <v>96</v>
      </c>
      <c r="C67" s="54">
        <v>100</v>
      </c>
      <c r="D67" s="70">
        <f aca="true" t="shared" si="30" ref="D67:L67">D66/$C66*100</f>
        <v>9.102163056148322</v>
      </c>
      <c r="E67" s="70">
        <f t="shared" si="30"/>
        <v>1.2654543062956862</v>
      </c>
      <c r="F67" s="70">
        <f t="shared" si="30"/>
        <v>89.63238263755599</v>
      </c>
      <c r="G67" s="70">
        <f t="shared" si="30"/>
        <v>54.080037344005106</v>
      </c>
      <c r="H67" s="70">
        <f t="shared" si="30"/>
        <v>53.063983394878264</v>
      </c>
      <c r="I67" s="71">
        <f t="shared" si="30"/>
        <v>1.0160539491268357</v>
      </c>
      <c r="J67" s="59">
        <f t="shared" si="30"/>
        <v>62.16614645102659</v>
      </c>
      <c r="K67" s="58">
        <f t="shared" si="30"/>
        <v>35.55234529355089</v>
      </c>
      <c r="L67" s="61">
        <f t="shared" si="30"/>
        <v>2.2815082554225223</v>
      </c>
      <c r="M67" s="62"/>
    </row>
    <row r="68" spans="2:13" ht="11.25">
      <c r="B68" s="63" t="s">
        <v>133</v>
      </c>
      <c r="C68" s="64">
        <f>'都道府県別（表14）'!Q136</f>
        <v>2183524.436424601</v>
      </c>
      <c r="D68" s="65">
        <f>'都道府県別（表14）'!R136</f>
        <v>138725.24431785438</v>
      </c>
      <c r="E68" s="65">
        <f>'都道府県別（表14）'!S136</f>
        <v>237959.21306658152</v>
      </c>
      <c r="F68" s="65">
        <f>'都道府県別（表14）'!T136</f>
        <v>1806839.9790401652</v>
      </c>
      <c r="G68" s="65">
        <f>'都道府県別（表14）'!U136</f>
        <v>1209030.8277777506</v>
      </c>
      <c r="H68" s="65">
        <f>'都道府県別（表14）'!V136</f>
        <v>1137892.1801916463</v>
      </c>
      <c r="I68" s="66">
        <f>'都道府県別（表14）'!W136</f>
        <v>71138.64758610434</v>
      </c>
      <c r="J68" s="67">
        <f>'都道府県別（表14）'!X136</f>
        <v>1276617.4245095006</v>
      </c>
      <c r="K68" s="68">
        <f>'都道府県別（表14）'!Y136</f>
        <v>597809.1512624146</v>
      </c>
      <c r="L68" s="69">
        <f>'都道府県別（表14）'!Z136</f>
        <v>309097.86065268586</v>
      </c>
      <c r="M68" s="64"/>
    </row>
    <row r="69" spans="2:13" ht="11.25">
      <c r="B69" s="55" t="s">
        <v>96</v>
      </c>
      <c r="C69" s="72">
        <v>100</v>
      </c>
      <c r="D69" s="70">
        <f aca="true" t="shared" si="31" ref="D69:L69">D68/$C68*100</f>
        <v>6.353271893993968</v>
      </c>
      <c r="E69" s="70">
        <f t="shared" si="31"/>
        <v>10.897941378491115</v>
      </c>
      <c r="F69" s="70">
        <f t="shared" si="31"/>
        <v>82.74878672751493</v>
      </c>
      <c r="G69" s="70">
        <f t="shared" si="31"/>
        <v>55.37061127456264</v>
      </c>
      <c r="H69" s="70">
        <f t="shared" si="31"/>
        <v>52.112637770836265</v>
      </c>
      <c r="I69" s="71">
        <f t="shared" si="31"/>
        <v>3.2579735037263835</v>
      </c>
      <c r="J69" s="59">
        <f t="shared" si="31"/>
        <v>58.46590966483023</v>
      </c>
      <c r="K69" s="58">
        <f t="shared" si="31"/>
        <v>27.37817545295228</v>
      </c>
      <c r="L69" s="61">
        <f t="shared" si="31"/>
        <v>14.155914882217498</v>
      </c>
      <c r="M69" s="62"/>
    </row>
    <row r="70" spans="2:13" ht="11.25">
      <c r="B70" s="63" t="s">
        <v>134</v>
      </c>
      <c r="C70" s="64">
        <f>'都道府県別（表14）'!Q137</f>
        <v>7918133.118145518</v>
      </c>
      <c r="D70" s="65">
        <f>'都道府県別（表14）'!R137</f>
        <v>251110.6058663476</v>
      </c>
      <c r="E70" s="65">
        <f>'都道府県別（表14）'!S137</f>
        <v>217416.354390139</v>
      </c>
      <c r="F70" s="65">
        <f>'都道府県別（表14）'!T137</f>
        <v>7449606.15788903</v>
      </c>
      <c r="G70" s="65">
        <f>'都道府県別（表14）'!U137</f>
        <v>3307344.329048774</v>
      </c>
      <c r="H70" s="65">
        <f>'都道府県別（表14）'!V137</f>
        <v>3069434.7330394</v>
      </c>
      <c r="I70" s="66">
        <f>'都道府県別（表14）'!W137</f>
        <v>237909.5960093732</v>
      </c>
      <c r="J70" s="67">
        <f>'都道府県別（表14）'!X137</f>
        <v>3320545.3389057475</v>
      </c>
      <c r="K70" s="68">
        <f>'都道府県別（表14）'!Y137</f>
        <v>4142261.8288402557</v>
      </c>
      <c r="L70" s="69">
        <f>'都道府県別（表14）'!Z137</f>
        <v>455325.9503995122</v>
      </c>
      <c r="M70" s="64"/>
    </row>
    <row r="71" spans="2:13" ht="11.25">
      <c r="B71" s="55" t="s">
        <v>96</v>
      </c>
      <c r="C71" s="72">
        <v>100</v>
      </c>
      <c r="D71" s="70">
        <f aca="true" t="shared" si="32" ref="D71:L71">D70/$C70*100</f>
        <v>3.1713359970027817</v>
      </c>
      <c r="E71" s="70">
        <f t="shared" si="32"/>
        <v>2.745803223387326</v>
      </c>
      <c r="F71" s="70">
        <f t="shared" si="32"/>
        <v>94.08286077960987</v>
      </c>
      <c r="G71" s="70">
        <f t="shared" si="32"/>
        <v>41.769243831851334</v>
      </c>
      <c r="H71" s="70">
        <f t="shared" si="32"/>
        <v>38.764626550737795</v>
      </c>
      <c r="I71" s="71">
        <f t="shared" si="32"/>
        <v>3.004617281113522</v>
      </c>
      <c r="J71" s="59">
        <f t="shared" si="32"/>
        <v>41.93596254774057</v>
      </c>
      <c r="K71" s="58">
        <f t="shared" si="32"/>
        <v>52.31361694775855</v>
      </c>
      <c r="L71" s="61">
        <f t="shared" si="32"/>
        <v>5.750420504500848</v>
      </c>
      <c r="M71" s="62"/>
    </row>
    <row r="72" spans="2:13" ht="11.25">
      <c r="B72" s="63" t="s">
        <v>135</v>
      </c>
      <c r="C72" s="64">
        <f>'都道府県別（表14）'!Q138</f>
        <v>9122146.023255285</v>
      </c>
      <c r="D72" s="65">
        <f>'都道府県別（表14）'!R138</f>
        <v>1000911.5528358247</v>
      </c>
      <c r="E72" s="65">
        <f>'都道府県別（表14）'!S138</f>
        <v>657825.9931013654</v>
      </c>
      <c r="F72" s="65">
        <f>'都道府県別（表14）'!T138</f>
        <v>7463408.477318093</v>
      </c>
      <c r="G72" s="65">
        <f>'都道府県別（表14）'!U138</f>
        <v>3634962.534371542</v>
      </c>
      <c r="H72" s="65">
        <f>'都道府県別（表14）'!V138</f>
        <v>3433893.9303105557</v>
      </c>
      <c r="I72" s="66">
        <f>'都道府県別（表14）'!W138</f>
        <v>201068.60406098628</v>
      </c>
      <c r="J72" s="67">
        <f>'都道府県別（表14）'!X138</f>
        <v>4434805.483146381</v>
      </c>
      <c r="K72" s="68">
        <f>'都道府県別（表14）'!Y138</f>
        <v>3828445.9429465514</v>
      </c>
      <c r="L72" s="69">
        <f>'都道府県別（表14）'!Z138</f>
        <v>858894.5971623517</v>
      </c>
      <c r="M72" s="64"/>
    </row>
    <row r="73" spans="2:13" ht="11.25">
      <c r="B73" s="55" t="s">
        <v>96</v>
      </c>
      <c r="C73" s="72">
        <v>100</v>
      </c>
      <c r="D73" s="70">
        <f aca="true" t="shared" si="33" ref="D73:L73">D72/$C72*100</f>
        <v>10.972325484421967</v>
      </c>
      <c r="E73" s="70">
        <f t="shared" si="33"/>
        <v>7.211307420691966</v>
      </c>
      <c r="F73" s="70">
        <f t="shared" si="33"/>
        <v>81.81636709488605</v>
      </c>
      <c r="G73" s="70">
        <f t="shared" si="33"/>
        <v>39.847668795312565</v>
      </c>
      <c r="H73" s="70">
        <f t="shared" si="33"/>
        <v>37.643487854244555</v>
      </c>
      <c r="I73" s="71">
        <f t="shared" si="33"/>
        <v>2.204180941068009</v>
      </c>
      <c r="J73" s="59">
        <f t="shared" si="33"/>
        <v>48.61581333866653</v>
      </c>
      <c r="K73" s="58">
        <f t="shared" si="33"/>
        <v>41.96869829957349</v>
      </c>
      <c r="L73" s="61">
        <f t="shared" si="33"/>
        <v>9.415488361759975</v>
      </c>
      <c r="M73" s="62"/>
    </row>
    <row r="74" spans="2:13" ht="11.25">
      <c r="B74" s="63" t="s">
        <v>136</v>
      </c>
      <c r="C74" s="64">
        <f>'都道府県別（表14）'!Q139</f>
        <v>8656468.238961125</v>
      </c>
      <c r="D74" s="65">
        <f>'都道府県別（表14）'!R139</f>
        <v>1205955.8334447914</v>
      </c>
      <c r="E74" s="65">
        <f>'都道府県別（表14）'!S139</f>
        <v>578085.279844657</v>
      </c>
      <c r="F74" s="65">
        <f>'都道府県別（表14）'!T139</f>
        <v>6872427.1256716745</v>
      </c>
      <c r="G74" s="65">
        <f>'都道府県別（表14）'!U139</f>
        <v>2782251.8136209478</v>
      </c>
      <c r="H74" s="65">
        <f>'都道府県別（表14）'!V139</f>
        <v>2499717.6463957205</v>
      </c>
      <c r="I74" s="66">
        <f>'都道府県別（表14）'!W139</f>
        <v>282534.1672252268</v>
      </c>
      <c r="J74" s="67">
        <f>'都道府県別（表14）'!X139</f>
        <v>3705673.479840512</v>
      </c>
      <c r="K74" s="68">
        <f>'都道府県別（表14）'!Y139</f>
        <v>4090175.3120507267</v>
      </c>
      <c r="L74" s="69">
        <f>'都道府県別（表14）'!Z139</f>
        <v>860619.4470698838</v>
      </c>
      <c r="M74" s="64"/>
    </row>
    <row r="75" spans="2:13" ht="11.25">
      <c r="B75" s="55" t="s">
        <v>96</v>
      </c>
      <c r="C75" s="72">
        <v>100</v>
      </c>
      <c r="D75" s="70">
        <f aca="true" t="shared" si="34" ref="D75:L75">D74/$C74*100</f>
        <v>13.931268505289635</v>
      </c>
      <c r="E75" s="70">
        <f t="shared" si="34"/>
        <v>6.67807313429286</v>
      </c>
      <c r="F75" s="70">
        <f t="shared" si="34"/>
        <v>79.39065836041749</v>
      </c>
      <c r="G75" s="70">
        <f t="shared" si="34"/>
        <v>32.140726874021894</v>
      </c>
      <c r="H75" s="70">
        <f t="shared" si="34"/>
        <v>28.87687654354191</v>
      </c>
      <c r="I75" s="71">
        <f t="shared" si="34"/>
        <v>3.263850330479976</v>
      </c>
      <c r="J75" s="59">
        <f t="shared" si="34"/>
        <v>42.80814504883154</v>
      </c>
      <c r="K75" s="58">
        <f t="shared" si="34"/>
        <v>47.249931486395596</v>
      </c>
      <c r="L75" s="61">
        <f t="shared" si="34"/>
        <v>9.941923464772835</v>
      </c>
      <c r="M75" s="62"/>
    </row>
    <row r="76" spans="2:13" ht="11.25">
      <c r="B76" s="63" t="s">
        <v>137</v>
      </c>
      <c r="C76" s="64">
        <f>'都道府県別（表14）'!Q140</f>
        <v>2957337.8075726493</v>
      </c>
      <c r="D76" s="65">
        <f>'都道府県別（表14）'!R140</f>
        <v>121002.45728811686</v>
      </c>
      <c r="E76" s="65">
        <f>'都道府県別（表14）'!S140</f>
        <v>97702.74088920547</v>
      </c>
      <c r="F76" s="65">
        <f>'都道府県別（表14）'!T140</f>
        <v>2738632.609395327</v>
      </c>
      <c r="G76" s="65">
        <f>'都道府県別（表14）'!U140</f>
        <v>1559428.8783992429</v>
      </c>
      <c r="H76" s="65">
        <f>'都道府県別（表14）'!V140</f>
        <v>1468119.6218573626</v>
      </c>
      <c r="I76" s="66">
        <f>'都道府県別（表14）'!W140</f>
        <v>91309.25654188034</v>
      </c>
      <c r="J76" s="67">
        <f>'都道府県別（表14）'!X140</f>
        <v>1589122.0791454795</v>
      </c>
      <c r="K76" s="68">
        <f>'都道府県別（表14）'!Y140</f>
        <v>1179203.7309960842</v>
      </c>
      <c r="L76" s="69">
        <f>'都道府県別（表14）'!Z140</f>
        <v>189011.9974310858</v>
      </c>
      <c r="M76" s="64"/>
    </row>
    <row r="77" spans="2:13" ht="11.25">
      <c r="B77" s="55" t="s">
        <v>96</v>
      </c>
      <c r="C77" s="72">
        <v>100</v>
      </c>
      <c r="D77" s="70">
        <f aca="true" t="shared" si="35" ref="D77:L77">D76/$C76*100</f>
        <v>4.091600796441796</v>
      </c>
      <c r="E77" s="70">
        <f t="shared" si="35"/>
        <v>3.303739621460384</v>
      </c>
      <c r="F77" s="70">
        <f t="shared" si="35"/>
        <v>92.60465958209782</v>
      </c>
      <c r="G77" s="70">
        <f t="shared" si="35"/>
        <v>52.73083360332126</v>
      </c>
      <c r="H77" s="70">
        <f t="shared" si="35"/>
        <v>49.64328451413466</v>
      </c>
      <c r="I77" s="71">
        <f t="shared" si="35"/>
        <v>3.0875490891866013</v>
      </c>
      <c r="J77" s="59">
        <f t="shared" si="35"/>
        <v>53.734885310576466</v>
      </c>
      <c r="K77" s="58">
        <f t="shared" si="35"/>
        <v>39.87382597877656</v>
      </c>
      <c r="L77" s="61">
        <f t="shared" si="35"/>
        <v>6.391288710646985</v>
      </c>
      <c r="M77" s="62"/>
    </row>
    <row r="78" spans="2:13" ht="11.25">
      <c r="B78" s="63" t="s">
        <v>138</v>
      </c>
      <c r="C78" s="64">
        <f>'都道府県別（表14）'!Q141</f>
        <v>2677039.1276104166</v>
      </c>
      <c r="D78" s="65">
        <f>'都道府県別（表14）'!R141</f>
        <v>42658.46394209462</v>
      </c>
      <c r="E78" s="65">
        <f>'都道府県別（表14）'!S141</f>
        <v>164791.92350064561</v>
      </c>
      <c r="F78" s="65">
        <f>'都道府県別（表14）'!T141</f>
        <v>2469588.740167676</v>
      </c>
      <c r="G78" s="65">
        <f>'都道府県別（表14）'!U141</f>
        <v>1740390.6285879845</v>
      </c>
      <c r="H78" s="65">
        <f>'都道府県別（表14）'!V141</f>
        <v>1682615.5477219885</v>
      </c>
      <c r="I78" s="66">
        <f>'都道府県別（表14）'!W141</f>
        <v>57775.08086599628</v>
      </c>
      <c r="J78" s="67">
        <f>'都道府県別（表14）'!X141</f>
        <v>1725274.0116640832</v>
      </c>
      <c r="K78" s="68">
        <f>'都道府県別（表14）'!Y141</f>
        <v>729198.1115796915</v>
      </c>
      <c r="L78" s="69">
        <f>'都道府県別（表14）'!Z141</f>
        <v>222567.0043666419</v>
      </c>
      <c r="M78" s="64"/>
    </row>
    <row r="79" spans="2:13" ht="11.25">
      <c r="B79" s="55" t="s">
        <v>96</v>
      </c>
      <c r="C79" s="72">
        <v>100</v>
      </c>
      <c r="D79" s="70">
        <f aca="true" t="shared" si="36" ref="D79:L79">D78/$C78*100</f>
        <v>1.5934942265925152</v>
      </c>
      <c r="E79" s="70">
        <f t="shared" si="36"/>
        <v>6.155753264904367</v>
      </c>
      <c r="F79" s="70">
        <f t="shared" si="36"/>
        <v>92.25075250850311</v>
      </c>
      <c r="G79" s="70">
        <f t="shared" si="36"/>
        <v>65.01177403938414</v>
      </c>
      <c r="H79" s="70">
        <f t="shared" si="36"/>
        <v>62.85360308588122</v>
      </c>
      <c r="I79" s="71">
        <f t="shared" si="36"/>
        <v>2.158170953502931</v>
      </c>
      <c r="J79" s="59">
        <f t="shared" si="36"/>
        <v>64.44709731247373</v>
      </c>
      <c r="K79" s="58">
        <f t="shared" si="36"/>
        <v>27.238978469118962</v>
      </c>
      <c r="L79" s="61">
        <f t="shared" si="36"/>
        <v>8.313924218407298</v>
      </c>
      <c r="M79" s="62"/>
    </row>
    <row r="80" spans="2:13" ht="11.25">
      <c r="B80" s="63" t="s">
        <v>139</v>
      </c>
      <c r="C80" s="64">
        <f>'都道府県別（表14）'!Q142</f>
        <v>9407132.898993492</v>
      </c>
      <c r="D80" s="65">
        <f>'都道府県別（表14）'!R142</f>
        <v>61726.91643784538</v>
      </c>
      <c r="E80" s="65">
        <f>'都道府県別（表14）'!S142</f>
        <v>747149.1818647316</v>
      </c>
      <c r="F80" s="65">
        <f>'都道府県別（表14）'!T142</f>
        <v>8598256.800690915</v>
      </c>
      <c r="G80" s="65">
        <f>'都道府県別（表14）'!U142</f>
        <v>2629659.4993317835</v>
      </c>
      <c r="H80" s="65">
        <f>'都道府県別（表14）'!V142</f>
        <v>2343077.2249645325</v>
      </c>
      <c r="I80" s="66">
        <f>'都道府県別（表14）'!W142</f>
        <v>286582.2743672511</v>
      </c>
      <c r="J80" s="67">
        <f>'都道府県別（表14）'!X142</f>
        <v>2404804.1414023777</v>
      </c>
      <c r="K80" s="68">
        <f>'都道府県別（表14）'!Y142</f>
        <v>5968597.301359132</v>
      </c>
      <c r="L80" s="69">
        <f>'都道府県別（表14）'!Z142</f>
        <v>1033731.4562319827</v>
      </c>
      <c r="M80" s="64"/>
    </row>
    <row r="81" spans="2:13" ht="11.25">
      <c r="B81" s="55" t="s">
        <v>96</v>
      </c>
      <c r="C81" s="72">
        <v>100</v>
      </c>
      <c r="D81" s="70">
        <f aca="true" t="shared" si="37" ref="D81:L81">D80/$C80*100</f>
        <v>0.6561714084474112</v>
      </c>
      <c r="E81" s="70">
        <f t="shared" si="37"/>
        <v>7.9423687311218085</v>
      </c>
      <c r="F81" s="70">
        <f t="shared" si="37"/>
        <v>91.40145986043078</v>
      </c>
      <c r="G81" s="70">
        <f t="shared" si="37"/>
        <v>27.953889113367808</v>
      </c>
      <c r="H81" s="70">
        <f t="shared" si="37"/>
        <v>24.907453207291542</v>
      </c>
      <c r="I81" s="71">
        <f t="shared" si="37"/>
        <v>3.046435906076268</v>
      </c>
      <c r="J81" s="59">
        <f t="shared" si="37"/>
        <v>25.563624615738956</v>
      </c>
      <c r="K81" s="58">
        <f t="shared" si="37"/>
        <v>63.447570747062976</v>
      </c>
      <c r="L81" s="61">
        <f t="shared" si="37"/>
        <v>10.988804637198077</v>
      </c>
      <c r="M81" s="62"/>
    </row>
    <row r="82" spans="2:13" ht="11.25">
      <c r="B82" s="63" t="s">
        <v>140</v>
      </c>
      <c r="C82" s="64">
        <f>'都道府県別（表14）'!Q143</f>
        <v>1560139.2207709502</v>
      </c>
      <c r="D82" s="65">
        <f>'都道府県別（表14）'!R143</f>
        <v>309733.16433490196</v>
      </c>
      <c r="E82" s="65">
        <f>'都道府県別（表14）'!S143</f>
        <v>36043.497099543456</v>
      </c>
      <c r="F82" s="65">
        <f>'都道府県別（表14）'!T143</f>
        <v>1214362.5593365047</v>
      </c>
      <c r="G82" s="65">
        <f>'都道府県別（表14）'!U143</f>
        <v>730992.3433623436</v>
      </c>
      <c r="H82" s="65">
        <f>'都道府県別（表14）'!V143</f>
        <v>689679.4657091864</v>
      </c>
      <c r="I82" s="66">
        <f>'都道府県別（表14）'!W143</f>
        <v>41312.877653157375</v>
      </c>
      <c r="J82" s="67">
        <f>'都道府県別（表14）'!X143</f>
        <v>999412.6300440883</v>
      </c>
      <c r="K82" s="68">
        <f>'都道府県別（表14）'!Y143</f>
        <v>483370.21597416105</v>
      </c>
      <c r="L82" s="69">
        <f>'都道府県別（表14）'!Z143</f>
        <v>77356.37475270082</v>
      </c>
      <c r="M82" s="64"/>
    </row>
    <row r="83" spans="2:13" ht="11.25">
      <c r="B83" s="55" t="s">
        <v>96</v>
      </c>
      <c r="C83" s="72">
        <v>100</v>
      </c>
      <c r="D83" s="70">
        <f aca="true" t="shared" si="38" ref="D83:L83">D82/$C82*100</f>
        <v>19.852918265963844</v>
      </c>
      <c r="E83" s="70">
        <f t="shared" si="38"/>
        <v>2.3102744049811395</v>
      </c>
      <c r="F83" s="70">
        <f t="shared" si="38"/>
        <v>77.83680732905502</v>
      </c>
      <c r="G83" s="70">
        <f t="shared" si="38"/>
        <v>46.85430207960032</v>
      </c>
      <c r="H83" s="70">
        <f t="shared" si="38"/>
        <v>44.206277012148824</v>
      </c>
      <c r="I83" s="71">
        <f t="shared" si="38"/>
        <v>2.648025067451507</v>
      </c>
      <c r="J83" s="59">
        <f t="shared" si="38"/>
        <v>64.05919527811267</v>
      </c>
      <c r="K83" s="58">
        <f t="shared" si="38"/>
        <v>30.982505249454682</v>
      </c>
      <c r="L83" s="61">
        <f t="shared" si="38"/>
        <v>4.958299472432646</v>
      </c>
      <c r="M83" s="62"/>
    </row>
    <row r="84" spans="2:13" ht="11.25">
      <c r="B84" s="63" t="s">
        <v>141</v>
      </c>
      <c r="C84" s="64">
        <f>'都道府県別（表14）'!Q144</f>
        <v>11600885.171644295</v>
      </c>
      <c r="D84" s="65">
        <f>'都道府県別（表14）'!R144</f>
        <v>506829.82497885724</v>
      </c>
      <c r="E84" s="65">
        <f>'都道府県別（表14）'!S144</f>
        <v>399735.03969187336</v>
      </c>
      <c r="F84" s="65">
        <f>'都道府県別（表14）'!T144</f>
        <v>10694320.306973565</v>
      </c>
      <c r="G84" s="65">
        <f>'都道府県別（表14）'!U144</f>
        <v>5412114.342661616</v>
      </c>
      <c r="H84" s="65">
        <f>'都道府県別（表14）'!V144</f>
        <v>5023716.250027418</v>
      </c>
      <c r="I84" s="66">
        <f>'都道府県別（表14）'!W144</f>
        <v>388398.0926342</v>
      </c>
      <c r="J84" s="67">
        <f>'都道府県別（表14）'!X144</f>
        <v>5530546.075006275</v>
      </c>
      <c r="K84" s="68">
        <f>'都道府県別（表14）'!Y144</f>
        <v>5282205.964311949</v>
      </c>
      <c r="L84" s="69">
        <f>'都道府県別（表14）'!Z144</f>
        <v>788133.1323260734</v>
      </c>
      <c r="M84" s="64"/>
    </row>
    <row r="85" spans="2:13" ht="11.25">
      <c r="B85" s="55" t="s">
        <v>96</v>
      </c>
      <c r="C85" s="72">
        <v>100</v>
      </c>
      <c r="D85" s="70">
        <f aca="true" t="shared" si="39" ref="D85:L85">D84/$C84*100</f>
        <v>4.368889248362587</v>
      </c>
      <c r="E85" s="70">
        <f t="shared" si="39"/>
        <v>3.4457287851528267</v>
      </c>
      <c r="F85" s="70">
        <f t="shared" si="39"/>
        <v>92.1853819664846</v>
      </c>
      <c r="G85" s="70">
        <f t="shared" si="39"/>
        <v>46.65259816458049</v>
      </c>
      <c r="H85" s="70">
        <f t="shared" si="39"/>
        <v>43.30459422447126</v>
      </c>
      <c r="I85" s="71">
        <f t="shared" si="39"/>
        <v>3.348003940109244</v>
      </c>
      <c r="J85" s="59">
        <f t="shared" si="39"/>
        <v>47.67348347283385</v>
      </c>
      <c r="K85" s="58">
        <f t="shared" si="39"/>
        <v>45.53278380190411</v>
      </c>
      <c r="L85" s="61">
        <f t="shared" si="39"/>
        <v>6.793732725262071</v>
      </c>
      <c r="M85" s="62"/>
    </row>
    <row r="86" spans="2:13" ht="11.25">
      <c r="B86" s="63" t="s">
        <v>142</v>
      </c>
      <c r="C86" s="64">
        <f>'都道府県別（表14）'!Q145</f>
        <v>3394565.9216324035</v>
      </c>
      <c r="D86" s="65">
        <f>'都道府県別（表14）'!R145</f>
        <v>2291.228480784207</v>
      </c>
      <c r="E86" s="65">
        <f>'都道府県別（表14）'!S145</f>
        <v>41291.18139872466</v>
      </c>
      <c r="F86" s="65">
        <f>'都道府県別（表14）'!T145</f>
        <v>3350983.511752895</v>
      </c>
      <c r="G86" s="65">
        <f>'都道府県別（表14）'!U145</f>
        <v>1733152.7349077745</v>
      </c>
      <c r="H86" s="65">
        <f>'都道府県別（表14）'!V145</f>
        <v>1682136.742724981</v>
      </c>
      <c r="I86" s="66">
        <f>'都道府県別（表14）'!W145</f>
        <v>51015.992182793605</v>
      </c>
      <c r="J86" s="67">
        <f>'都道府県別（表14）'!X145</f>
        <v>1684427.9712057651</v>
      </c>
      <c r="K86" s="68">
        <f>'都道府県別（表14）'!Y145</f>
        <v>1617830.7768451206</v>
      </c>
      <c r="L86" s="69">
        <f>'都道府県別（表14）'!Z145</f>
        <v>92307.17358151826</v>
      </c>
      <c r="M86" s="64"/>
    </row>
    <row r="87" spans="2:13" ht="11.25">
      <c r="B87" s="55" t="s">
        <v>96</v>
      </c>
      <c r="C87" s="72">
        <v>100</v>
      </c>
      <c r="D87" s="70">
        <f aca="true" t="shared" si="40" ref="D87:L87">D86/$C86*100</f>
        <v>0.06749695052857846</v>
      </c>
      <c r="E87" s="70">
        <f t="shared" si="40"/>
        <v>1.216390618181551</v>
      </c>
      <c r="F87" s="70">
        <f t="shared" si="40"/>
        <v>98.71611243128989</v>
      </c>
      <c r="G87" s="70">
        <f t="shared" si="40"/>
        <v>51.056682206787826</v>
      </c>
      <c r="H87" s="70">
        <f t="shared" si="40"/>
        <v>49.55380987021937</v>
      </c>
      <c r="I87" s="71">
        <f t="shared" si="40"/>
        <v>1.5028723365684606</v>
      </c>
      <c r="J87" s="59">
        <f t="shared" si="40"/>
        <v>49.62130682074795</v>
      </c>
      <c r="K87" s="58">
        <f t="shared" si="40"/>
        <v>47.65943022450206</v>
      </c>
      <c r="L87" s="61">
        <f t="shared" si="40"/>
        <v>2.7192629547500116</v>
      </c>
      <c r="M87" s="62"/>
    </row>
    <row r="88" spans="2:13" ht="11.25">
      <c r="B88" s="63" t="s">
        <v>143</v>
      </c>
      <c r="C88" s="64">
        <f>'都道府県別（表14）'!Q146</f>
        <v>4332076.743997137</v>
      </c>
      <c r="D88" s="65">
        <f>'都道府県別（表14）'!R146</f>
        <v>344042.32335084135</v>
      </c>
      <c r="E88" s="65">
        <f>'都道府県別（表14）'!S146</f>
        <v>382334.95597587555</v>
      </c>
      <c r="F88" s="65">
        <f>'都道府県別（表14）'!T146</f>
        <v>3605699.4646704216</v>
      </c>
      <c r="G88" s="65">
        <f>'都道府県別（表14）'!U146</f>
        <v>2140295.9829334505</v>
      </c>
      <c r="H88" s="65">
        <f>'都道府県別（表14）'!V146</f>
        <v>2082111.7627826794</v>
      </c>
      <c r="I88" s="66">
        <f>'都道府県別（表14）'!W146</f>
        <v>58184.22015077087</v>
      </c>
      <c r="J88" s="67">
        <f>'都道府県別（表14）'!X146</f>
        <v>2426154.0861335206</v>
      </c>
      <c r="K88" s="68">
        <f>'都道府県別（表14）'!Y146</f>
        <v>1465403.481736971</v>
      </c>
      <c r="L88" s="69">
        <f>'都道府県別（表14）'!Z146</f>
        <v>440519.1761266464</v>
      </c>
      <c r="M88" s="64"/>
    </row>
    <row r="89" spans="2:13" ht="11.25">
      <c r="B89" s="55" t="s">
        <v>96</v>
      </c>
      <c r="C89" s="72">
        <v>100</v>
      </c>
      <c r="D89" s="70">
        <f aca="true" t="shared" si="41" ref="D89:L89">D88/$C88*100</f>
        <v>7.941741194395348</v>
      </c>
      <c r="E89" s="70">
        <f t="shared" si="41"/>
        <v>8.825673656535947</v>
      </c>
      <c r="F89" s="70">
        <f t="shared" si="41"/>
        <v>83.23258514906874</v>
      </c>
      <c r="G89" s="70">
        <f t="shared" si="41"/>
        <v>49.40577255237252</v>
      </c>
      <c r="H89" s="70">
        <f t="shared" si="41"/>
        <v>48.0626703039787</v>
      </c>
      <c r="I89" s="71">
        <f t="shared" si="41"/>
        <v>1.343102248393809</v>
      </c>
      <c r="J89" s="59">
        <f t="shared" si="41"/>
        <v>56.00441149837404</v>
      </c>
      <c r="K89" s="58">
        <f t="shared" si="41"/>
        <v>33.82681259669622</v>
      </c>
      <c r="L89" s="61">
        <f t="shared" si="41"/>
        <v>10.168775904929756</v>
      </c>
      <c r="M89" s="62"/>
    </row>
    <row r="90" spans="2:13" ht="11.25">
      <c r="B90" s="63" t="s">
        <v>144</v>
      </c>
      <c r="C90" s="64">
        <f>'都道府県別（表14）'!Q147</f>
        <v>7439871.10562254</v>
      </c>
      <c r="D90" s="65">
        <f>'都道府県別（表14）'!R147</f>
        <v>539954.4808079196</v>
      </c>
      <c r="E90" s="65">
        <f>'都道府県別（表14）'!S147</f>
        <v>216887.52171318195</v>
      </c>
      <c r="F90" s="65">
        <f>'都道府県別（表14）'!T147</f>
        <v>6683029.103101438</v>
      </c>
      <c r="G90" s="65">
        <f>'都道府県別（表14）'!U147</f>
        <v>2972470.4374955436</v>
      </c>
      <c r="H90" s="65">
        <f>'都道府県別（表14）'!V147</f>
        <v>2854379.3248299123</v>
      </c>
      <c r="I90" s="66">
        <f>'都道府県別（表14）'!W147</f>
        <v>118091.11266563086</v>
      </c>
      <c r="J90" s="67">
        <f>'都道府県別（表14）'!X147</f>
        <v>3394333.805637832</v>
      </c>
      <c r="K90" s="68">
        <f>'都道府県別（表14）'!Y147</f>
        <v>3710558.6656058943</v>
      </c>
      <c r="L90" s="69">
        <f>'都道府県別（表14）'!Z147</f>
        <v>334978.6343788128</v>
      </c>
      <c r="M90" s="64"/>
    </row>
    <row r="91" spans="2:13" ht="11.25">
      <c r="B91" s="55" t="s">
        <v>96</v>
      </c>
      <c r="C91" s="72">
        <v>100</v>
      </c>
      <c r="D91" s="70">
        <f aca="true" t="shared" si="42" ref="D91:L91">D90/$C90*100</f>
        <v>7.257578433043811</v>
      </c>
      <c r="E91" s="70">
        <f t="shared" si="42"/>
        <v>2.9152053662498716</v>
      </c>
      <c r="F91" s="70">
        <f t="shared" si="42"/>
        <v>89.8272162007063</v>
      </c>
      <c r="G91" s="70">
        <f t="shared" si="42"/>
        <v>39.953251814391734</v>
      </c>
      <c r="H91" s="70">
        <f t="shared" si="42"/>
        <v>38.3659781776699</v>
      </c>
      <c r="I91" s="71">
        <f t="shared" si="42"/>
        <v>1.5872736367218212</v>
      </c>
      <c r="J91" s="59">
        <f t="shared" si="42"/>
        <v>45.62355661071371</v>
      </c>
      <c r="K91" s="58">
        <f t="shared" si="42"/>
        <v>49.873964386314576</v>
      </c>
      <c r="L91" s="61">
        <f t="shared" si="42"/>
        <v>4.502479002971692</v>
      </c>
      <c r="M91" s="62"/>
    </row>
    <row r="92" spans="2:13" ht="11.25">
      <c r="B92" s="63" t="s">
        <v>145</v>
      </c>
      <c r="C92" s="64">
        <f>'都道府県別（表14）'!Q148</f>
        <v>4520068.207116454</v>
      </c>
      <c r="D92" s="65">
        <f>'都道府県別（表14）'!R148</f>
        <v>39095.918391042804</v>
      </c>
      <c r="E92" s="65">
        <f>'都道府県別（表14）'!S148</f>
        <v>104014.21531059193</v>
      </c>
      <c r="F92" s="65">
        <f>'都道府県別（表14）'!T148</f>
        <v>4376958.073414819</v>
      </c>
      <c r="G92" s="65">
        <f>'都道府県別（表14）'!U148</f>
        <v>2327789.3666128735</v>
      </c>
      <c r="H92" s="65">
        <f>'都道府県別（表14）'!V148</f>
        <v>2240985.275632798</v>
      </c>
      <c r="I92" s="66">
        <f>'都道府県別（表14）'!W148</f>
        <v>86804.09098007515</v>
      </c>
      <c r="J92" s="67">
        <f>'都道府県別（表14）'!X148</f>
        <v>2280081.194023841</v>
      </c>
      <c r="K92" s="68">
        <f>'都道府県別（表14）'!Y148</f>
        <v>2049168.7068019458</v>
      </c>
      <c r="L92" s="69">
        <f>'都道府県別（表14）'!Z148</f>
        <v>190818.3062906671</v>
      </c>
      <c r="M92" s="64"/>
    </row>
    <row r="93" spans="2:17" ht="11.25">
      <c r="B93" s="55" t="s">
        <v>96</v>
      </c>
      <c r="C93" s="72">
        <v>100</v>
      </c>
      <c r="D93" s="70">
        <f aca="true" t="shared" si="43" ref="D93:L93">D92/$C92*100</f>
        <v>0.8649408946858297</v>
      </c>
      <c r="E93" s="70">
        <f t="shared" si="43"/>
        <v>2.3011647290372874</v>
      </c>
      <c r="F93" s="70">
        <f t="shared" si="43"/>
        <v>96.83389437627689</v>
      </c>
      <c r="G93" s="70">
        <f t="shared" si="43"/>
        <v>51.49898762474362</v>
      </c>
      <c r="H93" s="70">
        <f t="shared" si="43"/>
        <v>49.578572113238515</v>
      </c>
      <c r="I93" s="71">
        <f t="shared" si="43"/>
        <v>1.9204155115051067</v>
      </c>
      <c r="J93" s="59">
        <f t="shared" si="43"/>
        <v>50.443513007924345</v>
      </c>
      <c r="K93" s="58">
        <f t="shared" si="43"/>
        <v>45.33490675153327</v>
      </c>
      <c r="L93" s="61">
        <f t="shared" si="43"/>
        <v>4.221580240542395</v>
      </c>
      <c r="M93" s="62"/>
      <c r="Q93" s="17">
        <f>2344-2180</f>
        <v>164</v>
      </c>
    </row>
    <row r="94" spans="2:17" ht="11.25">
      <c r="B94" s="63" t="s">
        <v>146</v>
      </c>
      <c r="C94" s="64">
        <f>'都道府県別（表14）'!Q149</f>
        <v>8092141.934786429</v>
      </c>
      <c r="D94" s="65">
        <f>'都道府県別（表14）'!R149</f>
        <v>5248483.562348153</v>
      </c>
      <c r="E94" s="65">
        <f>'都道府県別（表14）'!S149</f>
        <v>135580.9652049638</v>
      </c>
      <c r="F94" s="65">
        <f>'都道府県別（表14）'!T149</f>
        <v>2708077.4072333123</v>
      </c>
      <c r="G94" s="65">
        <f>'都道府県別（表14）'!U149</f>
        <v>1141156.9324634254</v>
      </c>
      <c r="H94" s="65">
        <f>'都道府県別（表14）'!V149</f>
        <v>1091155.651707565</v>
      </c>
      <c r="I94" s="66">
        <f>'都道府県別（表14）'!W149</f>
        <v>50001.280755860455</v>
      </c>
      <c r="J94" s="67">
        <f>'都道府県別（表14）'!X149</f>
        <v>6339639.214055719</v>
      </c>
      <c r="K94" s="68">
        <f>'都道府県別（表14）'!Y149</f>
        <v>1566920.4747698868</v>
      </c>
      <c r="L94" s="69">
        <f>'都道府県別（表14）'!Z149</f>
        <v>185582.24596082425</v>
      </c>
      <c r="M94" s="64"/>
      <c r="Q94" s="137">
        <f>Q93/2180</f>
        <v>0.07522935779816514</v>
      </c>
    </row>
    <row r="95" spans="2:13" ht="11.25">
      <c r="B95" s="55" t="s">
        <v>96</v>
      </c>
      <c r="C95" s="72">
        <v>100</v>
      </c>
      <c r="D95" s="70">
        <f aca="true" t="shared" si="44" ref="D95:L95">D94/$C94*100</f>
        <v>64.85901513647478</v>
      </c>
      <c r="E95" s="70">
        <f t="shared" si="44"/>
        <v>1.675464497503801</v>
      </c>
      <c r="F95" s="70">
        <f t="shared" si="44"/>
        <v>33.46552036602142</v>
      </c>
      <c r="G95" s="70">
        <f t="shared" si="44"/>
        <v>14.102038022316812</v>
      </c>
      <c r="H95" s="70">
        <f t="shared" si="44"/>
        <v>13.484138816410457</v>
      </c>
      <c r="I95" s="71">
        <f t="shared" si="44"/>
        <v>0.6178992059063545</v>
      </c>
      <c r="J95" s="59">
        <f t="shared" si="44"/>
        <v>78.34315395288525</v>
      </c>
      <c r="K95" s="58">
        <f t="shared" si="44"/>
        <v>19.36348234370461</v>
      </c>
      <c r="L95" s="61">
        <f t="shared" si="44"/>
        <v>2.2933637034101553</v>
      </c>
      <c r="M95" s="62"/>
    </row>
    <row r="96" spans="2:13" ht="11.25">
      <c r="B96" s="63" t="s">
        <v>147</v>
      </c>
      <c r="C96" s="64">
        <f>'都道府県別（表14）'!Q150</f>
        <v>11067279.276554918</v>
      </c>
      <c r="D96" s="65">
        <f>'都道府県別（表14）'!R150</f>
        <v>1688215.4426751283</v>
      </c>
      <c r="E96" s="65">
        <f>'都道府県別（表14）'!S150</f>
        <v>377021.09069224505</v>
      </c>
      <c r="F96" s="65">
        <f>'都道府県別（表14）'!T150</f>
        <v>9002042.743187543</v>
      </c>
      <c r="G96" s="65">
        <f>'都道府県別（表14）'!U150</f>
        <v>5507676.270982583</v>
      </c>
      <c r="H96" s="65">
        <f>'都道府県別（表14）'!V150</f>
        <v>5436984.303849704</v>
      </c>
      <c r="I96" s="66">
        <f>'都道府県別（表14）'!W150</f>
        <v>70691.96713287904</v>
      </c>
      <c r="J96" s="67">
        <f>'都道府県別（表14）'!X150</f>
        <v>7125199.746524832</v>
      </c>
      <c r="K96" s="68">
        <f>'都道府県別（表14）'!Y150</f>
        <v>3494366.47220496</v>
      </c>
      <c r="L96" s="69">
        <f>'都道府県別（表14）'!Z150</f>
        <v>447713.0578251241</v>
      </c>
      <c r="M96" s="64"/>
    </row>
    <row r="97" spans="2:13" ht="11.25">
      <c r="B97" s="55" t="s">
        <v>96</v>
      </c>
      <c r="C97" s="72">
        <v>100</v>
      </c>
      <c r="D97" s="70">
        <f aca="true" t="shared" si="45" ref="D97:L97">D96/$C96*100</f>
        <v>15.254114407788263</v>
      </c>
      <c r="E97" s="70">
        <f t="shared" si="45"/>
        <v>3.406628506167111</v>
      </c>
      <c r="F97" s="70">
        <f t="shared" si="45"/>
        <v>81.33925708604461</v>
      </c>
      <c r="G97" s="70">
        <f t="shared" si="45"/>
        <v>49.76540424574017</v>
      </c>
      <c r="H97" s="70">
        <f t="shared" si="45"/>
        <v>49.12665676890877</v>
      </c>
      <c r="I97" s="71">
        <f t="shared" si="45"/>
        <v>0.6387474768314008</v>
      </c>
      <c r="J97" s="59">
        <f t="shared" si="45"/>
        <v>64.38077117669702</v>
      </c>
      <c r="K97" s="58">
        <f t="shared" si="45"/>
        <v>31.573852840304443</v>
      </c>
      <c r="L97" s="61">
        <f t="shared" si="45"/>
        <v>4.045375982998512</v>
      </c>
      <c r="M97" s="62"/>
    </row>
    <row r="98" spans="2:13" ht="11.25">
      <c r="B98" s="63" t="s">
        <v>148</v>
      </c>
      <c r="C98" s="64">
        <f>'都道府県別（表14）'!Q151</f>
        <v>3509526.9773267047</v>
      </c>
      <c r="D98" s="65">
        <f>'都道府県別（表14）'!R151</f>
        <v>324355.7737093265</v>
      </c>
      <c r="E98" s="65">
        <f>'都道府県別（表14）'!S151</f>
        <v>110066.73704702567</v>
      </c>
      <c r="F98" s="65">
        <f>'都道府県別（表14）'!T151</f>
        <v>3075104.4665703527</v>
      </c>
      <c r="G98" s="65">
        <f>'都道府県別（表14）'!U151</f>
        <v>1734242.187272998</v>
      </c>
      <c r="H98" s="65">
        <f>'都道府県別（表14）'!V151</f>
        <v>1689138.2517067038</v>
      </c>
      <c r="I98" s="66">
        <f>'都道府県別（表14）'!W151</f>
        <v>45103.935566294276</v>
      </c>
      <c r="J98" s="67">
        <f>'都道府県別（表14）'!X151</f>
        <v>2013494.0254160303</v>
      </c>
      <c r="K98" s="68">
        <f>'都道府県別（表14）'!Y151</f>
        <v>1340862.2792973546</v>
      </c>
      <c r="L98" s="69">
        <f>'都道府県別（表14）'!Z151</f>
        <v>155170.67261331994</v>
      </c>
      <c r="M98" s="64"/>
    </row>
    <row r="99" spans="2:16" ht="12" thickBot="1">
      <c r="B99" s="55" t="s">
        <v>96</v>
      </c>
      <c r="C99" s="74">
        <v>100</v>
      </c>
      <c r="D99" s="57">
        <f aca="true" t="shared" si="46" ref="D99:L99">D98/$C98*100</f>
        <v>9.242150745807816</v>
      </c>
      <c r="E99" s="57">
        <f t="shared" si="46"/>
        <v>3.1362271257098664</v>
      </c>
      <c r="F99" s="57">
        <f t="shared" si="46"/>
        <v>87.62162212848233</v>
      </c>
      <c r="G99" s="57">
        <f t="shared" si="46"/>
        <v>49.41526873784039</v>
      </c>
      <c r="H99" s="57">
        <f t="shared" si="46"/>
        <v>48.13008313141286</v>
      </c>
      <c r="I99" s="58">
        <f t="shared" si="46"/>
        <v>1.2851856064275387</v>
      </c>
      <c r="J99" s="59">
        <f t="shared" si="46"/>
        <v>57.372233877220665</v>
      </c>
      <c r="K99" s="58">
        <f t="shared" si="46"/>
        <v>38.20635339064193</v>
      </c>
      <c r="L99" s="61">
        <f t="shared" si="46"/>
        <v>4.421412732137405</v>
      </c>
      <c r="M99" s="62"/>
      <c r="P99" s="17" t="s">
        <v>275</v>
      </c>
    </row>
    <row r="100" spans="2:17" ht="12" thickTop="1">
      <c r="B100" s="75" t="s">
        <v>60</v>
      </c>
      <c r="C100" s="76">
        <f>'都道府県別（表14）'!Q152</f>
        <v>418950905.87505615</v>
      </c>
      <c r="D100" s="77">
        <f>'都道府県別（表14）'!R152</f>
        <v>35400895.21306177</v>
      </c>
      <c r="E100" s="77">
        <f>'都道府県別（表14）'!S152</f>
        <v>12132757.636956032</v>
      </c>
      <c r="F100" s="77">
        <f>'都道府県別（表14）'!T152</f>
        <v>371417253.0250381</v>
      </c>
      <c r="G100" s="77">
        <f>'都道府県別（表14）'!U152</f>
        <v>173124118.58787978</v>
      </c>
      <c r="H100" s="77">
        <f>'都道府県別（表14）'!V152</f>
        <v>161815415.61829188</v>
      </c>
      <c r="I100" s="78">
        <f>'都道府県別（表14）'!W152</f>
        <v>11308702.969587862</v>
      </c>
      <c r="J100" s="79">
        <f>'都道府県別（表14）'!X152</f>
        <v>197216310.8313537</v>
      </c>
      <c r="K100" s="80">
        <f>'都道府県別（表14）'!Y152</f>
        <v>198293134.43715847</v>
      </c>
      <c r="L100" s="81">
        <f>'都道府県別（表14）'!Z152</f>
        <v>23441460.60654389</v>
      </c>
      <c r="M100" s="76"/>
      <c r="P100" s="17">
        <v>24229118</v>
      </c>
      <c r="Q100" s="137">
        <f>(L100-P100)/L100</f>
        <v>-0.033601037353287934</v>
      </c>
    </row>
    <row r="101" spans="2:13" ht="12" thickBot="1">
      <c r="B101" s="82" t="s">
        <v>96</v>
      </c>
      <c r="C101" s="83">
        <v>100</v>
      </c>
      <c r="D101" s="84">
        <f aca="true" t="shared" si="47" ref="D101:L101">D100/$C100*100</f>
        <v>8.449891077122864</v>
      </c>
      <c r="E101" s="84">
        <f t="shared" si="47"/>
        <v>2.8959855359697895</v>
      </c>
      <c r="F101" s="84">
        <f t="shared" si="47"/>
        <v>88.65412338690729</v>
      </c>
      <c r="G101" s="84">
        <f t="shared" si="47"/>
        <v>41.32324722541849</v>
      </c>
      <c r="H101" s="84">
        <f t="shared" si="47"/>
        <v>38.62395649445144</v>
      </c>
      <c r="I101" s="85">
        <f t="shared" si="47"/>
        <v>2.6992907309670455</v>
      </c>
      <c r="J101" s="86">
        <f t="shared" si="47"/>
        <v>47.07384757157431</v>
      </c>
      <c r="K101" s="85">
        <f t="shared" si="47"/>
        <v>47.33087616148883</v>
      </c>
      <c r="L101" s="87">
        <f t="shared" si="47"/>
        <v>5.5952762669368346</v>
      </c>
      <c r="M101" s="88"/>
    </row>
    <row r="102" spans="2:13" ht="11.25">
      <c r="B102" s="89" t="s">
        <v>149</v>
      </c>
      <c r="C102" s="20"/>
      <c r="D102" s="19"/>
      <c r="E102" s="19"/>
      <c r="F102" s="19"/>
      <c r="G102" s="19"/>
      <c r="H102" s="19"/>
      <c r="I102" s="19"/>
      <c r="J102" s="19"/>
      <c r="K102" s="19"/>
      <c r="L102" s="19"/>
      <c r="M102" s="90"/>
    </row>
    <row r="103" ht="11.25">
      <c r="P103" s="17" t="s">
        <v>231</v>
      </c>
    </row>
    <row r="104" spans="2:26" ht="33.75">
      <c r="B104" s="17" t="s">
        <v>278</v>
      </c>
      <c r="P104" s="120" t="s">
        <v>172</v>
      </c>
      <c r="Q104" s="121" t="s">
        <v>221</v>
      </c>
      <c r="R104" s="121" t="s">
        <v>222</v>
      </c>
      <c r="S104" s="121" t="s">
        <v>223</v>
      </c>
      <c r="T104" s="121" t="s">
        <v>224</v>
      </c>
      <c r="U104" s="121" t="s">
        <v>225</v>
      </c>
      <c r="V104" s="121" t="s">
        <v>226</v>
      </c>
      <c r="W104" s="121" t="s">
        <v>227</v>
      </c>
      <c r="X104" s="121" t="s">
        <v>228</v>
      </c>
      <c r="Y104" s="121" t="s">
        <v>229</v>
      </c>
      <c r="Z104" s="121" t="s">
        <v>230</v>
      </c>
    </row>
    <row r="105" spans="16:26" ht="11.25">
      <c r="P105" s="122" t="s">
        <v>173</v>
      </c>
      <c r="Q105" s="131">
        <v>37894897.206526935</v>
      </c>
      <c r="R105" s="131">
        <v>873408.21029612</v>
      </c>
      <c r="S105" s="131">
        <v>1258138.3583667327</v>
      </c>
      <c r="T105" s="131">
        <v>35763350.63786408</v>
      </c>
      <c r="U105" s="131">
        <v>18887626.10753085</v>
      </c>
      <c r="V105" s="131">
        <v>18242208.066397503</v>
      </c>
      <c r="W105" s="131">
        <v>645418.0411333437</v>
      </c>
      <c r="X105" s="131">
        <v>19115616.276693624</v>
      </c>
      <c r="Y105" s="131">
        <v>16875724.530333232</v>
      </c>
      <c r="Z105" s="131">
        <v>1903556.3995000764</v>
      </c>
    </row>
    <row r="106" spans="16:26" ht="11.25">
      <c r="P106" s="122" t="s">
        <v>174</v>
      </c>
      <c r="Q106" s="131">
        <v>5395926.3319794815</v>
      </c>
      <c r="R106" s="131">
        <v>467614.56131986924</v>
      </c>
      <c r="S106" s="131">
        <v>46741.76922226098</v>
      </c>
      <c r="T106" s="131">
        <v>4881570.001437351</v>
      </c>
      <c r="U106" s="131">
        <v>2271059.2714696564</v>
      </c>
      <c r="V106" s="131">
        <v>2229974.9846449858</v>
      </c>
      <c r="W106" s="131">
        <v>41084.28682467016</v>
      </c>
      <c r="X106" s="131">
        <v>2697589.545964855</v>
      </c>
      <c r="Y106" s="131">
        <v>2610510.7299676947</v>
      </c>
      <c r="Z106" s="131">
        <v>87826.05604693113</v>
      </c>
    </row>
    <row r="107" spans="16:26" ht="11.25">
      <c r="P107" s="122" t="s">
        <v>175</v>
      </c>
      <c r="Q107" s="131">
        <v>6197811.912994679</v>
      </c>
      <c r="R107" s="131">
        <v>824659.4339293217</v>
      </c>
      <c r="S107" s="131">
        <v>113499.32677341861</v>
      </c>
      <c r="T107" s="131">
        <v>5259653.152291937</v>
      </c>
      <c r="U107" s="131">
        <v>3184746.2480054908</v>
      </c>
      <c r="V107" s="131">
        <v>3104057.793837641</v>
      </c>
      <c r="W107" s="131">
        <v>80688.45416785043</v>
      </c>
      <c r="X107" s="131">
        <v>3928717.2277669627</v>
      </c>
      <c r="Y107" s="131">
        <v>2074906.904286446</v>
      </c>
      <c r="Z107" s="131">
        <v>194187.78094126904</v>
      </c>
    </row>
    <row r="108" spans="16:26" ht="11.25">
      <c r="P108" s="122" t="s">
        <v>176</v>
      </c>
      <c r="Q108" s="131">
        <v>10999325.98944934</v>
      </c>
      <c r="R108" s="131">
        <v>301320.00765656197</v>
      </c>
      <c r="S108" s="131">
        <v>67015.84822162744</v>
      </c>
      <c r="T108" s="131">
        <v>10630990.133571155</v>
      </c>
      <c r="U108" s="131">
        <v>3211174.839828482</v>
      </c>
      <c r="V108" s="131">
        <v>3099526.5425922736</v>
      </c>
      <c r="W108" s="131">
        <v>111648.29723620792</v>
      </c>
      <c r="X108" s="131">
        <v>3400846.5502488357</v>
      </c>
      <c r="Y108" s="131">
        <v>7419815.2937426735</v>
      </c>
      <c r="Z108" s="131">
        <v>178664.14545783534</v>
      </c>
    </row>
    <row r="109" spans="16:26" ht="11.25">
      <c r="P109" s="122" t="s">
        <v>177</v>
      </c>
      <c r="Q109" s="131">
        <v>3319314.159267893</v>
      </c>
      <c r="R109" s="131">
        <v>202691.21513371757</v>
      </c>
      <c r="S109" s="131">
        <v>746516.5619172239</v>
      </c>
      <c r="T109" s="131">
        <v>2370106.382216952</v>
      </c>
      <c r="U109" s="131">
        <v>1106694.4023038324</v>
      </c>
      <c r="V109" s="131">
        <v>1072811.6958173038</v>
      </c>
      <c r="W109" s="131">
        <v>33882.70648652853</v>
      </c>
      <c r="X109" s="131">
        <v>1275502.9109510214</v>
      </c>
      <c r="Y109" s="131">
        <v>1263411.9799131195</v>
      </c>
      <c r="Z109" s="131">
        <v>780399.2684037524</v>
      </c>
    </row>
    <row r="110" spans="16:26" ht="11.25">
      <c r="P110" s="122" t="s">
        <v>178</v>
      </c>
      <c r="Q110" s="131">
        <v>3674666.490346741</v>
      </c>
      <c r="R110" s="131">
        <v>4896.594267889929</v>
      </c>
      <c r="S110" s="131">
        <v>61123.770450509764</v>
      </c>
      <c r="T110" s="131">
        <v>3608646.125628341</v>
      </c>
      <c r="U110" s="131">
        <v>2056031.982863789</v>
      </c>
      <c r="V110" s="131">
        <v>1896794.5766991847</v>
      </c>
      <c r="W110" s="131">
        <v>159237.40616460462</v>
      </c>
      <c r="X110" s="131">
        <v>1901691.1709670746</v>
      </c>
      <c r="Y110" s="131">
        <v>1552614.142764552</v>
      </c>
      <c r="Z110" s="131">
        <v>220361.17661511438</v>
      </c>
    </row>
    <row r="111" spans="16:26" ht="11.25">
      <c r="P111" s="122" t="s">
        <v>179</v>
      </c>
      <c r="Q111" s="131">
        <v>10398592.269080982</v>
      </c>
      <c r="R111" s="131">
        <v>808093.2022324002</v>
      </c>
      <c r="S111" s="131">
        <v>420813.680971734</v>
      </c>
      <c r="T111" s="131">
        <v>9169685.38587685</v>
      </c>
      <c r="U111" s="131">
        <v>4011189.763400363</v>
      </c>
      <c r="V111" s="131">
        <v>3730380.466676216</v>
      </c>
      <c r="W111" s="131">
        <v>280809.29672414734</v>
      </c>
      <c r="X111" s="131">
        <v>4538473.6689086165</v>
      </c>
      <c r="Y111" s="131">
        <v>5158495.6224764865</v>
      </c>
      <c r="Z111" s="131">
        <v>701622.9776958814</v>
      </c>
    </row>
    <row r="112" spans="16:26" ht="11.25">
      <c r="P112" s="122" t="s">
        <v>180</v>
      </c>
      <c r="Q112" s="131">
        <v>11271689.048883868</v>
      </c>
      <c r="R112" s="131">
        <v>664609.6184954945</v>
      </c>
      <c r="S112" s="131">
        <v>418395.80433984625</v>
      </c>
      <c r="T112" s="131">
        <v>10188683.626048528</v>
      </c>
      <c r="U112" s="131">
        <v>5165789.994751508</v>
      </c>
      <c r="V112" s="131">
        <v>5031138.106858736</v>
      </c>
      <c r="W112" s="131">
        <v>134651.8878927736</v>
      </c>
      <c r="X112" s="131">
        <v>5695747.72535423</v>
      </c>
      <c r="Y112" s="131">
        <v>5022893.631297019</v>
      </c>
      <c r="Z112" s="131">
        <v>553047.6922326199</v>
      </c>
    </row>
    <row r="113" spans="16:26" ht="11.25">
      <c r="P113" s="122" t="s">
        <v>181</v>
      </c>
      <c r="Q113" s="131">
        <v>9031561.946537912</v>
      </c>
      <c r="R113" s="131">
        <v>840751.4303069508</v>
      </c>
      <c r="S113" s="131">
        <v>196741.0343100807</v>
      </c>
      <c r="T113" s="131">
        <v>7994069.481920882</v>
      </c>
      <c r="U113" s="131">
        <v>3694561.212507302</v>
      </c>
      <c r="V113" s="131">
        <v>3484341.6450090646</v>
      </c>
      <c r="W113" s="131">
        <v>210219.56749823765</v>
      </c>
      <c r="X113" s="131">
        <v>4325093.075316016</v>
      </c>
      <c r="Y113" s="131">
        <v>4299508.26941358</v>
      </c>
      <c r="Z113" s="131">
        <v>406960.60180831834</v>
      </c>
    </row>
    <row r="114" spans="16:26" ht="11.25">
      <c r="P114" s="122" t="s">
        <v>182</v>
      </c>
      <c r="Q114" s="131">
        <v>7091005.543322702</v>
      </c>
      <c r="R114" s="131">
        <v>641178.2689064412</v>
      </c>
      <c r="S114" s="131">
        <v>93746.97661555778</v>
      </c>
      <c r="T114" s="131">
        <v>6356080.297800704</v>
      </c>
      <c r="U114" s="131">
        <v>3586999.1229527444</v>
      </c>
      <c r="V114" s="131">
        <v>3482844.8110454013</v>
      </c>
      <c r="W114" s="131">
        <v>104154.31190734265</v>
      </c>
      <c r="X114" s="131">
        <v>4124023.0799518423</v>
      </c>
      <c r="Y114" s="131">
        <v>2769081.1748479595</v>
      </c>
      <c r="Z114" s="131">
        <v>197901.28852290043</v>
      </c>
    </row>
    <row r="115" spans="16:26" ht="11.25">
      <c r="P115" s="122" t="s">
        <v>183</v>
      </c>
      <c r="Q115" s="131">
        <v>12061189.239056906</v>
      </c>
      <c r="R115" s="131">
        <v>487038.85761296464</v>
      </c>
      <c r="S115" s="131">
        <v>50238.7517347557</v>
      </c>
      <c r="T115" s="131">
        <v>11523911.629709188</v>
      </c>
      <c r="U115" s="131">
        <v>4893399.964579361</v>
      </c>
      <c r="V115" s="131">
        <v>4729832.896696842</v>
      </c>
      <c r="W115" s="131">
        <v>163567.06788251968</v>
      </c>
      <c r="X115" s="131">
        <v>5216871.754309807</v>
      </c>
      <c r="Y115" s="131">
        <v>6630511.665129827</v>
      </c>
      <c r="Z115" s="131">
        <v>213805.81961727538</v>
      </c>
    </row>
    <row r="116" spans="16:26" ht="11.25">
      <c r="P116" s="122" t="s">
        <v>184</v>
      </c>
      <c r="Q116" s="131">
        <v>28558714.5162927</v>
      </c>
      <c r="R116" s="131">
        <v>3888477.5269332724</v>
      </c>
      <c r="S116" s="131">
        <v>433079.03440876416</v>
      </c>
      <c r="T116" s="131">
        <v>24237157.95495066</v>
      </c>
      <c r="U116" s="131">
        <v>13035732.957451196</v>
      </c>
      <c r="V116" s="131">
        <v>12555033.940787058</v>
      </c>
      <c r="W116" s="131">
        <v>480699.01666413667</v>
      </c>
      <c r="X116" s="131">
        <v>16443511.46772033</v>
      </c>
      <c r="Y116" s="131">
        <v>11201424.997499464</v>
      </c>
      <c r="Z116" s="131">
        <v>913778.0510729009</v>
      </c>
    </row>
    <row r="117" spans="16:26" ht="11.25">
      <c r="P117" s="122" t="s">
        <v>185</v>
      </c>
      <c r="Q117" s="131">
        <v>25232373.80328156</v>
      </c>
      <c r="R117" s="131">
        <v>106295.00543012437</v>
      </c>
      <c r="S117" s="131">
        <v>451259.7039696721</v>
      </c>
      <c r="T117" s="131">
        <v>24674819.09388178</v>
      </c>
      <c r="U117" s="131">
        <v>8187756.586769969</v>
      </c>
      <c r="V117" s="131">
        <v>7482258.353600952</v>
      </c>
      <c r="W117" s="131">
        <v>705498.2331690171</v>
      </c>
      <c r="X117" s="131">
        <v>7588553.359031077</v>
      </c>
      <c r="Y117" s="131">
        <v>16487062.50711181</v>
      </c>
      <c r="Z117" s="131">
        <v>1156757.9371386892</v>
      </c>
    </row>
    <row r="118" spans="16:26" ht="11.25">
      <c r="P118" s="122" t="s">
        <v>186</v>
      </c>
      <c r="Q118" s="131">
        <v>18715468.366163768</v>
      </c>
      <c r="R118" s="131">
        <v>243120.86380073804</v>
      </c>
      <c r="S118" s="131">
        <v>106032.31920932163</v>
      </c>
      <c r="T118" s="131">
        <v>18366315.183153708</v>
      </c>
      <c r="U118" s="131">
        <v>8198630.51023992</v>
      </c>
      <c r="V118" s="131">
        <v>6799488.130713071</v>
      </c>
      <c r="W118" s="131">
        <v>1399142.3795268491</v>
      </c>
      <c r="X118" s="131">
        <v>7042608.994513809</v>
      </c>
      <c r="Y118" s="131">
        <v>10167684.672913788</v>
      </c>
      <c r="Z118" s="131">
        <v>1505174.6987361708</v>
      </c>
    </row>
    <row r="119" spans="16:26" ht="11.25">
      <c r="P119" s="122" t="s">
        <v>187</v>
      </c>
      <c r="Q119" s="131">
        <v>8336901.045017093</v>
      </c>
      <c r="R119" s="131">
        <v>272988.97744408296</v>
      </c>
      <c r="S119" s="131">
        <v>137275.86841498315</v>
      </c>
      <c r="T119" s="131">
        <v>7926636.199158027</v>
      </c>
      <c r="U119" s="131">
        <v>3655036.207948897</v>
      </c>
      <c r="V119" s="131">
        <v>3470267.822687219</v>
      </c>
      <c r="W119" s="131">
        <v>184768.3852616784</v>
      </c>
      <c r="X119" s="131">
        <v>3743256.800131302</v>
      </c>
      <c r="Y119" s="131">
        <v>4271599.99120913</v>
      </c>
      <c r="Z119" s="131">
        <v>322044.2536766615</v>
      </c>
    </row>
    <row r="120" spans="16:26" ht="11.25">
      <c r="P120" s="122" t="s">
        <v>188</v>
      </c>
      <c r="Q120" s="131">
        <v>4888063.182966872</v>
      </c>
      <c r="R120" s="131">
        <v>208548.08457995392</v>
      </c>
      <c r="S120" s="131">
        <v>135845.9168345645</v>
      </c>
      <c r="T120" s="131">
        <v>4543669.181552353</v>
      </c>
      <c r="U120" s="131">
        <v>1768729.0412126696</v>
      </c>
      <c r="V120" s="131">
        <v>1612047.0324021387</v>
      </c>
      <c r="W120" s="131">
        <v>156682.00881053158</v>
      </c>
      <c r="X120" s="131">
        <v>1820595.1169820926</v>
      </c>
      <c r="Y120" s="131">
        <v>2774940.1403396837</v>
      </c>
      <c r="Z120" s="131">
        <v>292527.9256450961</v>
      </c>
    </row>
    <row r="121" spans="16:26" ht="11.25">
      <c r="P121" s="122" t="s">
        <v>189</v>
      </c>
      <c r="Q121" s="131">
        <v>3356860.0004333374</v>
      </c>
      <c r="R121" s="131">
        <v>66691.0711007107</v>
      </c>
      <c r="S121" s="131">
        <v>80788.79326888925</v>
      </c>
      <c r="T121" s="131">
        <v>3209380.136063738</v>
      </c>
      <c r="U121" s="131">
        <v>1817309.2667434802</v>
      </c>
      <c r="V121" s="131">
        <v>1736991.4157385374</v>
      </c>
      <c r="W121" s="131">
        <v>80317.85100494277</v>
      </c>
      <c r="X121" s="131">
        <v>1803682.486839248</v>
      </c>
      <c r="Y121" s="131">
        <v>1392070.8693202576</v>
      </c>
      <c r="Z121" s="131">
        <v>161106.64427383203</v>
      </c>
    </row>
    <row r="122" spans="16:26" ht="11.25">
      <c r="P122" s="122" t="s">
        <v>190</v>
      </c>
      <c r="Q122" s="131">
        <v>2803856.911893725</v>
      </c>
      <c r="R122" s="131">
        <v>9455.929222898283</v>
      </c>
      <c r="S122" s="131">
        <v>18905.13982090278</v>
      </c>
      <c r="T122" s="131">
        <v>2775495.8428499233</v>
      </c>
      <c r="U122" s="131">
        <v>1453627.2494501132</v>
      </c>
      <c r="V122" s="131">
        <v>1390376.0456766838</v>
      </c>
      <c r="W122" s="131">
        <v>63251.203773429406</v>
      </c>
      <c r="X122" s="131">
        <v>1399831.974899582</v>
      </c>
      <c r="Y122" s="131">
        <v>1321868.5933998101</v>
      </c>
      <c r="Z122" s="131">
        <v>82156.34359433218</v>
      </c>
    </row>
    <row r="123" spans="16:26" ht="11.25">
      <c r="P123" s="122" t="s">
        <v>191</v>
      </c>
      <c r="Q123" s="131">
        <v>1979021.0354052384</v>
      </c>
      <c r="R123" s="131">
        <v>51802.84384618379</v>
      </c>
      <c r="S123" s="131">
        <v>110207.79537538718</v>
      </c>
      <c r="T123" s="131">
        <v>1817010.3961836675</v>
      </c>
      <c r="U123" s="131">
        <v>961874.7242912723</v>
      </c>
      <c r="V123" s="131">
        <v>872523.1604208748</v>
      </c>
      <c r="W123" s="131">
        <v>89351.56387039779</v>
      </c>
      <c r="X123" s="131">
        <v>924326.0042670586</v>
      </c>
      <c r="Y123" s="131">
        <v>855135.6718923951</v>
      </c>
      <c r="Z123" s="131">
        <v>199559.359245785</v>
      </c>
    </row>
    <row r="124" spans="16:26" ht="11.25">
      <c r="P124" s="122" t="s">
        <v>192</v>
      </c>
      <c r="Q124" s="131">
        <v>4929855.198216009</v>
      </c>
      <c r="R124" s="131">
        <v>221800.0669909829</v>
      </c>
      <c r="S124" s="131">
        <v>58253.082399604486</v>
      </c>
      <c r="T124" s="131">
        <v>4649802.048825422</v>
      </c>
      <c r="U124" s="131">
        <v>2173915.6446336457</v>
      </c>
      <c r="V124" s="131">
        <v>2095631.964031984</v>
      </c>
      <c r="W124" s="131">
        <v>78283.6806016612</v>
      </c>
      <c r="X124" s="131">
        <v>2317432.031022967</v>
      </c>
      <c r="Y124" s="131">
        <v>2475886.4041917766</v>
      </c>
      <c r="Z124" s="131">
        <v>136536.76300126567</v>
      </c>
    </row>
    <row r="125" spans="16:26" ht="11.25">
      <c r="P125" s="122" t="s">
        <v>193</v>
      </c>
      <c r="Q125" s="131">
        <v>5545116.30392186</v>
      </c>
      <c r="R125" s="131">
        <v>340158.1598551913</v>
      </c>
      <c r="S125" s="131">
        <v>126957.06583226877</v>
      </c>
      <c r="T125" s="131">
        <v>5078001.078234399</v>
      </c>
      <c r="U125" s="131">
        <v>1988759.2126566125</v>
      </c>
      <c r="V125" s="131">
        <v>1779641.6655474487</v>
      </c>
      <c r="W125" s="131">
        <v>209117.54710916468</v>
      </c>
      <c r="X125" s="131">
        <v>2119799.82540264</v>
      </c>
      <c r="Y125" s="131">
        <v>3089241.865577786</v>
      </c>
      <c r="Z125" s="131">
        <v>336074.61294143344</v>
      </c>
    </row>
    <row r="126" spans="16:26" ht="11.25">
      <c r="P126" s="122" t="s">
        <v>194</v>
      </c>
      <c r="Q126" s="131">
        <v>13079921.298836283</v>
      </c>
      <c r="R126" s="131">
        <v>1086854.0036351976</v>
      </c>
      <c r="S126" s="131">
        <v>84680.0510661283</v>
      </c>
      <c r="T126" s="131">
        <v>11908387.244134959</v>
      </c>
      <c r="U126" s="131">
        <v>5240433.881426147</v>
      </c>
      <c r="V126" s="131">
        <v>4244555.996188668</v>
      </c>
      <c r="W126" s="131">
        <v>995877.8852374806</v>
      </c>
      <c r="X126" s="131">
        <v>5331409.9998238655</v>
      </c>
      <c r="Y126" s="131">
        <v>6667953.362708812</v>
      </c>
      <c r="Z126" s="131">
        <v>1080557.936303609</v>
      </c>
    </row>
    <row r="127" spans="16:26" ht="11.25">
      <c r="P127" s="122" t="s">
        <v>195</v>
      </c>
      <c r="Q127" s="131">
        <v>20581601.34323664</v>
      </c>
      <c r="R127" s="131">
        <v>295658.0089849204</v>
      </c>
      <c r="S127" s="131">
        <v>1029705.7199192287</v>
      </c>
      <c r="T127" s="131">
        <v>19256237.614332493</v>
      </c>
      <c r="U127" s="131">
        <v>11337454.840793647</v>
      </c>
      <c r="V127" s="131">
        <v>10181428.571669186</v>
      </c>
      <c r="W127" s="131">
        <v>1156026.2691244623</v>
      </c>
      <c r="X127" s="131">
        <v>10477086.580654105</v>
      </c>
      <c r="Y127" s="131">
        <v>7918782.7735388465</v>
      </c>
      <c r="Z127" s="131">
        <v>2185731.989043691</v>
      </c>
    </row>
    <row r="128" spans="16:26" ht="11.25">
      <c r="P128" s="122" t="s">
        <v>196</v>
      </c>
      <c r="Q128" s="131">
        <v>7577866.69338006</v>
      </c>
      <c r="R128" s="131">
        <v>227483.00009670632</v>
      </c>
      <c r="S128" s="131">
        <v>183135.51309153196</v>
      </c>
      <c r="T128" s="131">
        <v>7167248.180191823</v>
      </c>
      <c r="U128" s="131">
        <v>2547362.18773632</v>
      </c>
      <c r="V128" s="131">
        <v>2454593.8188463347</v>
      </c>
      <c r="W128" s="131">
        <v>92768.36888998505</v>
      </c>
      <c r="X128" s="131">
        <v>2682076.818943041</v>
      </c>
      <c r="Y128" s="131">
        <v>4619885.992455503</v>
      </c>
      <c r="Z128" s="131">
        <v>275903.881981517</v>
      </c>
    </row>
    <row r="129" spans="16:26" ht="11.25">
      <c r="P129" s="122" t="s">
        <v>197</v>
      </c>
      <c r="Q129" s="131">
        <v>4149270.777155709</v>
      </c>
      <c r="R129" s="131">
        <v>111198.09546840958</v>
      </c>
      <c r="S129" s="131">
        <v>22267.287541011006</v>
      </c>
      <c r="T129" s="131">
        <v>4015805.3941462887</v>
      </c>
      <c r="U129" s="131">
        <v>1828315.182368639</v>
      </c>
      <c r="V129" s="131">
        <v>1740078.137910357</v>
      </c>
      <c r="W129" s="131">
        <v>88237.04445828203</v>
      </c>
      <c r="X129" s="131">
        <v>1851276.2333787666</v>
      </c>
      <c r="Y129" s="131">
        <v>2187490.21177765</v>
      </c>
      <c r="Z129" s="131">
        <v>110504.33199929303</v>
      </c>
    </row>
    <row r="130" spans="16:26" ht="11.25">
      <c r="P130" s="122" t="s">
        <v>198</v>
      </c>
      <c r="Q130" s="131">
        <v>5361383.646825729</v>
      </c>
      <c r="R130" s="131">
        <v>3090.3116584732543</v>
      </c>
      <c r="S130" s="131">
        <v>42660.89095346472</v>
      </c>
      <c r="T130" s="131">
        <v>5315632.444213791</v>
      </c>
      <c r="U130" s="131">
        <v>2307372.3973918767</v>
      </c>
      <c r="V130" s="131">
        <v>2104427.4663123954</v>
      </c>
      <c r="W130" s="131">
        <v>202944.93107948138</v>
      </c>
      <c r="X130" s="131">
        <v>2107517.7779708686</v>
      </c>
      <c r="Y130" s="131">
        <v>3008260.046821914</v>
      </c>
      <c r="Z130" s="131">
        <v>245605.8220329461</v>
      </c>
    </row>
    <row r="131" spans="16:26" ht="11.25">
      <c r="P131" s="122" t="s">
        <v>199</v>
      </c>
      <c r="Q131" s="131">
        <v>15585387.506236533</v>
      </c>
      <c r="R131" s="131">
        <v>460280.11633948504</v>
      </c>
      <c r="S131" s="131">
        <v>125054.27187989792</v>
      </c>
      <c r="T131" s="131">
        <v>15000053.118017152</v>
      </c>
      <c r="U131" s="131">
        <v>5203337.255901787</v>
      </c>
      <c r="V131" s="131">
        <v>4839968.960909532</v>
      </c>
      <c r="W131" s="131">
        <v>363368.29499225435</v>
      </c>
      <c r="X131" s="131">
        <v>5300249.077249018</v>
      </c>
      <c r="Y131" s="131">
        <v>9796715.862115365</v>
      </c>
      <c r="Z131" s="131">
        <v>488422.56687215227</v>
      </c>
    </row>
    <row r="132" spans="16:26" ht="11.25">
      <c r="P132" s="122" t="s">
        <v>200</v>
      </c>
      <c r="Q132" s="131">
        <v>24504071.40314117</v>
      </c>
      <c r="R132" s="131">
        <v>9007106.975252949</v>
      </c>
      <c r="S132" s="131">
        <v>622459.3472216532</v>
      </c>
      <c r="T132" s="131">
        <v>14874505.08066657</v>
      </c>
      <c r="U132" s="131">
        <v>4428674.795812722</v>
      </c>
      <c r="V132" s="131">
        <v>3817495.4364392143</v>
      </c>
      <c r="W132" s="131">
        <v>611179.3593735074</v>
      </c>
      <c r="X132" s="131">
        <v>12824602.411692163</v>
      </c>
      <c r="Y132" s="131">
        <v>10445830.284853848</v>
      </c>
      <c r="Z132" s="131">
        <v>1233638.7065951605</v>
      </c>
    </row>
    <row r="133" spans="16:26" ht="11.25">
      <c r="P133" s="122" t="s">
        <v>201</v>
      </c>
      <c r="Q133" s="131">
        <v>1572967.5157029442</v>
      </c>
      <c r="R133" s="131">
        <v>4095.764822646639</v>
      </c>
      <c r="S133" s="131">
        <v>27747.713040830135</v>
      </c>
      <c r="T133" s="131">
        <v>1541124.0378394672</v>
      </c>
      <c r="U133" s="131">
        <v>825193.6973688436</v>
      </c>
      <c r="V133" s="131">
        <v>721166.2449204419</v>
      </c>
      <c r="W133" s="131">
        <v>104027.4524484016</v>
      </c>
      <c r="X133" s="131">
        <v>725262.0097430885</v>
      </c>
      <c r="Y133" s="131">
        <v>715930.3404706236</v>
      </c>
      <c r="Z133" s="131">
        <v>131775.16548923173</v>
      </c>
    </row>
    <row r="134" spans="16:26" ht="11.25">
      <c r="P134" s="122" t="s">
        <v>202</v>
      </c>
      <c r="Q134" s="131">
        <v>4860192.102853938</v>
      </c>
      <c r="R134" s="131">
        <v>712652.1046360716</v>
      </c>
      <c r="S134" s="131">
        <v>339852.4067935147</v>
      </c>
      <c r="T134" s="131">
        <v>3807687.5914243506</v>
      </c>
      <c r="U134" s="131">
        <v>2689967.875285061</v>
      </c>
      <c r="V134" s="131">
        <v>2561915.9420159524</v>
      </c>
      <c r="W134" s="131">
        <v>128051.93326910908</v>
      </c>
      <c r="X134" s="131">
        <v>3274568.046652024</v>
      </c>
      <c r="Y134" s="131">
        <v>1117719.7161392896</v>
      </c>
      <c r="Z134" s="131">
        <v>467904.3400626237</v>
      </c>
    </row>
    <row r="135" spans="16:26" ht="11.25">
      <c r="P135" s="122" t="s">
        <v>203</v>
      </c>
      <c r="Q135" s="131">
        <v>1557696.8762325076</v>
      </c>
      <c r="R135" s="131">
        <v>141784.10959521178</v>
      </c>
      <c r="S135" s="131">
        <v>19711.942199317655</v>
      </c>
      <c r="T135" s="131">
        <v>1396200.8244379782</v>
      </c>
      <c r="U135" s="131">
        <v>842403.052372941</v>
      </c>
      <c r="V135" s="131">
        <v>826576.0117465553</v>
      </c>
      <c r="W135" s="131">
        <v>15827.040626385751</v>
      </c>
      <c r="X135" s="131">
        <v>968360.1213417671</v>
      </c>
      <c r="Y135" s="131">
        <v>553797.7720650372</v>
      </c>
      <c r="Z135" s="131">
        <v>35538.98282570341</v>
      </c>
    </row>
    <row r="136" spans="16:26" ht="11.25">
      <c r="P136" s="122" t="s">
        <v>204</v>
      </c>
      <c r="Q136" s="131">
        <v>2183524.436424601</v>
      </c>
      <c r="R136" s="131">
        <v>138725.24431785438</v>
      </c>
      <c r="S136" s="131">
        <v>237959.21306658152</v>
      </c>
      <c r="T136" s="131">
        <v>1806839.9790401652</v>
      </c>
      <c r="U136" s="131">
        <v>1209030.8277777506</v>
      </c>
      <c r="V136" s="131">
        <v>1137892.1801916463</v>
      </c>
      <c r="W136" s="131">
        <v>71138.64758610434</v>
      </c>
      <c r="X136" s="131">
        <v>1276617.4245095006</v>
      </c>
      <c r="Y136" s="131">
        <v>597809.1512624146</v>
      </c>
      <c r="Z136" s="131">
        <v>309097.86065268586</v>
      </c>
    </row>
    <row r="137" spans="16:26" ht="11.25">
      <c r="P137" s="122" t="s">
        <v>205</v>
      </c>
      <c r="Q137" s="131">
        <v>7918133.118145518</v>
      </c>
      <c r="R137" s="131">
        <v>251110.6058663476</v>
      </c>
      <c r="S137" s="131">
        <v>217416.354390139</v>
      </c>
      <c r="T137" s="131">
        <v>7449606.15788903</v>
      </c>
      <c r="U137" s="131">
        <v>3307344.329048774</v>
      </c>
      <c r="V137" s="131">
        <v>3069434.7330394</v>
      </c>
      <c r="W137" s="131">
        <v>237909.5960093732</v>
      </c>
      <c r="X137" s="131">
        <v>3320545.3389057475</v>
      </c>
      <c r="Y137" s="131">
        <v>4142261.8288402557</v>
      </c>
      <c r="Z137" s="131">
        <v>455325.9503995122</v>
      </c>
    </row>
    <row r="138" spans="16:26" ht="11.25">
      <c r="P138" s="122" t="s">
        <v>206</v>
      </c>
      <c r="Q138" s="131">
        <v>9122146.023255285</v>
      </c>
      <c r="R138" s="131">
        <v>1000911.5528358247</v>
      </c>
      <c r="S138" s="131">
        <v>657825.9931013654</v>
      </c>
      <c r="T138" s="131">
        <v>7463408.477318093</v>
      </c>
      <c r="U138" s="131">
        <v>3634962.534371542</v>
      </c>
      <c r="V138" s="131">
        <v>3433893.9303105557</v>
      </c>
      <c r="W138" s="131">
        <v>201068.60406098628</v>
      </c>
      <c r="X138" s="131">
        <v>4434805.483146381</v>
      </c>
      <c r="Y138" s="131">
        <v>3828445.9429465514</v>
      </c>
      <c r="Z138" s="131">
        <v>858894.5971623517</v>
      </c>
    </row>
    <row r="139" spans="16:26" ht="11.25">
      <c r="P139" s="122" t="s">
        <v>207</v>
      </c>
      <c r="Q139" s="131">
        <v>8656468.238961125</v>
      </c>
      <c r="R139" s="131">
        <v>1205955.8334447914</v>
      </c>
      <c r="S139" s="131">
        <v>578085.279844657</v>
      </c>
      <c r="T139" s="131">
        <v>6872427.1256716745</v>
      </c>
      <c r="U139" s="131">
        <v>2782251.8136209478</v>
      </c>
      <c r="V139" s="131">
        <v>2499717.6463957205</v>
      </c>
      <c r="W139" s="131">
        <v>282534.1672252268</v>
      </c>
      <c r="X139" s="131">
        <v>3705673.479840512</v>
      </c>
      <c r="Y139" s="131">
        <v>4090175.3120507267</v>
      </c>
      <c r="Z139" s="131">
        <v>860619.4470698838</v>
      </c>
    </row>
    <row r="140" spans="16:26" ht="11.25">
      <c r="P140" s="122" t="s">
        <v>208</v>
      </c>
      <c r="Q140" s="131">
        <v>2957337.8075726493</v>
      </c>
      <c r="R140" s="131">
        <v>121002.45728811686</v>
      </c>
      <c r="S140" s="131">
        <v>97702.74088920547</v>
      </c>
      <c r="T140" s="131">
        <v>2738632.609395327</v>
      </c>
      <c r="U140" s="131">
        <v>1559428.8783992429</v>
      </c>
      <c r="V140" s="131">
        <v>1468119.6218573626</v>
      </c>
      <c r="W140" s="131">
        <v>91309.25654188034</v>
      </c>
      <c r="X140" s="131">
        <v>1589122.0791454795</v>
      </c>
      <c r="Y140" s="131">
        <v>1179203.7309960842</v>
      </c>
      <c r="Z140" s="131">
        <v>189011.9974310858</v>
      </c>
    </row>
    <row r="141" spans="16:26" ht="11.25">
      <c r="P141" s="122" t="s">
        <v>209</v>
      </c>
      <c r="Q141" s="131">
        <v>2677039.1276104166</v>
      </c>
      <c r="R141" s="131">
        <v>42658.46394209462</v>
      </c>
      <c r="S141" s="131">
        <v>164791.92350064561</v>
      </c>
      <c r="T141" s="131">
        <v>2469588.740167676</v>
      </c>
      <c r="U141" s="131">
        <v>1740390.6285879845</v>
      </c>
      <c r="V141" s="131">
        <v>1682615.5477219885</v>
      </c>
      <c r="W141" s="131">
        <v>57775.08086599628</v>
      </c>
      <c r="X141" s="131">
        <v>1725274.0116640832</v>
      </c>
      <c r="Y141" s="131">
        <v>729198.1115796915</v>
      </c>
      <c r="Z141" s="131">
        <v>222567.0043666419</v>
      </c>
    </row>
    <row r="142" spans="16:26" ht="11.25">
      <c r="P142" s="122" t="s">
        <v>210</v>
      </c>
      <c r="Q142" s="131">
        <v>9407132.898993492</v>
      </c>
      <c r="R142" s="131">
        <v>61726.91643784538</v>
      </c>
      <c r="S142" s="131">
        <v>747149.1818647316</v>
      </c>
      <c r="T142" s="131">
        <v>8598256.800690915</v>
      </c>
      <c r="U142" s="131">
        <v>2629659.4993317835</v>
      </c>
      <c r="V142" s="131">
        <v>2343077.2249645325</v>
      </c>
      <c r="W142" s="131">
        <v>286582.2743672511</v>
      </c>
      <c r="X142" s="131">
        <v>2404804.1414023777</v>
      </c>
      <c r="Y142" s="131">
        <v>5968597.301359132</v>
      </c>
      <c r="Z142" s="131">
        <v>1033731.4562319827</v>
      </c>
    </row>
    <row r="143" spans="16:26" ht="11.25">
      <c r="P143" s="122" t="s">
        <v>211</v>
      </c>
      <c r="Q143" s="131">
        <v>1560139.2207709502</v>
      </c>
      <c r="R143" s="131">
        <v>309733.16433490196</v>
      </c>
      <c r="S143" s="131">
        <v>36043.497099543456</v>
      </c>
      <c r="T143" s="131">
        <v>1214362.5593365047</v>
      </c>
      <c r="U143" s="131">
        <v>730992.3433623436</v>
      </c>
      <c r="V143" s="131">
        <v>689679.4657091864</v>
      </c>
      <c r="W143" s="131">
        <v>41312.877653157375</v>
      </c>
      <c r="X143" s="131">
        <v>999412.6300440883</v>
      </c>
      <c r="Y143" s="131">
        <v>483370.21597416105</v>
      </c>
      <c r="Z143" s="131">
        <v>77356.37475270082</v>
      </c>
    </row>
    <row r="144" spans="16:26" ht="11.25">
      <c r="P144" s="122" t="s">
        <v>212</v>
      </c>
      <c r="Q144" s="131">
        <v>11600885.171644295</v>
      </c>
      <c r="R144" s="131">
        <v>506829.82497885724</v>
      </c>
      <c r="S144" s="131">
        <v>399735.03969187336</v>
      </c>
      <c r="T144" s="131">
        <v>10694320.306973565</v>
      </c>
      <c r="U144" s="131">
        <v>5412114.342661616</v>
      </c>
      <c r="V144" s="131">
        <v>5023716.250027418</v>
      </c>
      <c r="W144" s="131">
        <v>388398.0926342</v>
      </c>
      <c r="X144" s="131">
        <v>5530546.075006275</v>
      </c>
      <c r="Y144" s="131">
        <v>5282205.964311949</v>
      </c>
      <c r="Z144" s="131">
        <v>788133.1323260734</v>
      </c>
    </row>
    <row r="145" spans="16:26" ht="11.25">
      <c r="P145" s="122" t="s">
        <v>213</v>
      </c>
      <c r="Q145" s="131">
        <v>3394565.9216324035</v>
      </c>
      <c r="R145" s="131">
        <v>2291.228480784207</v>
      </c>
      <c r="S145" s="131">
        <v>41291.18139872466</v>
      </c>
      <c r="T145" s="131">
        <v>3350983.511752895</v>
      </c>
      <c r="U145" s="131">
        <v>1733152.7349077745</v>
      </c>
      <c r="V145" s="131">
        <v>1682136.742724981</v>
      </c>
      <c r="W145" s="131">
        <v>51015.992182793605</v>
      </c>
      <c r="X145" s="131">
        <v>1684427.9712057651</v>
      </c>
      <c r="Y145" s="131">
        <v>1617830.7768451206</v>
      </c>
      <c r="Z145" s="131">
        <v>92307.17358151826</v>
      </c>
    </row>
    <row r="146" spans="16:26" ht="11.25">
      <c r="P146" s="122" t="s">
        <v>214</v>
      </c>
      <c r="Q146" s="131">
        <v>4332076.743997137</v>
      </c>
      <c r="R146" s="131">
        <v>344042.32335084135</v>
      </c>
      <c r="S146" s="131">
        <v>382334.95597587555</v>
      </c>
      <c r="T146" s="131">
        <v>3605699.4646704216</v>
      </c>
      <c r="U146" s="131">
        <v>2140295.9829334505</v>
      </c>
      <c r="V146" s="131">
        <v>2082111.7627826794</v>
      </c>
      <c r="W146" s="131">
        <v>58184.22015077087</v>
      </c>
      <c r="X146" s="131">
        <v>2426154.0861335206</v>
      </c>
      <c r="Y146" s="131">
        <v>1465403.481736971</v>
      </c>
      <c r="Z146" s="131">
        <v>440519.1761266464</v>
      </c>
    </row>
    <row r="147" spans="16:26" ht="11.25">
      <c r="P147" s="122" t="s">
        <v>215</v>
      </c>
      <c r="Q147" s="131">
        <v>7439871.10562254</v>
      </c>
      <c r="R147" s="131">
        <v>539954.4808079196</v>
      </c>
      <c r="S147" s="131">
        <v>216887.52171318195</v>
      </c>
      <c r="T147" s="131">
        <v>6683029.103101438</v>
      </c>
      <c r="U147" s="131">
        <v>2972470.4374955436</v>
      </c>
      <c r="V147" s="131">
        <v>2854379.3248299123</v>
      </c>
      <c r="W147" s="131">
        <v>118091.11266563086</v>
      </c>
      <c r="X147" s="131">
        <v>3394333.805637832</v>
      </c>
      <c r="Y147" s="131">
        <v>3710558.6656058943</v>
      </c>
      <c r="Z147" s="131">
        <v>334978.6343788128</v>
      </c>
    </row>
    <row r="148" spans="16:26" ht="11.25">
      <c r="P148" s="122" t="s">
        <v>216</v>
      </c>
      <c r="Q148" s="131">
        <v>4520068.207116454</v>
      </c>
      <c r="R148" s="131">
        <v>39095.918391042804</v>
      </c>
      <c r="S148" s="131">
        <v>104014.21531059193</v>
      </c>
      <c r="T148" s="131">
        <v>4376958.073414819</v>
      </c>
      <c r="U148" s="131">
        <v>2327789.3666128735</v>
      </c>
      <c r="V148" s="131">
        <v>2240985.275632798</v>
      </c>
      <c r="W148" s="131">
        <v>86804.09098007515</v>
      </c>
      <c r="X148" s="131">
        <v>2280081.194023841</v>
      </c>
      <c r="Y148" s="131">
        <v>2049168.7068019458</v>
      </c>
      <c r="Z148" s="131">
        <v>190818.3062906671</v>
      </c>
    </row>
    <row r="149" spans="16:26" ht="11.25">
      <c r="P149" s="122" t="s">
        <v>217</v>
      </c>
      <c r="Q149" s="131">
        <v>8092141.934786429</v>
      </c>
      <c r="R149" s="131">
        <v>5248483.562348153</v>
      </c>
      <c r="S149" s="131">
        <v>135580.9652049638</v>
      </c>
      <c r="T149" s="131">
        <v>2708077.4072333123</v>
      </c>
      <c r="U149" s="131">
        <v>1141156.9324634254</v>
      </c>
      <c r="V149" s="131">
        <v>1091155.651707565</v>
      </c>
      <c r="W149" s="131">
        <v>50001.280755860455</v>
      </c>
      <c r="X149" s="131">
        <v>6339639.214055719</v>
      </c>
      <c r="Y149" s="131">
        <v>1566920.4747698868</v>
      </c>
      <c r="Z149" s="131">
        <v>185582.24596082425</v>
      </c>
    </row>
    <row r="150" spans="16:26" ht="11.25">
      <c r="P150" s="122" t="s">
        <v>218</v>
      </c>
      <c r="Q150" s="131">
        <v>11067279.276554918</v>
      </c>
      <c r="R150" s="131">
        <v>1688215.4426751283</v>
      </c>
      <c r="S150" s="131">
        <v>377021.09069224505</v>
      </c>
      <c r="T150" s="131">
        <v>9002042.743187543</v>
      </c>
      <c r="U150" s="131">
        <v>5507676.270982583</v>
      </c>
      <c r="V150" s="131">
        <v>5436984.303849704</v>
      </c>
      <c r="W150" s="131">
        <v>70691.96713287904</v>
      </c>
      <c r="X150" s="131">
        <v>7125199.746524832</v>
      </c>
      <c r="Y150" s="131">
        <v>3494366.47220496</v>
      </c>
      <c r="Z150" s="131">
        <v>447713.0578251241</v>
      </c>
    </row>
    <row r="151" spans="16:26" ht="11.25">
      <c r="P151" s="122" t="s">
        <v>219</v>
      </c>
      <c r="Q151" s="131">
        <v>3509526.9773267047</v>
      </c>
      <c r="R151" s="131">
        <v>324355.7737093265</v>
      </c>
      <c r="S151" s="131">
        <v>110066.73704702567</v>
      </c>
      <c r="T151" s="131">
        <v>3075104.4665703527</v>
      </c>
      <c r="U151" s="131">
        <v>1734242.187272998</v>
      </c>
      <c r="V151" s="131">
        <v>1689138.2517067038</v>
      </c>
      <c r="W151" s="131">
        <v>45103.935566294276</v>
      </c>
      <c r="X151" s="131">
        <v>2013494.0254160303</v>
      </c>
      <c r="Y151" s="131">
        <v>1340862.2792973546</v>
      </c>
      <c r="Z151" s="131">
        <v>155170.67261331994</v>
      </c>
    </row>
    <row r="152" spans="16:26" ht="11.25">
      <c r="P152" s="120" t="s">
        <v>72</v>
      </c>
      <c r="Q152" s="123">
        <f aca="true" t="shared" si="48" ref="Q152:Z152">SUM(Q105:Q151)</f>
        <v>418950905.87505615</v>
      </c>
      <c r="R152" s="123">
        <f>SUM(R105:R151)</f>
        <v>35400895.21306177</v>
      </c>
      <c r="S152" s="123">
        <f t="shared" si="48"/>
        <v>12132757.636956032</v>
      </c>
      <c r="T152" s="123">
        <f t="shared" si="48"/>
        <v>371417253.0250381</v>
      </c>
      <c r="U152" s="123">
        <f t="shared" si="48"/>
        <v>173124118.58787978</v>
      </c>
      <c r="V152" s="123">
        <f t="shared" si="48"/>
        <v>161815415.61829188</v>
      </c>
      <c r="W152" s="123">
        <f t="shared" si="48"/>
        <v>11308702.969587862</v>
      </c>
      <c r="X152" s="123">
        <f t="shared" si="48"/>
        <v>197216310.8313537</v>
      </c>
      <c r="Y152" s="123">
        <f t="shared" si="48"/>
        <v>198293134.43715847</v>
      </c>
      <c r="Z152" s="123">
        <f t="shared" si="48"/>
        <v>23441460.60654389</v>
      </c>
    </row>
  </sheetData>
  <sheetProtection/>
  <printOptions horizontalCentered="1"/>
  <pageMargins left="0.5905511811023623" right="0.5905511811023623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tabSelected="1" zoomScale="55" zoomScaleNormal="55" zoomScalePageLayoutView="0" workbookViewId="0" topLeftCell="E1">
      <selection activeCell="C5" sqref="C5:E86"/>
    </sheetView>
  </sheetViews>
  <sheetFormatPr defaultColWidth="9.33203125" defaultRowHeight="11.25"/>
  <cols>
    <col min="2" max="2" width="13.83203125" style="0" customWidth="1"/>
    <col min="3" max="3" width="5.33203125" style="0" customWidth="1"/>
    <col min="4" max="4" width="36.66015625" style="0" customWidth="1"/>
    <col min="5" max="5" width="7.5" style="0" customWidth="1"/>
    <col min="6" max="25" width="16.83203125" style="0" customWidth="1"/>
    <col min="26" max="26" width="2.66015625" style="0" customWidth="1"/>
  </cols>
  <sheetData>
    <row r="1" spans="1:26" s="309" customFormat="1" ht="5.25" customHeigh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</row>
    <row r="2" spans="1:26" s="309" customFormat="1" ht="18.75">
      <c r="A2" s="308"/>
      <c r="B2" s="310" t="s">
        <v>562</v>
      </c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08"/>
    </row>
    <row r="3" spans="1:26" s="309" customFormat="1" ht="15" thickBot="1">
      <c r="A3" s="308"/>
      <c r="B3" s="312"/>
      <c r="C3" s="311"/>
      <c r="D3" s="311"/>
      <c r="E3" s="311"/>
      <c r="F3" s="311"/>
      <c r="G3" s="311"/>
      <c r="H3" s="311"/>
      <c r="I3" s="313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4" t="s">
        <v>493</v>
      </c>
      <c r="Z3" s="308"/>
    </row>
    <row r="4" spans="1:26" s="309" customFormat="1" ht="48" customHeight="1" thickBot="1">
      <c r="A4" s="308"/>
      <c r="B4" s="315" t="s">
        <v>429</v>
      </c>
      <c r="C4" s="316" t="s">
        <v>494</v>
      </c>
      <c r="D4" s="317" t="s">
        <v>428</v>
      </c>
      <c r="E4" s="317" t="s">
        <v>427</v>
      </c>
      <c r="F4" s="318" t="s">
        <v>284</v>
      </c>
      <c r="G4" s="319" t="s">
        <v>426</v>
      </c>
      <c r="H4" s="319" t="s">
        <v>425</v>
      </c>
      <c r="I4" s="319" t="s">
        <v>424</v>
      </c>
      <c r="J4" s="319" t="s">
        <v>285</v>
      </c>
      <c r="K4" s="319" t="s">
        <v>495</v>
      </c>
      <c r="L4" s="319" t="s">
        <v>287</v>
      </c>
      <c r="M4" s="319" t="s">
        <v>288</v>
      </c>
      <c r="N4" s="319" t="s">
        <v>289</v>
      </c>
      <c r="O4" s="319" t="s">
        <v>496</v>
      </c>
      <c r="P4" s="320" t="s">
        <v>497</v>
      </c>
      <c r="Q4" s="320" t="s">
        <v>291</v>
      </c>
      <c r="R4" s="319" t="s">
        <v>292</v>
      </c>
      <c r="S4" s="321" t="s">
        <v>498</v>
      </c>
      <c r="T4" s="320" t="s">
        <v>293</v>
      </c>
      <c r="U4" s="320" t="s">
        <v>331</v>
      </c>
      <c r="V4" s="320" t="s">
        <v>499</v>
      </c>
      <c r="W4" s="320" t="s">
        <v>295</v>
      </c>
      <c r="X4" s="321" t="s">
        <v>500</v>
      </c>
      <c r="Y4" s="322" t="s">
        <v>423</v>
      </c>
      <c r="Z4" s="308"/>
    </row>
    <row r="5" spans="1:26" s="309" customFormat="1" ht="15" customHeight="1">
      <c r="A5" s="308"/>
      <c r="B5" s="323" t="s">
        <v>501</v>
      </c>
      <c r="C5" s="373"/>
      <c r="D5" s="374" t="s">
        <v>502</v>
      </c>
      <c r="E5" s="375" t="s">
        <v>430</v>
      </c>
      <c r="F5" s="376">
        <v>218.34764079724195</v>
      </c>
      <c r="G5" s="377">
        <v>2952.2896943323826</v>
      </c>
      <c r="H5" s="377">
        <v>35.55099101710108</v>
      </c>
      <c r="I5" s="377">
        <v>32.44</v>
      </c>
      <c r="J5" s="378">
        <v>0</v>
      </c>
      <c r="K5" s="377">
        <v>96729.3894068904</v>
      </c>
      <c r="L5" s="379"/>
      <c r="M5" s="378">
        <v>4021.461</v>
      </c>
      <c r="N5" s="379"/>
      <c r="O5" s="379"/>
      <c r="P5" s="379"/>
      <c r="Q5" s="377">
        <v>1.248</v>
      </c>
      <c r="R5" s="377">
        <v>1201.5332135083981</v>
      </c>
      <c r="S5" s="377">
        <v>1139.5138565219743</v>
      </c>
      <c r="T5" s="377">
        <v>0</v>
      </c>
      <c r="U5" s="377">
        <v>2092.7028284817843</v>
      </c>
      <c r="V5" s="377">
        <v>87698205.07500002</v>
      </c>
      <c r="W5" s="377">
        <v>167703.47243354045</v>
      </c>
      <c r="X5" s="380">
        <v>0</v>
      </c>
      <c r="Y5" s="381">
        <f>SUM(Y6:Y9)</f>
        <v>87974333.02406509</v>
      </c>
      <c r="Z5" s="308"/>
    </row>
    <row r="6" spans="1:26" s="309" customFormat="1" ht="15" customHeight="1">
      <c r="A6" s="308"/>
      <c r="B6" s="324" t="s">
        <v>503</v>
      </c>
      <c r="C6" s="325">
        <v>1</v>
      </c>
      <c r="D6" s="326" t="s">
        <v>422</v>
      </c>
      <c r="E6" s="327" t="s">
        <v>421</v>
      </c>
      <c r="F6" s="328">
        <v>0.0253246753320683</v>
      </c>
      <c r="G6" s="329">
        <v>2667.6996943323825</v>
      </c>
      <c r="H6" s="329">
        <v>24.225963905215668</v>
      </c>
      <c r="I6" s="329">
        <v>0</v>
      </c>
      <c r="J6" s="329">
        <v>0</v>
      </c>
      <c r="K6" s="329">
        <v>90117.53604922089</v>
      </c>
      <c r="L6" s="382"/>
      <c r="M6" s="329">
        <v>4000</v>
      </c>
      <c r="N6" s="382"/>
      <c r="O6" s="382"/>
      <c r="P6" s="382"/>
      <c r="Q6" s="329">
        <v>0</v>
      </c>
      <c r="R6" s="329">
        <v>1033.963916762314</v>
      </c>
      <c r="S6" s="329">
        <v>888.6407591722364</v>
      </c>
      <c r="T6" s="329">
        <v>0</v>
      </c>
      <c r="U6" s="329">
        <v>0</v>
      </c>
      <c r="V6" s="382"/>
      <c r="W6" s="382"/>
      <c r="X6" s="330">
        <v>0</v>
      </c>
      <c r="Y6" s="331">
        <f>SUM(F6:X6)</f>
        <v>98732.09170806836</v>
      </c>
      <c r="Z6" s="308"/>
    </row>
    <row r="7" spans="1:26" s="309" customFormat="1" ht="15" customHeight="1">
      <c r="A7" s="308"/>
      <c r="B7" s="324"/>
      <c r="C7" s="332">
        <v>2</v>
      </c>
      <c r="D7" s="333" t="s">
        <v>420</v>
      </c>
      <c r="E7" s="334" t="s">
        <v>419</v>
      </c>
      <c r="F7" s="328">
        <v>0</v>
      </c>
      <c r="G7" s="329">
        <v>0</v>
      </c>
      <c r="H7" s="329">
        <v>0</v>
      </c>
      <c r="I7" s="329">
        <v>0</v>
      </c>
      <c r="J7" s="329">
        <v>0</v>
      </c>
      <c r="K7" s="329">
        <v>6.614486768387703</v>
      </c>
      <c r="L7" s="382"/>
      <c r="M7" s="329">
        <v>0</v>
      </c>
      <c r="N7" s="382"/>
      <c r="O7" s="382"/>
      <c r="P7" s="382"/>
      <c r="Q7" s="329">
        <v>0</v>
      </c>
      <c r="R7" s="329">
        <v>159.91521902970473</v>
      </c>
      <c r="S7" s="329">
        <v>12.06105921191952</v>
      </c>
      <c r="T7" s="329">
        <v>0</v>
      </c>
      <c r="U7" s="329">
        <v>0</v>
      </c>
      <c r="V7" s="329">
        <v>87698205.07500002</v>
      </c>
      <c r="W7" s="329">
        <v>167703.47243354045</v>
      </c>
      <c r="X7" s="330">
        <v>0</v>
      </c>
      <c r="Y7" s="331">
        <f aca="true" t="shared" si="0" ref="Y7:Y12">SUM(F7:X7)</f>
        <v>87866087.13819857</v>
      </c>
      <c r="Z7" s="308"/>
    </row>
    <row r="8" spans="1:26" s="309" customFormat="1" ht="15" customHeight="1">
      <c r="A8" s="308"/>
      <c r="B8" s="324"/>
      <c r="C8" s="332">
        <v>3</v>
      </c>
      <c r="D8" s="335" t="s">
        <v>431</v>
      </c>
      <c r="E8" s="327" t="s">
        <v>432</v>
      </c>
      <c r="F8" s="328">
        <v>218.3223161219099</v>
      </c>
      <c r="G8" s="329">
        <v>0</v>
      </c>
      <c r="H8" s="329">
        <v>11.325027111885417</v>
      </c>
      <c r="I8" s="329">
        <v>0</v>
      </c>
      <c r="J8" s="329">
        <v>0</v>
      </c>
      <c r="K8" s="329">
        <v>34.23887090113096</v>
      </c>
      <c r="L8" s="382"/>
      <c r="M8" s="329">
        <v>7</v>
      </c>
      <c r="N8" s="382"/>
      <c r="O8" s="382"/>
      <c r="P8" s="382"/>
      <c r="Q8" s="329">
        <v>0</v>
      </c>
      <c r="R8" s="329">
        <v>7.654077716379376</v>
      </c>
      <c r="S8" s="329">
        <v>238.8120381378183</v>
      </c>
      <c r="T8" s="329">
        <v>0</v>
      </c>
      <c r="U8" s="329">
        <v>2092.7028284817843</v>
      </c>
      <c r="V8" s="382"/>
      <c r="W8" s="382"/>
      <c r="X8" s="330">
        <v>0</v>
      </c>
      <c r="Y8" s="331">
        <f t="shared" si="0"/>
        <v>2610.0551584709083</v>
      </c>
      <c r="Z8" s="308"/>
    </row>
    <row r="9" spans="1:26" s="309" customFormat="1" ht="15" customHeight="1">
      <c r="A9" s="308"/>
      <c r="B9" s="336"/>
      <c r="C9" s="332">
        <v>4</v>
      </c>
      <c r="D9" s="333" t="s">
        <v>433</v>
      </c>
      <c r="E9" s="334"/>
      <c r="F9" s="328">
        <v>0</v>
      </c>
      <c r="G9" s="329">
        <v>284.59</v>
      </c>
      <c r="H9" s="329">
        <v>0</v>
      </c>
      <c r="I9" s="329">
        <v>32.44</v>
      </c>
      <c r="J9" s="329">
        <v>0</v>
      </c>
      <c r="K9" s="329">
        <v>6571</v>
      </c>
      <c r="L9" s="382"/>
      <c r="M9" s="329">
        <v>14.460999999999999</v>
      </c>
      <c r="N9" s="382"/>
      <c r="O9" s="382"/>
      <c r="P9" s="382"/>
      <c r="Q9" s="329">
        <v>1.248</v>
      </c>
      <c r="R9" s="329">
        <v>0</v>
      </c>
      <c r="S9" s="329">
        <v>0</v>
      </c>
      <c r="T9" s="329">
        <v>0</v>
      </c>
      <c r="U9" s="329">
        <v>0</v>
      </c>
      <c r="V9" s="382"/>
      <c r="W9" s="382"/>
      <c r="X9" s="330">
        <v>0</v>
      </c>
      <c r="Y9" s="331">
        <f t="shared" si="0"/>
        <v>6903.739</v>
      </c>
      <c r="Z9" s="308"/>
    </row>
    <row r="10" spans="1:26" s="309" customFormat="1" ht="15" customHeight="1">
      <c r="A10" s="308"/>
      <c r="B10" s="324" t="s">
        <v>434</v>
      </c>
      <c r="C10" s="383"/>
      <c r="D10" s="384" t="s">
        <v>418</v>
      </c>
      <c r="E10" s="385" t="s">
        <v>435</v>
      </c>
      <c r="F10" s="386">
        <v>124.41</v>
      </c>
      <c r="G10" s="387">
        <v>464.5078119631007</v>
      </c>
      <c r="H10" s="387">
        <v>999.6776600836613</v>
      </c>
      <c r="I10" s="387">
        <v>0</v>
      </c>
      <c r="J10" s="387">
        <v>0</v>
      </c>
      <c r="K10" s="387">
        <v>14212.32647890018</v>
      </c>
      <c r="L10" s="382"/>
      <c r="M10" s="388">
        <v>38</v>
      </c>
      <c r="N10" s="382"/>
      <c r="O10" s="382"/>
      <c r="P10" s="382"/>
      <c r="Q10" s="387">
        <v>0</v>
      </c>
      <c r="R10" s="387">
        <v>1599.0735515731135</v>
      </c>
      <c r="S10" s="387">
        <v>5.1</v>
      </c>
      <c r="T10" s="387">
        <v>0</v>
      </c>
      <c r="U10" s="387">
        <v>1.455</v>
      </c>
      <c r="V10" s="382"/>
      <c r="W10" s="382"/>
      <c r="X10" s="389">
        <v>0</v>
      </c>
      <c r="Y10" s="390">
        <f>Y11+Y12</f>
        <v>17444.55050252006</v>
      </c>
      <c r="Z10" s="308"/>
    </row>
    <row r="11" spans="1:26" s="309" customFormat="1" ht="15" customHeight="1">
      <c r="A11" s="308"/>
      <c r="B11" s="324"/>
      <c r="C11" s="332">
        <v>5</v>
      </c>
      <c r="D11" s="333" t="s">
        <v>434</v>
      </c>
      <c r="E11" s="334" t="s">
        <v>436</v>
      </c>
      <c r="F11" s="328">
        <v>124.41</v>
      </c>
      <c r="G11" s="329">
        <v>50</v>
      </c>
      <c r="H11" s="329">
        <v>996.4402349075149</v>
      </c>
      <c r="I11" s="329">
        <v>0</v>
      </c>
      <c r="J11" s="329">
        <v>0</v>
      </c>
      <c r="K11" s="329">
        <v>13913.206601748072</v>
      </c>
      <c r="L11" s="382"/>
      <c r="M11" s="329">
        <v>38</v>
      </c>
      <c r="N11" s="382"/>
      <c r="O11" s="382"/>
      <c r="P11" s="382"/>
      <c r="Q11" s="329">
        <v>0</v>
      </c>
      <c r="R11" s="329">
        <v>204.88344699521426</v>
      </c>
      <c r="S11" s="329">
        <v>5.1</v>
      </c>
      <c r="T11" s="329">
        <v>0</v>
      </c>
      <c r="U11" s="329">
        <v>1.455</v>
      </c>
      <c r="V11" s="382"/>
      <c r="W11" s="382"/>
      <c r="X11" s="330">
        <v>0</v>
      </c>
      <c r="Y11" s="331">
        <f t="shared" si="0"/>
        <v>15333.495283650802</v>
      </c>
      <c r="Z11" s="308"/>
    </row>
    <row r="12" spans="1:26" s="309" customFormat="1" ht="15" customHeight="1">
      <c r="A12" s="308"/>
      <c r="B12" s="324"/>
      <c r="C12" s="332">
        <v>6</v>
      </c>
      <c r="D12" s="333" t="s">
        <v>417</v>
      </c>
      <c r="E12" s="334" t="s">
        <v>437</v>
      </c>
      <c r="F12" s="328">
        <v>0</v>
      </c>
      <c r="G12" s="329">
        <v>414.5078119631007</v>
      </c>
      <c r="H12" s="329">
        <v>3.2374251761463833</v>
      </c>
      <c r="I12" s="329">
        <v>0</v>
      </c>
      <c r="J12" s="329">
        <v>0</v>
      </c>
      <c r="K12" s="329">
        <v>299.1198771521093</v>
      </c>
      <c r="L12" s="382"/>
      <c r="M12" s="329">
        <v>0</v>
      </c>
      <c r="N12" s="382"/>
      <c r="O12" s="382"/>
      <c r="P12" s="382"/>
      <c r="Q12" s="329">
        <v>0</v>
      </c>
      <c r="R12" s="329">
        <v>1394.1901045778993</v>
      </c>
      <c r="S12" s="329">
        <v>0</v>
      </c>
      <c r="T12" s="329">
        <v>0</v>
      </c>
      <c r="U12" s="329">
        <v>0</v>
      </c>
      <c r="V12" s="382"/>
      <c r="W12" s="382"/>
      <c r="X12" s="330">
        <v>0</v>
      </c>
      <c r="Y12" s="331">
        <f t="shared" si="0"/>
        <v>2111.0552188692554</v>
      </c>
      <c r="Z12" s="308"/>
    </row>
    <row r="13" spans="1:26" s="309" customFormat="1" ht="15" customHeight="1">
      <c r="A13" s="308"/>
      <c r="B13" s="337" t="s">
        <v>416</v>
      </c>
      <c r="C13" s="383">
        <v>7</v>
      </c>
      <c r="D13" s="384" t="s">
        <v>328</v>
      </c>
      <c r="E13" s="385" t="s">
        <v>438</v>
      </c>
      <c r="F13" s="386">
        <v>0</v>
      </c>
      <c r="G13" s="387">
        <v>12585809.642546842</v>
      </c>
      <c r="H13" s="387">
        <v>16808.918069991778</v>
      </c>
      <c r="I13" s="387">
        <v>7.477929875940295</v>
      </c>
      <c r="J13" s="387">
        <v>0</v>
      </c>
      <c r="K13" s="387">
        <v>8182.168526304653</v>
      </c>
      <c r="L13" s="382"/>
      <c r="M13" s="388">
        <v>4971</v>
      </c>
      <c r="N13" s="382"/>
      <c r="O13" s="382"/>
      <c r="P13" s="382"/>
      <c r="Q13" s="387">
        <v>58.32364683901043</v>
      </c>
      <c r="R13" s="387">
        <v>2380.8882896696855</v>
      </c>
      <c r="S13" s="387">
        <v>9807.643359109368</v>
      </c>
      <c r="T13" s="387">
        <v>144345.2086392616</v>
      </c>
      <c r="U13" s="387">
        <v>93119.41117937777</v>
      </c>
      <c r="V13" s="382"/>
      <c r="W13" s="382"/>
      <c r="X13" s="389">
        <v>143.56</v>
      </c>
      <c r="Y13" s="390">
        <f>SUM(F13:X13)</f>
        <v>12865634.242187275</v>
      </c>
      <c r="Z13" s="308"/>
    </row>
    <row r="14" spans="1:26" s="309" customFormat="1" ht="15" customHeight="1">
      <c r="A14" s="308"/>
      <c r="B14" s="336" t="s">
        <v>327</v>
      </c>
      <c r="C14" s="383">
        <v>8</v>
      </c>
      <c r="D14" s="384" t="s">
        <v>327</v>
      </c>
      <c r="E14" s="385" t="s">
        <v>439</v>
      </c>
      <c r="F14" s="386">
        <v>40760.198672642335</v>
      </c>
      <c r="G14" s="387">
        <v>8289939.01298838</v>
      </c>
      <c r="H14" s="387">
        <v>137241.68541985154</v>
      </c>
      <c r="I14" s="387">
        <v>13553.255738091773</v>
      </c>
      <c r="J14" s="387">
        <v>40329.714181252886</v>
      </c>
      <c r="K14" s="387">
        <v>900840.2284560102</v>
      </c>
      <c r="L14" s="387">
        <v>367059.6657318012</v>
      </c>
      <c r="M14" s="388">
        <v>4782990.444486377</v>
      </c>
      <c r="N14" s="387">
        <v>45079.290036721504</v>
      </c>
      <c r="O14" s="382"/>
      <c r="P14" s="382"/>
      <c r="Q14" s="387">
        <v>525.5244893010793</v>
      </c>
      <c r="R14" s="387">
        <v>1060473.8425095226</v>
      </c>
      <c r="S14" s="387">
        <v>1865864.236290325</v>
      </c>
      <c r="T14" s="387">
        <v>23418.533584431945</v>
      </c>
      <c r="U14" s="387">
        <v>58848956.84073833</v>
      </c>
      <c r="V14" s="382"/>
      <c r="W14" s="382"/>
      <c r="X14" s="389">
        <v>47757.109403180366</v>
      </c>
      <c r="Y14" s="390">
        <f>SUM(F14:X14)</f>
        <v>76464789.58272621</v>
      </c>
      <c r="Z14" s="308"/>
    </row>
    <row r="15" spans="1:26" s="309" customFormat="1" ht="15" customHeight="1">
      <c r="A15" s="308"/>
      <c r="B15" s="324" t="s">
        <v>401</v>
      </c>
      <c r="C15" s="391"/>
      <c r="D15" s="384" t="s">
        <v>504</v>
      </c>
      <c r="E15" s="392" t="s">
        <v>440</v>
      </c>
      <c r="F15" s="386">
        <v>996568.6828176957</v>
      </c>
      <c r="G15" s="387">
        <v>67496067.95391981</v>
      </c>
      <c r="H15" s="387">
        <v>2795569.8737859125</v>
      </c>
      <c r="I15" s="387">
        <v>2643601.163084648</v>
      </c>
      <c r="J15" s="387">
        <v>2423291.370597064</v>
      </c>
      <c r="K15" s="387">
        <v>3680462.6844680803</v>
      </c>
      <c r="L15" s="387">
        <v>990012.6332065586</v>
      </c>
      <c r="M15" s="388">
        <v>1383244.8847076073</v>
      </c>
      <c r="N15" s="387">
        <v>29278.030129196388</v>
      </c>
      <c r="O15" s="387">
        <v>3193738.9895795635</v>
      </c>
      <c r="P15" s="387">
        <v>108039.51427561407</v>
      </c>
      <c r="Q15" s="387">
        <v>30045.812726820448</v>
      </c>
      <c r="R15" s="387">
        <v>6940640.578755947</v>
      </c>
      <c r="S15" s="387">
        <v>3975996.135708828</v>
      </c>
      <c r="T15" s="387">
        <v>18244881.058117125</v>
      </c>
      <c r="U15" s="387">
        <v>1670658.6659532688</v>
      </c>
      <c r="V15" s="382"/>
      <c r="W15" s="382"/>
      <c r="X15" s="389">
        <v>8297031.467859959</v>
      </c>
      <c r="Y15" s="390">
        <f>SUM(Y16:Y39)</f>
        <v>124899129.4996937</v>
      </c>
      <c r="Z15" s="308"/>
    </row>
    <row r="16" spans="1:26" s="309" customFormat="1" ht="15" customHeight="1">
      <c r="A16" s="308"/>
      <c r="B16" s="324"/>
      <c r="C16" s="338">
        <v>9</v>
      </c>
      <c r="D16" s="333" t="s">
        <v>306</v>
      </c>
      <c r="E16" s="339" t="s">
        <v>441</v>
      </c>
      <c r="F16" s="328">
        <v>21258.01509351439</v>
      </c>
      <c r="G16" s="329">
        <v>6131259.3689417355</v>
      </c>
      <c r="H16" s="329">
        <v>82918.57271432715</v>
      </c>
      <c r="I16" s="329">
        <v>92027.8880879789</v>
      </c>
      <c r="J16" s="329">
        <v>41453.830047455325</v>
      </c>
      <c r="K16" s="329">
        <v>249907.28096514504</v>
      </c>
      <c r="L16" s="382"/>
      <c r="M16" s="329">
        <v>4351.007106494963</v>
      </c>
      <c r="N16" s="382"/>
      <c r="O16" s="329">
        <v>2164040.6675275615</v>
      </c>
      <c r="P16" s="329">
        <v>108039.51427561407</v>
      </c>
      <c r="Q16" s="329">
        <v>188.45382562213584</v>
      </c>
      <c r="R16" s="329">
        <v>117843.91191906131</v>
      </c>
      <c r="S16" s="329">
        <v>13278.345730528023</v>
      </c>
      <c r="T16" s="329">
        <v>924.3203708612169</v>
      </c>
      <c r="U16" s="329">
        <v>4052.9040303937063</v>
      </c>
      <c r="V16" s="382"/>
      <c r="W16" s="382"/>
      <c r="X16" s="330">
        <v>9559.24822206278</v>
      </c>
      <c r="Y16" s="331">
        <f aca="true" t="shared" si="1" ref="Y16:Y39">SUM(F16:X16)</f>
        <v>9041103.328858355</v>
      </c>
      <c r="Z16" s="308"/>
    </row>
    <row r="17" spans="1:26" s="309" customFormat="1" ht="15" customHeight="1">
      <c r="A17" s="308"/>
      <c r="B17" s="324"/>
      <c r="C17" s="338">
        <v>10</v>
      </c>
      <c r="D17" s="333" t="s">
        <v>415</v>
      </c>
      <c r="E17" s="339" t="s">
        <v>414</v>
      </c>
      <c r="F17" s="328">
        <v>17234.673768943227</v>
      </c>
      <c r="G17" s="329">
        <v>1434579.1364104152</v>
      </c>
      <c r="H17" s="329">
        <v>5761.505354227894</v>
      </c>
      <c r="I17" s="329">
        <v>763107.8079767175</v>
      </c>
      <c r="J17" s="329">
        <v>5127.638270677852</v>
      </c>
      <c r="K17" s="329">
        <v>69499.71554519628</v>
      </c>
      <c r="L17" s="382"/>
      <c r="M17" s="329">
        <v>5397.926929881364</v>
      </c>
      <c r="N17" s="382"/>
      <c r="O17" s="329">
        <v>922079.9355952131</v>
      </c>
      <c r="P17" s="382"/>
      <c r="Q17" s="329">
        <v>11.121720401328494</v>
      </c>
      <c r="R17" s="329">
        <v>23696.533918128993</v>
      </c>
      <c r="S17" s="329">
        <v>28507.09688162814</v>
      </c>
      <c r="T17" s="329">
        <v>2436.506</v>
      </c>
      <c r="U17" s="329">
        <v>1516.4988840139363</v>
      </c>
      <c r="V17" s="382"/>
      <c r="W17" s="382"/>
      <c r="X17" s="330">
        <v>844.0011212459718</v>
      </c>
      <c r="Y17" s="331">
        <f t="shared" si="1"/>
        <v>3279800.09837669</v>
      </c>
      <c r="Z17" s="308"/>
    </row>
    <row r="18" spans="1:26" s="309" customFormat="1" ht="15" customHeight="1">
      <c r="A18" s="308"/>
      <c r="B18" s="324"/>
      <c r="C18" s="338">
        <v>11</v>
      </c>
      <c r="D18" s="333" t="s">
        <v>413</v>
      </c>
      <c r="E18" s="339" t="s">
        <v>412</v>
      </c>
      <c r="F18" s="328">
        <v>36876.24599503616</v>
      </c>
      <c r="G18" s="329">
        <v>551063.119063125</v>
      </c>
      <c r="H18" s="329">
        <v>13132.484329177421</v>
      </c>
      <c r="I18" s="329">
        <v>5447.978061108133</v>
      </c>
      <c r="J18" s="329">
        <v>6326.918052556569</v>
      </c>
      <c r="K18" s="329">
        <v>135861.01808463334</v>
      </c>
      <c r="L18" s="382"/>
      <c r="M18" s="329">
        <v>5936.691746071186</v>
      </c>
      <c r="N18" s="329">
        <v>29278.030129196388</v>
      </c>
      <c r="O18" s="382"/>
      <c r="P18" s="382"/>
      <c r="Q18" s="329">
        <v>116.10722255356204</v>
      </c>
      <c r="R18" s="329">
        <v>9406.184221254061</v>
      </c>
      <c r="S18" s="329">
        <v>485.1060523667191</v>
      </c>
      <c r="T18" s="329">
        <v>73</v>
      </c>
      <c r="U18" s="329">
        <v>164.60728045480147</v>
      </c>
      <c r="V18" s="382"/>
      <c r="W18" s="382"/>
      <c r="X18" s="330">
        <v>17382.172701590956</v>
      </c>
      <c r="Y18" s="331">
        <f t="shared" si="1"/>
        <v>811549.6629391243</v>
      </c>
      <c r="Z18" s="308"/>
    </row>
    <row r="19" spans="1:26" s="309" customFormat="1" ht="15" customHeight="1">
      <c r="A19" s="308"/>
      <c r="B19" s="324"/>
      <c r="C19" s="338">
        <v>12</v>
      </c>
      <c r="D19" s="333" t="s">
        <v>442</v>
      </c>
      <c r="E19" s="339" t="s">
        <v>411</v>
      </c>
      <c r="F19" s="328">
        <v>18526.374172938475</v>
      </c>
      <c r="G19" s="329">
        <v>10065.772405967457</v>
      </c>
      <c r="H19" s="329">
        <v>5244.234513043412</v>
      </c>
      <c r="I19" s="329">
        <v>86.73486068149766</v>
      </c>
      <c r="J19" s="329">
        <v>141.5457348305995</v>
      </c>
      <c r="K19" s="329">
        <v>21500.391418386233</v>
      </c>
      <c r="L19" s="382"/>
      <c r="M19" s="329">
        <v>980287.3077897929</v>
      </c>
      <c r="N19" s="382"/>
      <c r="O19" s="382"/>
      <c r="P19" s="382"/>
      <c r="Q19" s="329">
        <v>158.319958124424</v>
      </c>
      <c r="R19" s="329">
        <v>7770.902486241288</v>
      </c>
      <c r="S19" s="329">
        <v>19914.917039939006</v>
      </c>
      <c r="T19" s="329">
        <v>74.24488647517474</v>
      </c>
      <c r="U19" s="329">
        <v>26176.18178263458</v>
      </c>
      <c r="V19" s="382"/>
      <c r="W19" s="382"/>
      <c r="X19" s="330">
        <v>5604.363004811828</v>
      </c>
      <c r="Y19" s="331">
        <f t="shared" si="1"/>
        <v>1095551.290053867</v>
      </c>
      <c r="Z19" s="308"/>
    </row>
    <row r="20" spans="1:26" s="309" customFormat="1" ht="15" customHeight="1">
      <c r="A20" s="308"/>
      <c r="B20" s="324"/>
      <c r="C20" s="338">
        <v>13</v>
      </c>
      <c r="D20" s="333" t="s">
        <v>410</v>
      </c>
      <c r="E20" s="339" t="s">
        <v>409</v>
      </c>
      <c r="F20" s="328">
        <v>1453.2552697331041</v>
      </c>
      <c r="G20" s="329">
        <v>42119.231456231784</v>
      </c>
      <c r="H20" s="329">
        <v>3882.5923223267473</v>
      </c>
      <c r="I20" s="329">
        <v>765.4180931291402</v>
      </c>
      <c r="J20" s="329">
        <v>2469.1626280513574</v>
      </c>
      <c r="K20" s="329">
        <v>28574.24398841833</v>
      </c>
      <c r="L20" s="382"/>
      <c r="M20" s="329">
        <v>144431.3067716288</v>
      </c>
      <c r="N20" s="382"/>
      <c r="O20" s="382"/>
      <c r="P20" s="382"/>
      <c r="Q20" s="329">
        <v>0</v>
      </c>
      <c r="R20" s="329">
        <v>13661.961616482242</v>
      </c>
      <c r="S20" s="329">
        <v>9108.505696363236</v>
      </c>
      <c r="T20" s="329">
        <v>22.212417207470956</v>
      </c>
      <c r="U20" s="329">
        <v>517.4333516452325</v>
      </c>
      <c r="V20" s="382"/>
      <c r="W20" s="382"/>
      <c r="X20" s="330">
        <v>76.86120761611365</v>
      </c>
      <c r="Y20" s="331">
        <f t="shared" si="1"/>
        <v>247082.18481883354</v>
      </c>
      <c r="Z20" s="308"/>
    </row>
    <row r="21" spans="1:26" s="309" customFormat="1" ht="15" customHeight="1">
      <c r="A21" s="308"/>
      <c r="B21" s="324"/>
      <c r="C21" s="338">
        <v>14</v>
      </c>
      <c r="D21" s="333" t="s">
        <v>408</v>
      </c>
      <c r="E21" s="339" t="s">
        <v>407</v>
      </c>
      <c r="F21" s="328">
        <v>383077.84565149836</v>
      </c>
      <c r="G21" s="329">
        <v>31255359.735726297</v>
      </c>
      <c r="H21" s="329">
        <v>18356.020014144706</v>
      </c>
      <c r="I21" s="329">
        <v>1102.417306700885</v>
      </c>
      <c r="J21" s="329">
        <v>5235.345137252002</v>
      </c>
      <c r="K21" s="329">
        <v>562731.986745054</v>
      </c>
      <c r="L21" s="329">
        <v>626798.382971836</v>
      </c>
      <c r="M21" s="329">
        <v>149181.1807290841</v>
      </c>
      <c r="N21" s="382"/>
      <c r="O21" s="382"/>
      <c r="P21" s="382"/>
      <c r="Q21" s="329">
        <v>15.284258517535918</v>
      </c>
      <c r="R21" s="329">
        <v>68596.49216017485</v>
      </c>
      <c r="S21" s="329">
        <v>7413.157982913048</v>
      </c>
      <c r="T21" s="329">
        <v>22</v>
      </c>
      <c r="U21" s="329">
        <v>6916.9543369281355</v>
      </c>
      <c r="V21" s="382"/>
      <c r="W21" s="382"/>
      <c r="X21" s="330">
        <v>498466.4742696261</v>
      </c>
      <c r="Y21" s="331">
        <f t="shared" si="1"/>
        <v>33583273.27729003</v>
      </c>
      <c r="Z21" s="308"/>
    </row>
    <row r="22" spans="1:26" s="309" customFormat="1" ht="15" customHeight="1">
      <c r="A22" s="308"/>
      <c r="B22" s="324"/>
      <c r="C22" s="338">
        <v>15</v>
      </c>
      <c r="D22" s="333" t="s">
        <v>406</v>
      </c>
      <c r="E22" s="339" t="s">
        <v>405</v>
      </c>
      <c r="F22" s="328">
        <v>344.6231819734418</v>
      </c>
      <c r="G22" s="329">
        <v>31073.719574985884</v>
      </c>
      <c r="H22" s="329">
        <v>84377.3860499658</v>
      </c>
      <c r="I22" s="329">
        <v>21295.570330807088</v>
      </c>
      <c r="J22" s="329">
        <v>41051.89339748901</v>
      </c>
      <c r="K22" s="329">
        <v>160356.55780785315</v>
      </c>
      <c r="L22" s="329">
        <v>363214.2502347226</v>
      </c>
      <c r="M22" s="329">
        <v>634.6784108893075</v>
      </c>
      <c r="N22" s="382"/>
      <c r="O22" s="382"/>
      <c r="P22" s="382"/>
      <c r="Q22" s="329">
        <v>29.833968328885938</v>
      </c>
      <c r="R22" s="329">
        <v>16077.299035285576</v>
      </c>
      <c r="S22" s="329">
        <v>925.4000377031069</v>
      </c>
      <c r="T22" s="329">
        <v>0</v>
      </c>
      <c r="U22" s="329">
        <v>4163.96065796244</v>
      </c>
      <c r="V22" s="382"/>
      <c r="W22" s="382"/>
      <c r="X22" s="330">
        <v>3680.2697930539566</v>
      </c>
      <c r="Y22" s="331">
        <f t="shared" si="1"/>
        <v>727225.4424810203</v>
      </c>
      <c r="Z22" s="308"/>
    </row>
    <row r="23" spans="1:26" s="309" customFormat="1" ht="15" customHeight="1">
      <c r="A23" s="308"/>
      <c r="B23" s="324"/>
      <c r="C23" s="338">
        <v>16</v>
      </c>
      <c r="D23" s="333" t="s">
        <v>308</v>
      </c>
      <c r="E23" s="339" t="s">
        <v>404</v>
      </c>
      <c r="F23" s="328">
        <v>241444.41824094666</v>
      </c>
      <c r="G23" s="329">
        <v>10343079.586317405</v>
      </c>
      <c r="H23" s="329">
        <v>997962.2392300623</v>
      </c>
      <c r="I23" s="329">
        <v>286566.4238245574</v>
      </c>
      <c r="J23" s="329">
        <v>1094111.6097479963</v>
      </c>
      <c r="K23" s="329">
        <v>330781.24117718975</v>
      </c>
      <c r="L23" s="382"/>
      <c r="M23" s="329">
        <v>9648.165440585897</v>
      </c>
      <c r="N23" s="382"/>
      <c r="O23" s="329">
        <v>107618.38645678903</v>
      </c>
      <c r="P23" s="382"/>
      <c r="Q23" s="329">
        <v>104.42811820857098</v>
      </c>
      <c r="R23" s="329">
        <v>97579.64797876483</v>
      </c>
      <c r="S23" s="329">
        <v>78354.58558138231</v>
      </c>
      <c r="T23" s="329">
        <v>45423.26691144359</v>
      </c>
      <c r="U23" s="329">
        <v>29604.420124456068</v>
      </c>
      <c r="V23" s="382"/>
      <c r="W23" s="382"/>
      <c r="X23" s="330">
        <v>553861.4306172712</v>
      </c>
      <c r="Y23" s="331">
        <f t="shared" si="1"/>
        <v>14216139.84976706</v>
      </c>
      <c r="Z23" s="308"/>
    </row>
    <row r="24" spans="1:26" s="309" customFormat="1" ht="15" customHeight="1">
      <c r="A24" s="308"/>
      <c r="B24" s="324"/>
      <c r="C24" s="338">
        <v>17</v>
      </c>
      <c r="D24" s="333" t="s">
        <v>403</v>
      </c>
      <c r="E24" s="339" t="s">
        <v>402</v>
      </c>
      <c r="F24" s="328">
        <v>71170.87240438828</v>
      </c>
      <c r="G24" s="329">
        <v>765166.4503089691</v>
      </c>
      <c r="H24" s="329">
        <v>131713.2070816558</v>
      </c>
      <c r="I24" s="329">
        <v>22509.03252659606</v>
      </c>
      <c r="J24" s="329">
        <v>37714.28741384992</v>
      </c>
      <c r="K24" s="329">
        <v>27319.65943679296</v>
      </c>
      <c r="L24" s="382"/>
      <c r="M24" s="329">
        <v>239.45035916677497</v>
      </c>
      <c r="N24" s="382"/>
      <c r="O24" s="382"/>
      <c r="P24" s="382"/>
      <c r="Q24" s="329">
        <v>229.1964518225567</v>
      </c>
      <c r="R24" s="329">
        <v>16536.07788834697</v>
      </c>
      <c r="S24" s="329">
        <v>15073.722869140678</v>
      </c>
      <c r="T24" s="329">
        <v>296.3734387128313</v>
      </c>
      <c r="U24" s="329">
        <v>194266.72101585948</v>
      </c>
      <c r="V24" s="382"/>
      <c r="W24" s="382"/>
      <c r="X24" s="330">
        <v>74024.03334389413</v>
      </c>
      <c r="Y24" s="331">
        <f t="shared" si="1"/>
        <v>1356259.0845391955</v>
      </c>
      <c r="Z24" s="308"/>
    </row>
    <row r="25" spans="1:26" s="309" customFormat="1" ht="15" customHeight="1">
      <c r="A25" s="308"/>
      <c r="B25" s="324"/>
      <c r="C25" s="338">
        <v>18</v>
      </c>
      <c r="D25" s="333" t="s">
        <v>443</v>
      </c>
      <c r="E25" s="339" t="s">
        <v>400</v>
      </c>
      <c r="F25" s="328">
        <v>511.669556534524</v>
      </c>
      <c r="G25" s="329">
        <v>132884.25919714355</v>
      </c>
      <c r="H25" s="329">
        <v>46853.35069598933</v>
      </c>
      <c r="I25" s="329">
        <v>47530.1079805224</v>
      </c>
      <c r="J25" s="329">
        <v>48212.28662785507</v>
      </c>
      <c r="K25" s="329">
        <v>689398.5525039756</v>
      </c>
      <c r="L25" s="382"/>
      <c r="M25" s="329">
        <v>4243.510294825603</v>
      </c>
      <c r="N25" s="382"/>
      <c r="O25" s="382"/>
      <c r="P25" s="382"/>
      <c r="Q25" s="329">
        <v>80.99915868553168</v>
      </c>
      <c r="R25" s="329">
        <v>17385.940680120635</v>
      </c>
      <c r="S25" s="329">
        <v>68255.9378447633</v>
      </c>
      <c r="T25" s="329">
        <v>2225.5637848926876</v>
      </c>
      <c r="U25" s="329">
        <v>3312.46244545034</v>
      </c>
      <c r="V25" s="382"/>
      <c r="W25" s="382"/>
      <c r="X25" s="330">
        <v>58.2751162428356</v>
      </c>
      <c r="Y25" s="331">
        <f t="shared" si="1"/>
        <v>1060952.9158870014</v>
      </c>
      <c r="Z25" s="308"/>
    </row>
    <row r="26" spans="1:26" s="309" customFormat="1" ht="15" customHeight="1">
      <c r="A26" s="308"/>
      <c r="B26" s="324"/>
      <c r="C26" s="338">
        <v>19</v>
      </c>
      <c r="D26" s="333" t="s">
        <v>399</v>
      </c>
      <c r="E26" s="339" t="s">
        <v>398</v>
      </c>
      <c r="F26" s="328">
        <v>5720.762497504018</v>
      </c>
      <c r="G26" s="329">
        <v>23628.912801943236</v>
      </c>
      <c r="H26" s="329">
        <v>11508.416879049713</v>
      </c>
      <c r="I26" s="329">
        <v>372.4956604066021</v>
      </c>
      <c r="J26" s="329">
        <v>3605.9019159493205</v>
      </c>
      <c r="K26" s="329">
        <v>171159.15063961674</v>
      </c>
      <c r="L26" s="382"/>
      <c r="M26" s="329">
        <v>1220.2399836542183</v>
      </c>
      <c r="N26" s="382"/>
      <c r="O26" s="382"/>
      <c r="P26" s="382"/>
      <c r="Q26" s="329">
        <v>23038.57184793508</v>
      </c>
      <c r="R26" s="329">
        <v>13159.548452824745</v>
      </c>
      <c r="S26" s="329">
        <v>427.3906099758598</v>
      </c>
      <c r="T26" s="329">
        <v>113.20604525002442</v>
      </c>
      <c r="U26" s="329">
        <v>44.71840837395236</v>
      </c>
      <c r="V26" s="382"/>
      <c r="W26" s="382"/>
      <c r="X26" s="330">
        <v>8121.9220108325835</v>
      </c>
      <c r="Y26" s="331">
        <f t="shared" si="1"/>
        <v>262121.2377533161</v>
      </c>
      <c r="Z26" s="308"/>
    </row>
    <row r="27" spans="1:26" s="309" customFormat="1" ht="15" customHeight="1">
      <c r="A27" s="308"/>
      <c r="B27" s="324"/>
      <c r="C27" s="338">
        <v>20</v>
      </c>
      <c r="D27" s="333" t="s">
        <v>397</v>
      </c>
      <c r="E27" s="339" t="s">
        <v>396</v>
      </c>
      <c r="F27" s="328">
        <v>10.7</v>
      </c>
      <c r="G27" s="329">
        <v>94506.67150576017</v>
      </c>
      <c r="H27" s="329">
        <v>1282.8215381627606</v>
      </c>
      <c r="I27" s="329">
        <v>0</v>
      </c>
      <c r="J27" s="329">
        <v>40</v>
      </c>
      <c r="K27" s="329">
        <v>8895.305686715124</v>
      </c>
      <c r="L27" s="382"/>
      <c r="M27" s="329">
        <v>44.252660573985644</v>
      </c>
      <c r="N27" s="382"/>
      <c r="O27" s="382"/>
      <c r="P27" s="382"/>
      <c r="Q27" s="329">
        <v>0</v>
      </c>
      <c r="R27" s="329">
        <v>225.82539622935911</v>
      </c>
      <c r="S27" s="329">
        <v>103.72810371118177</v>
      </c>
      <c r="T27" s="329">
        <v>5.414012134955563</v>
      </c>
      <c r="U27" s="329">
        <v>22.88170981186644</v>
      </c>
      <c r="V27" s="382"/>
      <c r="W27" s="382"/>
      <c r="X27" s="330">
        <v>0</v>
      </c>
      <c r="Y27" s="331">
        <f t="shared" si="1"/>
        <v>105137.6006130994</v>
      </c>
      <c r="Z27" s="308"/>
    </row>
    <row r="28" spans="1:26" s="309" customFormat="1" ht="15" customHeight="1">
      <c r="A28" s="308"/>
      <c r="B28" s="324"/>
      <c r="C28" s="338">
        <v>21</v>
      </c>
      <c r="D28" s="333" t="s">
        <v>395</v>
      </c>
      <c r="E28" s="339" t="s">
        <v>394</v>
      </c>
      <c r="F28" s="328">
        <v>36164.85627651672</v>
      </c>
      <c r="G28" s="329">
        <v>4533742.869211618</v>
      </c>
      <c r="H28" s="329">
        <v>33360.05587282452</v>
      </c>
      <c r="I28" s="329">
        <v>6379.750949546394</v>
      </c>
      <c r="J28" s="329">
        <v>34876.98525948981</v>
      </c>
      <c r="K28" s="329">
        <v>68255.01684181247</v>
      </c>
      <c r="L28" s="382"/>
      <c r="M28" s="329">
        <v>8860.00703168388</v>
      </c>
      <c r="N28" s="382"/>
      <c r="O28" s="382"/>
      <c r="P28" s="382"/>
      <c r="Q28" s="329">
        <v>222.96954143240828</v>
      </c>
      <c r="R28" s="329">
        <v>27561.463338202662</v>
      </c>
      <c r="S28" s="329">
        <v>3127615.286598533</v>
      </c>
      <c r="T28" s="329">
        <v>99075.43586131373</v>
      </c>
      <c r="U28" s="329">
        <v>466425.08731343364</v>
      </c>
      <c r="V28" s="382"/>
      <c r="W28" s="382"/>
      <c r="X28" s="330">
        <v>86625.5249642438</v>
      </c>
      <c r="Y28" s="331">
        <f t="shared" si="1"/>
        <v>8529165.309060652</v>
      </c>
      <c r="Z28" s="308"/>
    </row>
    <row r="29" spans="1:26" s="309" customFormat="1" ht="15" customHeight="1">
      <c r="A29" s="308"/>
      <c r="B29" s="324"/>
      <c r="C29" s="338">
        <v>22</v>
      </c>
      <c r="D29" s="333" t="s">
        <v>310</v>
      </c>
      <c r="E29" s="339" t="s">
        <v>393</v>
      </c>
      <c r="F29" s="328">
        <v>144158.75057833683</v>
      </c>
      <c r="G29" s="329">
        <v>3307342.868121233</v>
      </c>
      <c r="H29" s="329">
        <v>360521.97967977094</v>
      </c>
      <c r="I29" s="329">
        <v>481492.6818830451</v>
      </c>
      <c r="J29" s="329">
        <v>42175.762556773276</v>
      </c>
      <c r="K29" s="329">
        <v>75864.75197770845</v>
      </c>
      <c r="L29" s="382"/>
      <c r="M29" s="329">
        <v>5848.186420860657</v>
      </c>
      <c r="N29" s="382"/>
      <c r="O29" s="382"/>
      <c r="P29" s="382"/>
      <c r="Q29" s="329">
        <v>347.13157100853556</v>
      </c>
      <c r="R29" s="329">
        <v>4105011.9714613836</v>
      </c>
      <c r="S29" s="329">
        <v>318295.534058208</v>
      </c>
      <c r="T29" s="329">
        <v>15474541.92706274</v>
      </c>
      <c r="U29" s="329">
        <v>658467.839832613</v>
      </c>
      <c r="V29" s="382"/>
      <c r="W29" s="382"/>
      <c r="X29" s="330">
        <v>6980955.785111946</v>
      </c>
      <c r="Y29" s="331">
        <f t="shared" si="1"/>
        <v>31955025.170315627</v>
      </c>
      <c r="Z29" s="308"/>
    </row>
    <row r="30" spans="1:26" s="309" customFormat="1" ht="15" customHeight="1">
      <c r="A30" s="308"/>
      <c r="B30" s="324"/>
      <c r="C30" s="338">
        <v>23</v>
      </c>
      <c r="D30" s="333" t="s">
        <v>392</v>
      </c>
      <c r="E30" s="339" t="s">
        <v>391</v>
      </c>
      <c r="F30" s="328">
        <v>1048.4388840473102</v>
      </c>
      <c r="G30" s="329">
        <v>2203745.7333167316</v>
      </c>
      <c r="H30" s="329">
        <v>62317.40118579159</v>
      </c>
      <c r="I30" s="329">
        <v>29828.35059489203</v>
      </c>
      <c r="J30" s="329">
        <v>52851.27294806959</v>
      </c>
      <c r="K30" s="329">
        <v>67130.84790777598</v>
      </c>
      <c r="L30" s="382"/>
      <c r="M30" s="329">
        <v>4837.511576566641</v>
      </c>
      <c r="N30" s="382"/>
      <c r="O30" s="382"/>
      <c r="P30" s="382"/>
      <c r="Q30" s="329">
        <v>642.5096425356442</v>
      </c>
      <c r="R30" s="329">
        <v>237108.95554601628</v>
      </c>
      <c r="S30" s="329">
        <v>24063.29397449563</v>
      </c>
      <c r="T30" s="329">
        <v>1151268.6157776366</v>
      </c>
      <c r="U30" s="329">
        <v>6565.709032525491</v>
      </c>
      <c r="V30" s="382"/>
      <c r="W30" s="382"/>
      <c r="X30" s="330">
        <v>6774.250155678554</v>
      </c>
      <c r="Y30" s="331">
        <f t="shared" si="1"/>
        <v>3848182.890542763</v>
      </c>
      <c r="Z30" s="308"/>
    </row>
    <row r="31" spans="1:26" s="309" customFormat="1" ht="15" customHeight="1">
      <c r="A31" s="308"/>
      <c r="B31" s="324"/>
      <c r="C31" s="338">
        <v>24</v>
      </c>
      <c r="D31" s="333" t="s">
        <v>390</v>
      </c>
      <c r="E31" s="339" t="s">
        <v>389</v>
      </c>
      <c r="F31" s="328">
        <v>976.0997944480865</v>
      </c>
      <c r="G31" s="329">
        <v>1078657.8136450865</v>
      </c>
      <c r="H31" s="329">
        <v>131198.02400250605</v>
      </c>
      <c r="I31" s="329">
        <v>135115.07507325438</v>
      </c>
      <c r="J31" s="329">
        <v>46903.57728116764</v>
      </c>
      <c r="K31" s="329">
        <v>176366.16493718393</v>
      </c>
      <c r="L31" s="382"/>
      <c r="M31" s="329">
        <v>6287.837079863174</v>
      </c>
      <c r="N31" s="382"/>
      <c r="O31" s="382"/>
      <c r="P31" s="382"/>
      <c r="Q31" s="329">
        <v>1117.7604286348337</v>
      </c>
      <c r="R31" s="329">
        <v>565829.497793791</v>
      </c>
      <c r="S31" s="329">
        <v>54505.234204737484</v>
      </c>
      <c r="T31" s="329">
        <v>116509.19191399019</v>
      </c>
      <c r="U31" s="329">
        <v>33731.71019148567</v>
      </c>
      <c r="V31" s="382"/>
      <c r="W31" s="382"/>
      <c r="X31" s="330">
        <v>7189.421173173818</v>
      </c>
      <c r="Y31" s="331">
        <f t="shared" si="1"/>
        <v>2354387.407519323</v>
      </c>
      <c r="Z31" s="308"/>
    </row>
    <row r="32" spans="1:26" s="309" customFormat="1" ht="15" customHeight="1">
      <c r="A32" s="308"/>
      <c r="B32" s="324"/>
      <c r="C32" s="338">
        <v>25</v>
      </c>
      <c r="D32" s="333" t="s">
        <v>505</v>
      </c>
      <c r="E32" s="339" t="s">
        <v>388</v>
      </c>
      <c r="F32" s="328">
        <v>830.61294533381</v>
      </c>
      <c r="G32" s="329">
        <v>113529.98306144761</v>
      </c>
      <c r="H32" s="329">
        <v>93047.42111825851</v>
      </c>
      <c r="I32" s="329">
        <v>3687.0088344045107</v>
      </c>
      <c r="J32" s="329">
        <v>8944.14408377072</v>
      </c>
      <c r="K32" s="329">
        <v>40819.17141471581</v>
      </c>
      <c r="L32" s="382"/>
      <c r="M32" s="329">
        <v>3576.813240972085</v>
      </c>
      <c r="N32" s="382"/>
      <c r="O32" s="382"/>
      <c r="P32" s="382"/>
      <c r="Q32" s="329">
        <v>126.72820415607387</v>
      </c>
      <c r="R32" s="329">
        <v>204103.3405762751</v>
      </c>
      <c r="S32" s="329">
        <v>30180.714411540164</v>
      </c>
      <c r="T32" s="329">
        <v>106871.38959025967</v>
      </c>
      <c r="U32" s="329">
        <v>29829.572798003825</v>
      </c>
      <c r="V32" s="382"/>
      <c r="W32" s="382"/>
      <c r="X32" s="330">
        <v>1975.8509404606966</v>
      </c>
      <c r="Y32" s="331">
        <f t="shared" si="1"/>
        <v>637522.7512195986</v>
      </c>
      <c r="Z32" s="308"/>
    </row>
    <row r="33" spans="1:26" s="309" customFormat="1" ht="15" customHeight="1">
      <c r="A33" s="308"/>
      <c r="B33" s="324"/>
      <c r="C33" s="338">
        <v>26</v>
      </c>
      <c r="D33" s="333" t="s">
        <v>506</v>
      </c>
      <c r="E33" s="339" t="s">
        <v>387</v>
      </c>
      <c r="F33" s="328">
        <v>2182.745960254085</v>
      </c>
      <c r="G33" s="329">
        <v>523156.1858390158</v>
      </c>
      <c r="H33" s="329">
        <v>136437.81861154127</v>
      </c>
      <c r="I33" s="329">
        <v>47776.13734047534</v>
      </c>
      <c r="J33" s="329">
        <v>141750.52608861052</v>
      </c>
      <c r="K33" s="329">
        <v>118874.00280652322</v>
      </c>
      <c r="L33" s="382"/>
      <c r="M33" s="329">
        <v>10858.82500389594</v>
      </c>
      <c r="N33" s="382"/>
      <c r="O33" s="382"/>
      <c r="P33" s="382"/>
      <c r="Q33" s="329">
        <v>1308.3734494058046</v>
      </c>
      <c r="R33" s="329">
        <v>340924.94927137345</v>
      </c>
      <c r="S33" s="329">
        <v>47670.46886616474</v>
      </c>
      <c r="T33" s="329">
        <v>147759.40693578534</v>
      </c>
      <c r="U33" s="329">
        <v>109624.80786588816</v>
      </c>
      <c r="V33" s="382"/>
      <c r="W33" s="382"/>
      <c r="X33" s="330">
        <v>3694.6361836056985</v>
      </c>
      <c r="Y33" s="331">
        <f t="shared" si="1"/>
        <v>1632018.8842225396</v>
      </c>
      <c r="Z33" s="308"/>
    </row>
    <row r="34" spans="1:26" s="309" customFormat="1" ht="15" customHeight="1">
      <c r="A34" s="308"/>
      <c r="B34" s="324"/>
      <c r="C34" s="338">
        <v>27</v>
      </c>
      <c r="D34" s="340" t="s">
        <v>507</v>
      </c>
      <c r="E34" s="341" t="s">
        <v>386</v>
      </c>
      <c r="F34" s="342">
        <v>134.40355690364532</v>
      </c>
      <c r="G34" s="343">
        <v>139172.5391095266</v>
      </c>
      <c r="H34" s="343">
        <v>25505.099397259597</v>
      </c>
      <c r="I34" s="343">
        <v>5035.6011466963055</v>
      </c>
      <c r="J34" s="343">
        <v>5134.057419337635</v>
      </c>
      <c r="K34" s="343">
        <v>43808.40270925086</v>
      </c>
      <c r="L34" s="382"/>
      <c r="M34" s="329">
        <v>1058.348652930281</v>
      </c>
      <c r="N34" s="382"/>
      <c r="O34" s="382"/>
      <c r="P34" s="382"/>
      <c r="Q34" s="343">
        <v>12.846943909191234</v>
      </c>
      <c r="R34" s="343">
        <v>41606.7879422127</v>
      </c>
      <c r="S34" s="343">
        <v>16307.734878617479</v>
      </c>
      <c r="T34" s="343">
        <v>3697.348611900578</v>
      </c>
      <c r="U34" s="343">
        <v>1049.2299163290318</v>
      </c>
      <c r="V34" s="382"/>
      <c r="W34" s="382"/>
      <c r="X34" s="330">
        <v>189.43110947745708</v>
      </c>
      <c r="Y34" s="331">
        <f t="shared" si="1"/>
        <v>282711.8313943514</v>
      </c>
      <c r="Z34" s="308"/>
    </row>
    <row r="35" spans="1:26" s="309" customFormat="1" ht="15" customHeight="1">
      <c r="A35" s="308"/>
      <c r="B35" s="324"/>
      <c r="C35" s="338">
        <v>28</v>
      </c>
      <c r="D35" s="344" t="s">
        <v>508</v>
      </c>
      <c r="E35" s="345" t="s">
        <v>385</v>
      </c>
      <c r="F35" s="346">
        <v>473.0301052650965</v>
      </c>
      <c r="G35" s="347">
        <v>1769226.472262258</v>
      </c>
      <c r="H35" s="347">
        <v>97041.78078146133</v>
      </c>
      <c r="I35" s="347">
        <v>643707.0355256384</v>
      </c>
      <c r="J35" s="347">
        <v>559721.7861179832</v>
      </c>
      <c r="K35" s="347">
        <v>119766.36566548274</v>
      </c>
      <c r="L35" s="382"/>
      <c r="M35" s="347">
        <v>629.1752712063379</v>
      </c>
      <c r="N35" s="382"/>
      <c r="O35" s="382"/>
      <c r="P35" s="382"/>
      <c r="Q35" s="347">
        <v>810.8424771988114</v>
      </c>
      <c r="R35" s="347">
        <v>80274.3705749857</v>
      </c>
      <c r="S35" s="347">
        <v>12763.488861379943</v>
      </c>
      <c r="T35" s="347">
        <v>2647.2078140395356</v>
      </c>
      <c r="U35" s="347">
        <v>351.53956995670893</v>
      </c>
      <c r="V35" s="393"/>
      <c r="W35" s="393"/>
      <c r="X35" s="330">
        <v>224.21754627241364</v>
      </c>
      <c r="Y35" s="331">
        <f t="shared" si="1"/>
        <v>3287637.312573129</v>
      </c>
      <c r="Z35" s="308"/>
    </row>
    <row r="36" spans="1:26" s="309" customFormat="1" ht="15" customHeight="1">
      <c r="A36" s="308"/>
      <c r="B36" s="324"/>
      <c r="C36" s="338">
        <v>29</v>
      </c>
      <c r="D36" s="340" t="s">
        <v>509</v>
      </c>
      <c r="E36" s="341" t="s">
        <v>384</v>
      </c>
      <c r="F36" s="328">
        <v>21.575770375059346</v>
      </c>
      <c r="G36" s="329">
        <v>709505.6495523449</v>
      </c>
      <c r="H36" s="329">
        <v>45424.30828847418</v>
      </c>
      <c r="I36" s="329">
        <v>21509.598382897133</v>
      </c>
      <c r="J36" s="329">
        <v>139365.82478545263</v>
      </c>
      <c r="K36" s="329">
        <v>85585.65021270399</v>
      </c>
      <c r="L36" s="382"/>
      <c r="M36" s="329">
        <v>8929.98891396793</v>
      </c>
      <c r="N36" s="382"/>
      <c r="O36" s="382"/>
      <c r="P36" s="382"/>
      <c r="Q36" s="329">
        <v>1050.9938974918591</v>
      </c>
      <c r="R36" s="329">
        <v>201448.32699329162</v>
      </c>
      <c r="S36" s="329">
        <v>26692.068637366712</v>
      </c>
      <c r="T36" s="329">
        <v>2614.0848895587233</v>
      </c>
      <c r="U36" s="329">
        <v>56033.06994790828</v>
      </c>
      <c r="V36" s="382"/>
      <c r="W36" s="382"/>
      <c r="X36" s="330">
        <v>0.8101709131191644</v>
      </c>
      <c r="Y36" s="331">
        <f t="shared" si="1"/>
        <v>1298181.9504427463</v>
      </c>
      <c r="Z36" s="308"/>
    </row>
    <row r="37" spans="1:26" s="309" customFormat="1" ht="15" customHeight="1">
      <c r="A37" s="308"/>
      <c r="B37" s="324"/>
      <c r="C37" s="338">
        <v>30</v>
      </c>
      <c r="D37" s="333" t="s">
        <v>383</v>
      </c>
      <c r="E37" s="339" t="s">
        <v>382</v>
      </c>
      <c r="F37" s="328">
        <v>4.071936603706067</v>
      </c>
      <c r="G37" s="329">
        <v>16300.806259606155</v>
      </c>
      <c r="H37" s="329">
        <v>5689.131251965526</v>
      </c>
      <c r="I37" s="329">
        <v>1173.2461340369857</v>
      </c>
      <c r="J37" s="329">
        <v>4333.174760542216</v>
      </c>
      <c r="K37" s="329">
        <v>61171.27794154041</v>
      </c>
      <c r="L37" s="382"/>
      <c r="M37" s="329">
        <v>548.6842439288242</v>
      </c>
      <c r="N37" s="382"/>
      <c r="O37" s="382"/>
      <c r="P37" s="382"/>
      <c r="Q37" s="329">
        <v>104.73372089393881</v>
      </c>
      <c r="R37" s="329">
        <v>140789.2208829649</v>
      </c>
      <c r="S37" s="329">
        <v>5995.935158568921</v>
      </c>
      <c r="T37" s="329">
        <v>2.209236359094503</v>
      </c>
      <c r="U37" s="329">
        <v>1282.043199530415</v>
      </c>
      <c r="V37" s="382"/>
      <c r="W37" s="382"/>
      <c r="X37" s="330">
        <v>0</v>
      </c>
      <c r="Y37" s="331">
        <f t="shared" si="1"/>
        <v>237394.53472654114</v>
      </c>
      <c r="Z37" s="308"/>
    </row>
    <row r="38" spans="1:26" s="309" customFormat="1" ht="15" customHeight="1">
      <c r="A38" s="308"/>
      <c r="B38" s="324"/>
      <c r="C38" s="338">
        <v>31</v>
      </c>
      <c r="D38" s="333" t="s">
        <v>381</v>
      </c>
      <c r="E38" s="339" t="s">
        <v>380</v>
      </c>
      <c r="F38" s="328">
        <v>12749.662439135886</v>
      </c>
      <c r="G38" s="329">
        <v>949313.8506316836</v>
      </c>
      <c r="H38" s="329">
        <v>384188.5765818906</v>
      </c>
      <c r="I38" s="329">
        <v>20218.002278173975</v>
      </c>
      <c r="J38" s="329">
        <v>85449.53831794285</v>
      </c>
      <c r="K38" s="329">
        <v>268057.8526119459</v>
      </c>
      <c r="L38" s="382"/>
      <c r="M38" s="329">
        <v>16215.247693029984</v>
      </c>
      <c r="N38" s="382"/>
      <c r="O38" s="382"/>
      <c r="P38" s="382"/>
      <c r="Q38" s="329">
        <v>325.3869267599028</v>
      </c>
      <c r="R38" s="329">
        <v>568119.8347401844</v>
      </c>
      <c r="S38" s="329">
        <v>22504.687423737396</v>
      </c>
      <c r="T38" s="329">
        <v>1085202.3823734075</v>
      </c>
      <c r="U38" s="329">
        <v>24981.240876336098</v>
      </c>
      <c r="V38" s="382"/>
      <c r="W38" s="382"/>
      <c r="X38" s="330">
        <v>37717.49909593904</v>
      </c>
      <c r="Y38" s="331">
        <f t="shared" si="1"/>
        <v>3475043.761990167</v>
      </c>
      <c r="Z38" s="308"/>
    </row>
    <row r="39" spans="1:26" s="309" customFormat="1" ht="15" customHeight="1">
      <c r="A39" s="308"/>
      <c r="B39" s="336"/>
      <c r="C39" s="338">
        <v>32</v>
      </c>
      <c r="D39" s="348" t="s">
        <v>379</v>
      </c>
      <c r="E39" s="341" t="s">
        <v>378</v>
      </c>
      <c r="F39" s="328">
        <v>194.97873746491996</v>
      </c>
      <c r="G39" s="329">
        <v>1337587.2191992763</v>
      </c>
      <c r="H39" s="329">
        <v>17845.446292035325</v>
      </c>
      <c r="I39" s="329">
        <v>6866.800232381888</v>
      </c>
      <c r="J39" s="329">
        <v>16294.302003960152</v>
      </c>
      <c r="K39" s="329">
        <v>98778.07544245957</v>
      </c>
      <c r="L39" s="382"/>
      <c r="M39" s="329">
        <v>9978.541356052623</v>
      </c>
      <c r="N39" s="382"/>
      <c r="O39" s="382"/>
      <c r="P39" s="382"/>
      <c r="Q39" s="329">
        <v>3.2193931938330076</v>
      </c>
      <c r="R39" s="329">
        <v>25921.533882350694</v>
      </c>
      <c r="S39" s="329">
        <v>47553.79420506373</v>
      </c>
      <c r="T39" s="329">
        <v>3075.7501831637906</v>
      </c>
      <c r="U39" s="329">
        <v>11557.071381273567</v>
      </c>
      <c r="V39" s="382"/>
      <c r="W39" s="382"/>
      <c r="X39" s="330">
        <v>4.99</v>
      </c>
      <c r="Y39" s="331">
        <f t="shared" si="1"/>
        <v>1575661.7223086762</v>
      </c>
      <c r="Z39" s="308"/>
    </row>
    <row r="40" spans="1:26" s="309" customFormat="1" ht="15" customHeight="1">
      <c r="A40" s="308"/>
      <c r="B40" s="349" t="s">
        <v>377</v>
      </c>
      <c r="C40" s="394"/>
      <c r="D40" s="395" t="s">
        <v>510</v>
      </c>
      <c r="E40" s="396" t="s">
        <v>444</v>
      </c>
      <c r="F40" s="386">
        <v>1005735.8135801551</v>
      </c>
      <c r="G40" s="387">
        <v>86765910.26597491</v>
      </c>
      <c r="H40" s="387">
        <v>19842.40276695603</v>
      </c>
      <c r="I40" s="387">
        <v>7652.747645817865</v>
      </c>
      <c r="J40" s="387">
        <v>21147.846837855577</v>
      </c>
      <c r="K40" s="387">
        <v>20718.07110558491</v>
      </c>
      <c r="L40" s="382"/>
      <c r="M40" s="388">
        <v>2120.939175593719</v>
      </c>
      <c r="N40" s="382"/>
      <c r="O40" s="382"/>
      <c r="P40" s="382"/>
      <c r="Q40" s="387">
        <v>22.509929013522</v>
      </c>
      <c r="R40" s="387">
        <v>20016.340917232705</v>
      </c>
      <c r="S40" s="387">
        <v>38752.421008555844</v>
      </c>
      <c r="T40" s="387">
        <v>858.0881344200492</v>
      </c>
      <c r="U40" s="387">
        <v>181795.25986193283</v>
      </c>
      <c r="V40" s="382"/>
      <c r="W40" s="382"/>
      <c r="X40" s="389">
        <v>8198784.570412532</v>
      </c>
      <c r="Y40" s="390">
        <f>SUM(Y41:Y45)</f>
        <v>96283357.27735056</v>
      </c>
      <c r="Z40" s="308"/>
    </row>
    <row r="41" spans="1:26" s="309" customFormat="1" ht="15" customHeight="1">
      <c r="A41" s="308"/>
      <c r="B41" s="350" t="s">
        <v>375</v>
      </c>
      <c r="C41" s="338">
        <v>33</v>
      </c>
      <c r="D41" s="340" t="s">
        <v>445</v>
      </c>
      <c r="E41" s="341" t="s">
        <v>376</v>
      </c>
      <c r="F41" s="328">
        <v>945999.0315459826</v>
      </c>
      <c r="G41" s="329">
        <v>781422.8882532114</v>
      </c>
      <c r="H41" s="329">
        <v>16962.342283459468</v>
      </c>
      <c r="I41" s="329">
        <v>7586.944521247917</v>
      </c>
      <c r="J41" s="329">
        <v>21096.544364887257</v>
      </c>
      <c r="K41" s="329">
        <v>10335.792850587195</v>
      </c>
      <c r="L41" s="382"/>
      <c r="M41" s="329">
        <v>2120.939175593719</v>
      </c>
      <c r="N41" s="382"/>
      <c r="O41" s="382"/>
      <c r="P41" s="382"/>
      <c r="Q41" s="329">
        <v>21.509929013522</v>
      </c>
      <c r="R41" s="329">
        <v>13835.199036168075</v>
      </c>
      <c r="S41" s="329">
        <v>30143.06589502037</v>
      </c>
      <c r="T41" s="329">
        <v>855.5881344200492</v>
      </c>
      <c r="U41" s="329">
        <v>134229.94842970322</v>
      </c>
      <c r="V41" s="382"/>
      <c r="W41" s="382"/>
      <c r="X41" s="330">
        <v>8188998.468853472</v>
      </c>
      <c r="Y41" s="331">
        <f>SUM(F41:X41)</f>
        <v>10153608.263272766</v>
      </c>
      <c r="Z41" s="308"/>
    </row>
    <row r="42" spans="1:26" s="309" customFormat="1" ht="15" customHeight="1">
      <c r="A42" s="308"/>
      <c r="B42" s="350" t="s">
        <v>373</v>
      </c>
      <c r="C42" s="338">
        <v>34</v>
      </c>
      <c r="D42" s="333" t="s">
        <v>446</v>
      </c>
      <c r="E42" s="339" t="s">
        <v>374</v>
      </c>
      <c r="F42" s="328">
        <v>0</v>
      </c>
      <c r="G42" s="329">
        <v>640.899717281858</v>
      </c>
      <c r="H42" s="329">
        <v>1549.1718993755865</v>
      </c>
      <c r="I42" s="329">
        <v>11.5251958715007</v>
      </c>
      <c r="J42" s="329">
        <v>24.730630296727167</v>
      </c>
      <c r="K42" s="329">
        <v>2555.6352135645197</v>
      </c>
      <c r="L42" s="382"/>
      <c r="M42" s="329">
        <v>0</v>
      </c>
      <c r="N42" s="382"/>
      <c r="O42" s="382"/>
      <c r="P42" s="382"/>
      <c r="Q42" s="329">
        <v>1</v>
      </c>
      <c r="R42" s="329">
        <v>5502.949488034042</v>
      </c>
      <c r="S42" s="329">
        <v>122.35257293527611</v>
      </c>
      <c r="T42" s="329">
        <v>0</v>
      </c>
      <c r="U42" s="329">
        <v>15663.525980186803</v>
      </c>
      <c r="V42" s="382"/>
      <c r="W42" s="382"/>
      <c r="X42" s="330">
        <v>0</v>
      </c>
      <c r="Y42" s="331">
        <f>SUM(F42:X42)</f>
        <v>26071.790697546312</v>
      </c>
      <c r="Z42" s="308"/>
    </row>
    <row r="43" spans="1:26" s="309" customFormat="1" ht="15" customHeight="1">
      <c r="A43" s="308"/>
      <c r="B43" s="350"/>
      <c r="C43" s="338">
        <v>35</v>
      </c>
      <c r="D43" s="333" t="s">
        <v>447</v>
      </c>
      <c r="E43" s="339" t="s">
        <v>372</v>
      </c>
      <c r="F43" s="328">
        <v>1043</v>
      </c>
      <c r="G43" s="329">
        <v>390039.9815861975</v>
      </c>
      <c r="H43" s="329">
        <v>217.2010806689035</v>
      </c>
      <c r="I43" s="329">
        <v>0</v>
      </c>
      <c r="J43" s="329">
        <v>11</v>
      </c>
      <c r="K43" s="329">
        <v>713.2637988997371</v>
      </c>
      <c r="L43" s="382"/>
      <c r="M43" s="329">
        <v>0</v>
      </c>
      <c r="N43" s="382"/>
      <c r="O43" s="382"/>
      <c r="P43" s="382"/>
      <c r="Q43" s="329">
        <v>0</v>
      </c>
      <c r="R43" s="329">
        <v>83.91011138053429</v>
      </c>
      <c r="S43" s="329">
        <v>0</v>
      </c>
      <c r="T43" s="329">
        <v>0</v>
      </c>
      <c r="U43" s="329">
        <v>226.9403850557899</v>
      </c>
      <c r="V43" s="382"/>
      <c r="W43" s="382"/>
      <c r="X43" s="330">
        <v>674.8129430822815</v>
      </c>
      <c r="Y43" s="331">
        <f>SUM(F43:X43)</f>
        <v>393010.1099052847</v>
      </c>
      <c r="Z43" s="308"/>
    </row>
    <row r="44" spans="1:26" s="309" customFormat="1" ht="15" customHeight="1">
      <c r="A44" s="308"/>
      <c r="B44" s="350"/>
      <c r="C44" s="338">
        <v>36</v>
      </c>
      <c r="D44" s="333" t="s">
        <v>371</v>
      </c>
      <c r="E44" s="339" t="s">
        <v>448</v>
      </c>
      <c r="F44" s="328">
        <v>57923</v>
      </c>
      <c r="G44" s="329">
        <v>8349126.873418185</v>
      </c>
      <c r="H44" s="329">
        <v>12.63207629314173</v>
      </c>
      <c r="I44" s="329">
        <v>34.42257105035726</v>
      </c>
      <c r="J44" s="329">
        <v>13.173525281459089</v>
      </c>
      <c r="K44" s="329">
        <v>6816.1252137921365</v>
      </c>
      <c r="L44" s="382"/>
      <c r="M44" s="329">
        <v>0</v>
      </c>
      <c r="N44" s="382"/>
      <c r="O44" s="382"/>
      <c r="P44" s="382"/>
      <c r="Q44" s="329">
        <v>0</v>
      </c>
      <c r="R44" s="329">
        <v>335.66472364738144</v>
      </c>
      <c r="S44" s="329">
        <v>8302.87346694012</v>
      </c>
      <c r="T44" s="329">
        <v>0</v>
      </c>
      <c r="U44" s="329">
        <v>18473.30798108325</v>
      </c>
      <c r="V44" s="382"/>
      <c r="W44" s="382"/>
      <c r="X44" s="330">
        <v>0</v>
      </c>
      <c r="Y44" s="331">
        <f>SUM(F44:X44)</f>
        <v>8441038.072976274</v>
      </c>
      <c r="Z44" s="308"/>
    </row>
    <row r="45" spans="1:26" s="309" customFormat="1" ht="15" customHeight="1">
      <c r="A45" s="308"/>
      <c r="B45" s="351"/>
      <c r="C45" s="338">
        <v>37</v>
      </c>
      <c r="D45" s="333" t="s">
        <v>370</v>
      </c>
      <c r="E45" s="339" t="s">
        <v>449</v>
      </c>
      <c r="F45" s="328">
        <v>770.78203417256</v>
      </c>
      <c r="G45" s="329">
        <v>77244679.62300003</v>
      </c>
      <c r="H45" s="329">
        <v>1101.0554271589308</v>
      </c>
      <c r="I45" s="329">
        <v>19.855357648090674</v>
      </c>
      <c r="J45" s="329">
        <v>2.3983173901366786</v>
      </c>
      <c r="K45" s="329">
        <v>297.25402874132186</v>
      </c>
      <c r="L45" s="382"/>
      <c r="M45" s="329">
        <v>0</v>
      </c>
      <c r="N45" s="382"/>
      <c r="O45" s="382"/>
      <c r="P45" s="382"/>
      <c r="Q45" s="329">
        <v>0</v>
      </c>
      <c r="R45" s="329">
        <v>258.6175580026742</v>
      </c>
      <c r="S45" s="329">
        <v>184.12907366008125</v>
      </c>
      <c r="T45" s="329">
        <v>2.5</v>
      </c>
      <c r="U45" s="329">
        <v>13201.53708590378</v>
      </c>
      <c r="V45" s="382"/>
      <c r="W45" s="382"/>
      <c r="X45" s="330">
        <v>9111.288615978161</v>
      </c>
      <c r="Y45" s="331">
        <f>SUM(F45:X45)</f>
        <v>77269629.04049869</v>
      </c>
      <c r="Z45" s="308"/>
    </row>
    <row r="46" spans="1:26" s="309" customFormat="1" ht="15" customHeight="1">
      <c r="A46" s="308"/>
      <c r="B46" s="350" t="s">
        <v>450</v>
      </c>
      <c r="C46" s="391"/>
      <c r="D46" s="384" t="s">
        <v>511</v>
      </c>
      <c r="E46" s="392" t="s">
        <v>451</v>
      </c>
      <c r="F46" s="386">
        <v>20</v>
      </c>
      <c r="G46" s="387">
        <v>1712.7546406798674</v>
      </c>
      <c r="H46" s="387">
        <v>4441.848081887012</v>
      </c>
      <c r="I46" s="387">
        <v>1448.8765152017543</v>
      </c>
      <c r="J46" s="387">
        <v>3526.3608837215884</v>
      </c>
      <c r="K46" s="387">
        <v>37105.20769404776</v>
      </c>
      <c r="L46" s="387">
        <v>25565.571929498896</v>
      </c>
      <c r="M46" s="388">
        <v>6</v>
      </c>
      <c r="N46" s="382"/>
      <c r="O46" s="382"/>
      <c r="P46" s="382"/>
      <c r="Q46" s="387">
        <v>0</v>
      </c>
      <c r="R46" s="387">
        <v>22917.92237209259</v>
      </c>
      <c r="S46" s="387">
        <v>4957.524762342272</v>
      </c>
      <c r="T46" s="387">
        <v>344</v>
      </c>
      <c r="U46" s="387">
        <v>201168.21909609452</v>
      </c>
      <c r="V46" s="382"/>
      <c r="W46" s="382"/>
      <c r="X46" s="389">
        <v>0</v>
      </c>
      <c r="Y46" s="390">
        <f>SUM(Y47:Y51)</f>
        <v>303214.28597556625</v>
      </c>
      <c r="Z46" s="308"/>
    </row>
    <row r="47" spans="1:26" s="309" customFormat="1" ht="15" customHeight="1">
      <c r="A47" s="308"/>
      <c r="B47" s="350"/>
      <c r="C47" s="338">
        <v>38</v>
      </c>
      <c r="D47" s="333" t="s">
        <v>452</v>
      </c>
      <c r="E47" s="339" t="s">
        <v>369</v>
      </c>
      <c r="F47" s="328">
        <v>0</v>
      </c>
      <c r="G47" s="329">
        <v>0</v>
      </c>
      <c r="H47" s="329">
        <v>0</v>
      </c>
      <c r="I47" s="329">
        <v>1176.0791074384133</v>
      </c>
      <c r="J47" s="329">
        <v>0</v>
      </c>
      <c r="K47" s="329">
        <v>16153.60974821087</v>
      </c>
      <c r="L47" s="382"/>
      <c r="M47" s="329">
        <v>0</v>
      </c>
      <c r="N47" s="382"/>
      <c r="O47" s="382"/>
      <c r="P47" s="382"/>
      <c r="Q47" s="329">
        <v>0</v>
      </c>
      <c r="R47" s="329">
        <v>7173.099619943689</v>
      </c>
      <c r="S47" s="329">
        <v>537.3460177298608</v>
      </c>
      <c r="T47" s="329">
        <v>0</v>
      </c>
      <c r="U47" s="329">
        <v>201164.50164678597</v>
      </c>
      <c r="V47" s="382"/>
      <c r="W47" s="382"/>
      <c r="X47" s="330">
        <v>0</v>
      </c>
      <c r="Y47" s="331">
        <f>SUM(F47:X47)</f>
        <v>226204.6361401088</v>
      </c>
      <c r="Z47" s="308"/>
    </row>
    <row r="48" spans="1:26" s="309" customFormat="1" ht="15" customHeight="1">
      <c r="A48" s="308"/>
      <c r="B48" s="324"/>
      <c r="C48" s="338">
        <v>39</v>
      </c>
      <c r="D48" s="333" t="s">
        <v>453</v>
      </c>
      <c r="E48" s="339" t="s">
        <v>368</v>
      </c>
      <c r="F48" s="328">
        <v>0</v>
      </c>
      <c r="G48" s="329">
        <v>0</v>
      </c>
      <c r="H48" s="329">
        <v>0</v>
      </c>
      <c r="I48" s="329">
        <v>0</v>
      </c>
      <c r="J48" s="329">
        <v>0</v>
      </c>
      <c r="K48" s="329">
        <v>5.48648439886437</v>
      </c>
      <c r="L48" s="382"/>
      <c r="M48" s="329">
        <v>0</v>
      </c>
      <c r="N48" s="382"/>
      <c r="O48" s="382"/>
      <c r="P48" s="382"/>
      <c r="Q48" s="329">
        <v>0</v>
      </c>
      <c r="R48" s="329">
        <v>23.93875217000145</v>
      </c>
      <c r="S48" s="329">
        <v>0</v>
      </c>
      <c r="T48" s="329">
        <v>0</v>
      </c>
      <c r="U48" s="329">
        <v>0</v>
      </c>
      <c r="V48" s="382"/>
      <c r="W48" s="382"/>
      <c r="X48" s="330">
        <v>0</v>
      </c>
      <c r="Y48" s="331">
        <f>SUM(F48:X48)</f>
        <v>29.42523656886582</v>
      </c>
      <c r="Z48" s="308"/>
    </row>
    <row r="49" spans="1:26" s="309" customFormat="1" ht="15" customHeight="1">
      <c r="A49" s="308"/>
      <c r="B49" s="324"/>
      <c r="C49" s="338">
        <v>40</v>
      </c>
      <c r="D49" s="333" t="s">
        <v>454</v>
      </c>
      <c r="E49" s="339" t="s">
        <v>367</v>
      </c>
      <c r="F49" s="328">
        <v>0</v>
      </c>
      <c r="G49" s="329">
        <v>0</v>
      </c>
      <c r="H49" s="329">
        <v>0</v>
      </c>
      <c r="I49" s="329">
        <v>0</v>
      </c>
      <c r="J49" s="329">
        <v>0</v>
      </c>
      <c r="K49" s="329">
        <v>1055.5030794134132</v>
      </c>
      <c r="L49" s="382"/>
      <c r="M49" s="329">
        <v>0</v>
      </c>
      <c r="N49" s="382"/>
      <c r="O49" s="382"/>
      <c r="P49" s="382"/>
      <c r="Q49" s="329">
        <v>0</v>
      </c>
      <c r="R49" s="329">
        <v>388.64592728028003</v>
      </c>
      <c r="S49" s="329">
        <v>0</v>
      </c>
      <c r="T49" s="329">
        <v>0</v>
      </c>
      <c r="U49" s="329">
        <v>0</v>
      </c>
      <c r="V49" s="382"/>
      <c r="W49" s="382"/>
      <c r="X49" s="330">
        <v>0</v>
      </c>
      <c r="Y49" s="331">
        <f>SUM(F49:X49)</f>
        <v>1444.149006693693</v>
      </c>
      <c r="Z49" s="308"/>
    </row>
    <row r="50" spans="1:26" s="309" customFormat="1" ht="15" customHeight="1">
      <c r="A50" s="308"/>
      <c r="B50" s="324"/>
      <c r="C50" s="338">
        <v>41</v>
      </c>
      <c r="D50" s="333" t="s">
        <v>455</v>
      </c>
      <c r="E50" s="339" t="s">
        <v>366</v>
      </c>
      <c r="F50" s="328">
        <v>0</v>
      </c>
      <c r="G50" s="329">
        <v>0</v>
      </c>
      <c r="H50" s="329">
        <v>22</v>
      </c>
      <c r="I50" s="329">
        <v>0</v>
      </c>
      <c r="J50" s="329">
        <v>7</v>
      </c>
      <c r="K50" s="329">
        <v>2</v>
      </c>
      <c r="L50" s="382"/>
      <c r="M50" s="329">
        <v>0</v>
      </c>
      <c r="N50" s="382"/>
      <c r="O50" s="382"/>
      <c r="P50" s="382"/>
      <c r="Q50" s="329">
        <v>0</v>
      </c>
      <c r="R50" s="329">
        <v>0</v>
      </c>
      <c r="S50" s="329">
        <v>0</v>
      </c>
      <c r="T50" s="329">
        <v>0</v>
      </c>
      <c r="U50" s="329">
        <v>0</v>
      </c>
      <c r="V50" s="382"/>
      <c r="W50" s="382"/>
      <c r="X50" s="330">
        <v>0</v>
      </c>
      <c r="Y50" s="331">
        <f>SUM(F50:X50)</f>
        <v>31</v>
      </c>
      <c r="Z50" s="308"/>
    </row>
    <row r="51" spans="1:26" s="309" customFormat="1" ht="15" customHeight="1">
      <c r="A51" s="308"/>
      <c r="B51" s="352"/>
      <c r="C51" s="338">
        <v>42</v>
      </c>
      <c r="D51" s="340" t="s">
        <v>456</v>
      </c>
      <c r="E51" s="341" t="s">
        <v>365</v>
      </c>
      <c r="F51" s="328">
        <v>20</v>
      </c>
      <c r="G51" s="329">
        <v>1712.7546406798674</v>
      </c>
      <c r="H51" s="329">
        <v>4419.848081887012</v>
      </c>
      <c r="I51" s="329">
        <v>272.7974077633409</v>
      </c>
      <c r="J51" s="329">
        <v>3519.3608837215884</v>
      </c>
      <c r="K51" s="329">
        <v>19888.608382024613</v>
      </c>
      <c r="L51" s="329">
        <v>25565.571929498896</v>
      </c>
      <c r="M51" s="329">
        <v>6</v>
      </c>
      <c r="N51" s="382"/>
      <c r="O51" s="382"/>
      <c r="P51" s="382"/>
      <c r="Q51" s="329">
        <v>0</v>
      </c>
      <c r="R51" s="329">
        <v>15332.23807269862</v>
      </c>
      <c r="S51" s="329">
        <v>4420.178744612411</v>
      </c>
      <c r="T51" s="329">
        <v>344</v>
      </c>
      <c r="U51" s="329">
        <v>3.7174493085523794</v>
      </c>
      <c r="V51" s="382"/>
      <c r="W51" s="382"/>
      <c r="X51" s="330">
        <v>0</v>
      </c>
      <c r="Y51" s="331">
        <f>SUM(F51:X51)</f>
        <v>75505.07559219489</v>
      </c>
      <c r="Z51" s="308"/>
    </row>
    <row r="52" spans="1:26" s="309" customFormat="1" ht="15" customHeight="1">
      <c r="A52" s="308"/>
      <c r="B52" s="353" t="s">
        <v>512</v>
      </c>
      <c r="C52" s="391"/>
      <c r="D52" s="397" t="s">
        <v>513</v>
      </c>
      <c r="E52" s="398" t="s">
        <v>457</v>
      </c>
      <c r="F52" s="386">
        <v>560.9695252845291</v>
      </c>
      <c r="G52" s="387">
        <v>64405.417926920854</v>
      </c>
      <c r="H52" s="387">
        <v>43939.2809263072</v>
      </c>
      <c r="I52" s="387">
        <v>281.0277999821374</v>
      </c>
      <c r="J52" s="387">
        <v>4942.985283029458</v>
      </c>
      <c r="K52" s="387">
        <v>180405.9452424553</v>
      </c>
      <c r="L52" s="382"/>
      <c r="M52" s="388">
        <v>51774.83731330302</v>
      </c>
      <c r="N52" s="382"/>
      <c r="O52" s="382"/>
      <c r="P52" s="382"/>
      <c r="Q52" s="387">
        <v>423.0841893486894</v>
      </c>
      <c r="R52" s="387">
        <v>56663.8389066493</v>
      </c>
      <c r="S52" s="387">
        <v>23299.76637514141</v>
      </c>
      <c r="T52" s="387">
        <v>1001.371</v>
      </c>
      <c r="U52" s="387">
        <v>30731.76506995697</v>
      </c>
      <c r="V52" s="382"/>
      <c r="W52" s="382"/>
      <c r="X52" s="389">
        <v>121.38255033557047</v>
      </c>
      <c r="Y52" s="390">
        <f>SUM(Y53:Y56)</f>
        <v>458551.6721087144</v>
      </c>
      <c r="Z52" s="308"/>
    </row>
    <row r="53" spans="1:26" s="309" customFormat="1" ht="15" customHeight="1">
      <c r="A53" s="308"/>
      <c r="B53" s="354"/>
      <c r="C53" s="338">
        <v>43</v>
      </c>
      <c r="D53" s="326" t="s">
        <v>364</v>
      </c>
      <c r="E53" s="341" t="s">
        <v>363</v>
      </c>
      <c r="F53" s="328">
        <v>448.793729859094</v>
      </c>
      <c r="G53" s="329">
        <v>15192.204916682187</v>
      </c>
      <c r="H53" s="329">
        <v>1852.8789754022434</v>
      </c>
      <c r="I53" s="329">
        <v>28</v>
      </c>
      <c r="J53" s="329">
        <v>213.60696488239935</v>
      </c>
      <c r="K53" s="329">
        <v>17315.142101500205</v>
      </c>
      <c r="L53" s="382"/>
      <c r="M53" s="329">
        <v>1</v>
      </c>
      <c r="N53" s="382"/>
      <c r="O53" s="382"/>
      <c r="P53" s="382"/>
      <c r="Q53" s="329">
        <v>14.227386763871595</v>
      </c>
      <c r="R53" s="329">
        <v>11777.437305246714</v>
      </c>
      <c r="S53" s="329">
        <v>5405.501484644181</v>
      </c>
      <c r="T53" s="329">
        <v>0</v>
      </c>
      <c r="U53" s="329">
        <v>24691.155957605035</v>
      </c>
      <c r="V53" s="382"/>
      <c r="W53" s="382"/>
      <c r="X53" s="330">
        <v>0</v>
      </c>
      <c r="Y53" s="331">
        <f>SUM(F53:X53)</f>
        <v>76939.94882258592</v>
      </c>
      <c r="Z53" s="308"/>
    </row>
    <row r="54" spans="1:26" s="309" customFormat="1" ht="15" customHeight="1">
      <c r="A54" s="308"/>
      <c r="B54" s="324"/>
      <c r="C54" s="338">
        <v>44</v>
      </c>
      <c r="D54" s="333" t="s">
        <v>362</v>
      </c>
      <c r="E54" s="339" t="s">
        <v>361</v>
      </c>
      <c r="F54" s="328">
        <v>0</v>
      </c>
      <c r="G54" s="355">
        <v>12357.086211914377</v>
      </c>
      <c r="H54" s="355">
        <v>6255.240838318715</v>
      </c>
      <c r="I54" s="355">
        <v>0</v>
      </c>
      <c r="J54" s="355">
        <v>4223.473712840099</v>
      </c>
      <c r="K54" s="355">
        <v>15328.645544452469</v>
      </c>
      <c r="L54" s="382"/>
      <c r="M54" s="355">
        <v>0</v>
      </c>
      <c r="N54" s="382"/>
      <c r="O54" s="382"/>
      <c r="P54" s="382"/>
      <c r="Q54" s="355">
        <v>98.52347599022677</v>
      </c>
      <c r="R54" s="355">
        <v>4468.820508827922</v>
      </c>
      <c r="S54" s="355">
        <v>1197.8864446966304</v>
      </c>
      <c r="T54" s="355">
        <v>9</v>
      </c>
      <c r="U54" s="355">
        <v>18.08108108108108</v>
      </c>
      <c r="V54" s="399"/>
      <c r="W54" s="399"/>
      <c r="X54" s="356">
        <v>0</v>
      </c>
      <c r="Y54" s="357">
        <f>SUM(F54:X54)</f>
        <v>43956.75781812152</v>
      </c>
      <c r="Z54" s="308"/>
    </row>
    <row r="55" spans="1:26" s="309" customFormat="1" ht="15" customHeight="1">
      <c r="A55" s="308"/>
      <c r="B55" s="324"/>
      <c r="C55" s="338">
        <v>45</v>
      </c>
      <c r="D55" s="333" t="s">
        <v>360</v>
      </c>
      <c r="E55" s="339" t="s">
        <v>359</v>
      </c>
      <c r="F55" s="328">
        <v>109.26579542543521</v>
      </c>
      <c r="G55" s="355">
        <v>34683.94128045212</v>
      </c>
      <c r="H55" s="355">
        <v>34323.3351970608</v>
      </c>
      <c r="I55" s="355">
        <v>2.67301044639248</v>
      </c>
      <c r="J55" s="355">
        <v>346.854605306959</v>
      </c>
      <c r="K55" s="355">
        <v>141063.46782051984</v>
      </c>
      <c r="L55" s="382"/>
      <c r="M55" s="355">
        <v>33070.71074437435</v>
      </c>
      <c r="N55" s="382"/>
      <c r="O55" s="382"/>
      <c r="P55" s="382"/>
      <c r="Q55" s="355">
        <v>240.99366419846916</v>
      </c>
      <c r="R55" s="355">
        <v>37465.482822884995</v>
      </c>
      <c r="S55" s="355">
        <v>15767.002718062937</v>
      </c>
      <c r="T55" s="355">
        <v>0</v>
      </c>
      <c r="U55" s="355">
        <v>5546.528031270858</v>
      </c>
      <c r="V55" s="399"/>
      <c r="W55" s="399"/>
      <c r="X55" s="356">
        <v>0</v>
      </c>
      <c r="Y55" s="357">
        <f>SUM(F55:X55)</f>
        <v>302620.25569000316</v>
      </c>
      <c r="Z55" s="308"/>
    </row>
    <row r="56" spans="1:26" s="309" customFormat="1" ht="15" customHeight="1">
      <c r="A56" s="308"/>
      <c r="B56" s="336"/>
      <c r="C56" s="338">
        <v>46</v>
      </c>
      <c r="D56" s="333" t="s">
        <v>458</v>
      </c>
      <c r="E56" s="339"/>
      <c r="F56" s="328">
        <v>2.91</v>
      </c>
      <c r="G56" s="355">
        <v>2172.1855178721753</v>
      </c>
      <c r="H56" s="355">
        <v>1507.8259155254443</v>
      </c>
      <c r="I56" s="355">
        <v>250.35478953574494</v>
      </c>
      <c r="J56" s="355">
        <v>159.05</v>
      </c>
      <c r="K56" s="355">
        <v>6698.689775982766</v>
      </c>
      <c r="L56" s="382"/>
      <c r="M56" s="355">
        <v>18703.126568928667</v>
      </c>
      <c r="N56" s="382"/>
      <c r="O56" s="382"/>
      <c r="P56" s="382"/>
      <c r="Q56" s="355">
        <v>69.3396623961219</v>
      </c>
      <c r="R56" s="355">
        <v>2952.0982696896695</v>
      </c>
      <c r="S56" s="355">
        <v>929.3757277376612</v>
      </c>
      <c r="T56" s="355">
        <v>992.371</v>
      </c>
      <c r="U56" s="355">
        <v>476</v>
      </c>
      <c r="V56" s="399"/>
      <c r="W56" s="399"/>
      <c r="X56" s="356">
        <v>121.38255033557047</v>
      </c>
      <c r="Y56" s="357">
        <f>SUM(F56:X56)</f>
        <v>35034.709778003824</v>
      </c>
      <c r="Z56" s="308"/>
    </row>
    <row r="57" spans="1:26" s="309" customFormat="1" ht="15" customHeight="1">
      <c r="A57" s="308"/>
      <c r="B57" s="324" t="s">
        <v>514</v>
      </c>
      <c r="C57" s="400"/>
      <c r="D57" s="401" t="s">
        <v>515</v>
      </c>
      <c r="E57" s="402" t="s">
        <v>459</v>
      </c>
      <c r="F57" s="386">
        <v>123.71296451153027</v>
      </c>
      <c r="G57" s="403">
        <v>166678.44592385256</v>
      </c>
      <c r="H57" s="403">
        <v>298471.697808016</v>
      </c>
      <c r="I57" s="403">
        <v>4632.69236536808</v>
      </c>
      <c r="J57" s="403">
        <v>15174.622844655903</v>
      </c>
      <c r="K57" s="403">
        <v>618099.7905029549</v>
      </c>
      <c r="L57" s="382"/>
      <c r="M57" s="403">
        <v>12583.364</v>
      </c>
      <c r="N57" s="382"/>
      <c r="O57" s="382"/>
      <c r="P57" s="382"/>
      <c r="Q57" s="403">
        <v>5117.76805648467</v>
      </c>
      <c r="R57" s="403">
        <v>306066.2892923385</v>
      </c>
      <c r="S57" s="403">
        <v>90072.28073584568</v>
      </c>
      <c r="T57" s="403">
        <v>3961.3599999999997</v>
      </c>
      <c r="U57" s="403">
        <v>114979.77065300889</v>
      </c>
      <c r="V57" s="399"/>
      <c r="W57" s="399"/>
      <c r="X57" s="404">
        <v>41.003727334440114</v>
      </c>
      <c r="Y57" s="405">
        <f>SUM(Y58:Y66)</f>
        <v>1636002.798874371</v>
      </c>
      <c r="Z57" s="308"/>
    </row>
    <row r="58" spans="1:26" s="309" customFormat="1" ht="15" customHeight="1">
      <c r="A58" s="308"/>
      <c r="B58" s="324"/>
      <c r="C58" s="338">
        <v>47</v>
      </c>
      <c r="D58" s="333" t="s">
        <v>358</v>
      </c>
      <c r="E58" s="339" t="s">
        <v>460</v>
      </c>
      <c r="F58" s="328">
        <v>0</v>
      </c>
      <c r="G58" s="355">
        <v>9021.142463624832</v>
      </c>
      <c r="H58" s="355">
        <v>10885.8057843473</v>
      </c>
      <c r="I58" s="355">
        <v>0</v>
      </c>
      <c r="J58" s="355">
        <v>1307.6275395082102</v>
      </c>
      <c r="K58" s="355">
        <v>48200.965410970646</v>
      </c>
      <c r="L58" s="382"/>
      <c r="M58" s="355">
        <v>0</v>
      </c>
      <c r="N58" s="382"/>
      <c r="O58" s="382"/>
      <c r="P58" s="382"/>
      <c r="Q58" s="355">
        <v>0</v>
      </c>
      <c r="R58" s="355">
        <v>22502.812018694727</v>
      </c>
      <c r="S58" s="355">
        <v>14920.367241355862</v>
      </c>
      <c r="T58" s="355">
        <v>0</v>
      </c>
      <c r="U58" s="355">
        <v>11.683626615551177</v>
      </c>
      <c r="V58" s="399"/>
      <c r="W58" s="399"/>
      <c r="X58" s="356">
        <v>0</v>
      </c>
      <c r="Y58" s="357">
        <f aca="true" t="shared" si="2" ref="Y58:Y66">SUM(F58:X58)</f>
        <v>106850.40408511713</v>
      </c>
      <c r="Z58" s="308"/>
    </row>
    <row r="59" spans="1:26" s="309" customFormat="1" ht="15" customHeight="1">
      <c r="A59" s="308"/>
      <c r="B59" s="358"/>
      <c r="C59" s="338">
        <v>48</v>
      </c>
      <c r="D59" s="344" t="s">
        <v>516</v>
      </c>
      <c r="E59" s="345" t="s">
        <v>461</v>
      </c>
      <c r="F59" s="328">
        <v>0</v>
      </c>
      <c r="G59" s="355">
        <v>0</v>
      </c>
      <c r="H59" s="355">
        <v>51</v>
      </c>
      <c r="I59" s="355">
        <v>0</v>
      </c>
      <c r="J59" s="355">
        <v>0</v>
      </c>
      <c r="K59" s="355">
        <v>374</v>
      </c>
      <c r="L59" s="382"/>
      <c r="M59" s="355">
        <v>0</v>
      </c>
      <c r="N59" s="382"/>
      <c r="O59" s="382"/>
      <c r="P59" s="382"/>
      <c r="Q59" s="355">
        <v>0</v>
      </c>
      <c r="R59" s="355">
        <v>151.64211379916205</v>
      </c>
      <c r="S59" s="355">
        <v>0</v>
      </c>
      <c r="T59" s="355">
        <v>0</v>
      </c>
      <c r="U59" s="355">
        <v>0</v>
      </c>
      <c r="V59" s="399"/>
      <c r="W59" s="399"/>
      <c r="X59" s="356">
        <v>0</v>
      </c>
      <c r="Y59" s="357">
        <f t="shared" si="2"/>
        <v>576.6421137991621</v>
      </c>
      <c r="Z59" s="308"/>
    </row>
    <row r="60" spans="1:26" s="309" customFormat="1" ht="15" customHeight="1">
      <c r="A60" s="308"/>
      <c r="B60" s="354"/>
      <c r="C60" s="338">
        <v>49</v>
      </c>
      <c r="D60" s="340" t="s">
        <v>357</v>
      </c>
      <c r="E60" s="341" t="s">
        <v>462</v>
      </c>
      <c r="F60" s="328">
        <v>0</v>
      </c>
      <c r="G60" s="355">
        <v>25115.271812266754</v>
      </c>
      <c r="H60" s="355">
        <v>13225.567025733111</v>
      </c>
      <c r="I60" s="355">
        <v>1544.6211033167867</v>
      </c>
      <c r="J60" s="355">
        <v>120.07120525586139</v>
      </c>
      <c r="K60" s="355">
        <v>85394.5739512081</v>
      </c>
      <c r="L60" s="382"/>
      <c r="M60" s="355">
        <v>15</v>
      </c>
      <c r="N60" s="382"/>
      <c r="O60" s="382"/>
      <c r="P60" s="382"/>
      <c r="Q60" s="355">
        <v>183.4811044539252</v>
      </c>
      <c r="R60" s="355">
        <v>20074.507149648933</v>
      </c>
      <c r="S60" s="355">
        <v>17134.43332229766</v>
      </c>
      <c r="T60" s="355">
        <v>0</v>
      </c>
      <c r="U60" s="355">
        <v>179.20882017779988</v>
      </c>
      <c r="V60" s="399"/>
      <c r="W60" s="399"/>
      <c r="X60" s="356">
        <v>0</v>
      </c>
      <c r="Y60" s="357">
        <f t="shared" si="2"/>
        <v>162986.73549435893</v>
      </c>
      <c r="Z60" s="308"/>
    </row>
    <row r="61" spans="1:26" s="309" customFormat="1" ht="15" customHeight="1">
      <c r="A61" s="308"/>
      <c r="B61" s="359"/>
      <c r="C61" s="338">
        <v>50</v>
      </c>
      <c r="D61" s="326" t="s">
        <v>356</v>
      </c>
      <c r="E61" s="360" t="s">
        <v>463</v>
      </c>
      <c r="F61" s="328">
        <v>30.32719508598936</v>
      </c>
      <c r="G61" s="355">
        <v>82352.01671108877</v>
      </c>
      <c r="H61" s="355">
        <v>192325.87674790577</v>
      </c>
      <c r="I61" s="355">
        <v>1677.4337607292227</v>
      </c>
      <c r="J61" s="355">
        <v>12908.18578885313</v>
      </c>
      <c r="K61" s="355">
        <v>185865.6361814477</v>
      </c>
      <c r="L61" s="382"/>
      <c r="M61" s="355">
        <v>42</v>
      </c>
      <c r="N61" s="382"/>
      <c r="O61" s="382"/>
      <c r="P61" s="382"/>
      <c r="Q61" s="355">
        <v>4319.043721069269</v>
      </c>
      <c r="R61" s="355">
        <v>130083.48605602012</v>
      </c>
      <c r="S61" s="355">
        <v>11830.307413030714</v>
      </c>
      <c r="T61" s="355">
        <v>203</v>
      </c>
      <c r="U61" s="355">
        <v>0.015</v>
      </c>
      <c r="V61" s="399"/>
      <c r="W61" s="399"/>
      <c r="X61" s="356">
        <v>34</v>
      </c>
      <c r="Y61" s="357">
        <f t="shared" si="2"/>
        <v>621671.3285752308</v>
      </c>
      <c r="Z61" s="308"/>
    </row>
    <row r="62" spans="1:26" s="309" customFormat="1" ht="15" customHeight="1">
      <c r="A62" s="308"/>
      <c r="B62" s="359"/>
      <c r="C62" s="338">
        <v>51</v>
      </c>
      <c r="D62" s="333" t="s">
        <v>517</v>
      </c>
      <c r="E62" s="339" t="s">
        <v>464</v>
      </c>
      <c r="F62" s="328">
        <v>0</v>
      </c>
      <c r="G62" s="355">
        <v>1222.8924395716817</v>
      </c>
      <c r="H62" s="355">
        <v>260.8312203543447</v>
      </c>
      <c r="I62" s="355">
        <v>0</v>
      </c>
      <c r="J62" s="355">
        <v>0</v>
      </c>
      <c r="K62" s="355">
        <v>51284.92084652568</v>
      </c>
      <c r="L62" s="382"/>
      <c r="M62" s="355">
        <v>0</v>
      </c>
      <c r="N62" s="382"/>
      <c r="O62" s="382"/>
      <c r="P62" s="382"/>
      <c r="Q62" s="355">
        <v>9.168678669224308</v>
      </c>
      <c r="R62" s="355">
        <v>44400.65275241741</v>
      </c>
      <c r="S62" s="355">
        <v>2448.5814294774937</v>
      </c>
      <c r="T62" s="355">
        <v>16</v>
      </c>
      <c r="U62" s="355">
        <v>22220.416312388286</v>
      </c>
      <c r="V62" s="399"/>
      <c r="W62" s="399"/>
      <c r="X62" s="356">
        <v>0</v>
      </c>
      <c r="Y62" s="357">
        <f t="shared" si="2"/>
        <v>121863.46367940411</v>
      </c>
      <c r="Z62" s="308"/>
    </row>
    <row r="63" spans="1:26" s="309" customFormat="1" ht="15" customHeight="1">
      <c r="A63" s="308"/>
      <c r="B63" s="359"/>
      <c r="C63" s="338">
        <v>52</v>
      </c>
      <c r="D63" s="361" t="s">
        <v>518</v>
      </c>
      <c r="E63" s="339" t="s">
        <v>465</v>
      </c>
      <c r="F63" s="328">
        <v>0</v>
      </c>
      <c r="G63" s="355">
        <v>56</v>
      </c>
      <c r="H63" s="355">
        <v>156</v>
      </c>
      <c r="I63" s="355">
        <v>0</v>
      </c>
      <c r="J63" s="355">
        <v>0</v>
      </c>
      <c r="K63" s="355">
        <v>33952.816862299034</v>
      </c>
      <c r="L63" s="382"/>
      <c r="M63" s="355">
        <v>0</v>
      </c>
      <c r="N63" s="382"/>
      <c r="O63" s="382"/>
      <c r="P63" s="382"/>
      <c r="Q63" s="355">
        <v>14</v>
      </c>
      <c r="R63" s="355">
        <v>2398.4700905805353</v>
      </c>
      <c r="S63" s="355">
        <v>3677.056437525704</v>
      </c>
      <c r="T63" s="355">
        <v>0</v>
      </c>
      <c r="U63" s="355">
        <v>7</v>
      </c>
      <c r="V63" s="399"/>
      <c r="W63" s="399"/>
      <c r="X63" s="356">
        <v>0</v>
      </c>
      <c r="Y63" s="357">
        <f t="shared" si="2"/>
        <v>40261.34339040527</v>
      </c>
      <c r="Z63" s="308"/>
    </row>
    <row r="64" spans="1:26" s="309" customFormat="1" ht="15" customHeight="1">
      <c r="A64" s="308"/>
      <c r="B64" s="324"/>
      <c r="C64" s="338">
        <v>53</v>
      </c>
      <c r="D64" s="326" t="s">
        <v>519</v>
      </c>
      <c r="E64" s="341" t="s">
        <v>466</v>
      </c>
      <c r="F64" s="328">
        <v>0</v>
      </c>
      <c r="G64" s="355">
        <v>2.7459299114416735</v>
      </c>
      <c r="H64" s="355">
        <v>19.843456574778255</v>
      </c>
      <c r="I64" s="355">
        <v>0</v>
      </c>
      <c r="J64" s="355">
        <v>0</v>
      </c>
      <c r="K64" s="355">
        <v>6177.121223969688</v>
      </c>
      <c r="L64" s="382"/>
      <c r="M64" s="355">
        <v>0</v>
      </c>
      <c r="N64" s="382"/>
      <c r="O64" s="382"/>
      <c r="P64" s="382"/>
      <c r="Q64" s="355">
        <v>0</v>
      </c>
      <c r="R64" s="355">
        <v>2911.895512946237</v>
      </c>
      <c r="S64" s="355">
        <v>5528.545139067295</v>
      </c>
      <c r="T64" s="355">
        <v>0</v>
      </c>
      <c r="U64" s="355">
        <v>3329.4679641129223</v>
      </c>
      <c r="V64" s="399"/>
      <c r="W64" s="399"/>
      <c r="X64" s="356">
        <v>0</v>
      </c>
      <c r="Y64" s="357">
        <f t="shared" si="2"/>
        <v>17969.619226582363</v>
      </c>
      <c r="Z64" s="308"/>
    </row>
    <row r="65" spans="1:26" s="309" customFormat="1" ht="15" customHeight="1">
      <c r="A65" s="308"/>
      <c r="B65" s="324"/>
      <c r="C65" s="338">
        <v>54</v>
      </c>
      <c r="D65" s="333" t="s">
        <v>355</v>
      </c>
      <c r="E65" s="341" t="s">
        <v>467</v>
      </c>
      <c r="F65" s="328">
        <v>0</v>
      </c>
      <c r="G65" s="355">
        <v>35544.29067251903</v>
      </c>
      <c r="H65" s="355">
        <v>64576.915418450844</v>
      </c>
      <c r="I65" s="355">
        <v>8.419735508354277</v>
      </c>
      <c r="J65" s="355">
        <v>103.54019998727216</v>
      </c>
      <c r="K65" s="355">
        <v>77777.37964205147</v>
      </c>
      <c r="L65" s="382"/>
      <c r="M65" s="355">
        <v>0</v>
      </c>
      <c r="N65" s="382"/>
      <c r="O65" s="382"/>
      <c r="P65" s="382"/>
      <c r="Q65" s="355">
        <v>49.482354090260195</v>
      </c>
      <c r="R65" s="355">
        <v>46254.87705843959</v>
      </c>
      <c r="S65" s="355">
        <v>7033.324918679861</v>
      </c>
      <c r="T65" s="355">
        <v>0</v>
      </c>
      <c r="U65" s="355">
        <v>10280.7731734837</v>
      </c>
      <c r="V65" s="399"/>
      <c r="W65" s="399"/>
      <c r="X65" s="356">
        <v>0</v>
      </c>
      <c r="Y65" s="357">
        <f t="shared" si="2"/>
        <v>241629.0031732104</v>
      </c>
      <c r="Z65" s="308"/>
    </row>
    <row r="66" spans="1:26" s="309" customFormat="1" ht="15" customHeight="1">
      <c r="A66" s="308"/>
      <c r="B66" s="352"/>
      <c r="C66" s="338">
        <v>55</v>
      </c>
      <c r="D66" s="340" t="s">
        <v>468</v>
      </c>
      <c r="E66" s="341"/>
      <c r="F66" s="328">
        <v>93.38576942554091</v>
      </c>
      <c r="G66" s="355">
        <v>13364.085894870044</v>
      </c>
      <c r="H66" s="355">
        <v>16969.858154649828</v>
      </c>
      <c r="I66" s="355">
        <v>1402.2177658137164</v>
      </c>
      <c r="J66" s="355">
        <v>735.1981110514297</v>
      </c>
      <c r="K66" s="355">
        <v>129072.37638448246</v>
      </c>
      <c r="L66" s="382"/>
      <c r="M66" s="355">
        <v>12526.364</v>
      </c>
      <c r="N66" s="382"/>
      <c r="O66" s="382"/>
      <c r="P66" s="382"/>
      <c r="Q66" s="355">
        <v>542.592198201991</v>
      </c>
      <c r="R66" s="355">
        <v>37287.946539791745</v>
      </c>
      <c r="S66" s="355">
        <v>27499.664834411073</v>
      </c>
      <c r="T66" s="355">
        <v>3742.3599999999997</v>
      </c>
      <c r="U66" s="355">
        <v>78951.20575623063</v>
      </c>
      <c r="V66" s="399"/>
      <c r="W66" s="399"/>
      <c r="X66" s="356">
        <v>7.003727334440118</v>
      </c>
      <c r="Y66" s="357">
        <f t="shared" si="2"/>
        <v>322194.2591362629</v>
      </c>
      <c r="Z66" s="308"/>
    </row>
    <row r="67" spans="1:26" s="309" customFormat="1" ht="15" customHeight="1">
      <c r="A67" s="308"/>
      <c r="B67" s="362" t="s">
        <v>520</v>
      </c>
      <c r="C67" s="406"/>
      <c r="D67" s="407" t="s">
        <v>521</v>
      </c>
      <c r="E67" s="408" t="s">
        <v>469</v>
      </c>
      <c r="F67" s="409">
        <v>1000</v>
      </c>
      <c r="G67" s="403">
        <v>52402.58273792992</v>
      </c>
      <c r="H67" s="403">
        <v>7269.3424542094435</v>
      </c>
      <c r="I67" s="403">
        <v>6.309318181818183</v>
      </c>
      <c r="J67" s="403">
        <v>4</v>
      </c>
      <c r="K67" s="403">
        <v>84587.8044728085</v>
      </c>
      <c r="L67" s="382"/>
      <c r="M67" s="403">
        <v>6361.657442482181</v>
      </c>
      <c r="N67" s="382"/>
      <c r="O67" s="382"/>
      <c r="P67" s="382"/>
      <c r="Q67" s="403">
        <v>1047.4615334634298</v>
      </c>
      <c r="R67" s="403">
        <v>24455.726904051797</v>
      </c>
      <c r="S67" s="403">
        <v>36458.45597756398</v>
      </c>
      <c r="T67" s="403">
        <v>633</v>
      </c>
      <c r="U67" s="403">
        <v>1071.4583659068799</v>
      </c>
      <c r="V67" s="399"/>
      <c r="W67" s="399"/>
      <c r="X67" s="404">
        <v>0</v>
      </c>
      <c r="Y67" s="405">
        <f>Y68</f>
        <v>215297.79920659793</v>
      </c>
      <c r="Z67" s="308"/>
    </row>
    <row r="68" spans="1:26" s="309" customFormat="1" ht="15" customHeight="1">
      <c r="A68" s="308"/>
      <c r="B68" s="351" t="s">
        <v>522</v>
      </c>
      <c r="C68" s="363">
        <v>56</v>
      </c>
      <c r="D68" s="340" t="s">
        <v>522</v>
      </c>
      <c r="E68" s="341" t="s">
        <v>470</v>
      </c>
      <c r="F68" s="328">
        <v>1000</v>
      </c>
      <c r="G68" s="355">
        <v>52402.58273792992</v>
      </c>
      <c r="H68" s="355">
        <v>7269.3424542094435</v>
      </c>
      <c r="I68" s="355">
        <v>6.309318181818183</v>
      </c>
      <c r="J68" s="355">
        <v>4</v>
      </c>
      <c r="K68" s="355">
        <v>84587.8044728085</v>
      </c>
      <c r="L68" s="382"/>
      <c r="M68" s="355">
        <v>6361.657442482181</v>
      </c>
      <c r="N68" s="382"/>
      <c r="O68" s="382"/>
      <c r="P68" s="382"/>
      <c r="Q68" s="355">
        <v>1047.4615334634298</v>
      </c>
      <c r="R68" s="355">
        <v>24455.726904051797</v>
      </c>
      <c r="S68" s="355">
        <v>36458.45597756398</v>
      </c>
      <c r="T68" s="355">
        <v>633</v>
      </c>
      <c r="U68" s="355">
        <v>1071.4583659068799</v>
      </c>
      <c r="V68" s="399"/>
      <c r="W68" s="399"/>
      <c r="X68" s="355">
        <v>0</v>
      </c>
      <c r="Y68" s="364">
        <f>SUM(F68:X68)</f>
        <v>215297.79920659793</v>
      </c>
      <c r="Z68" s="308"/>
    </row>
    <row r="69" spans="1:26" s="309" customFormat="1" ht="15" customHeight="1">
      <c r="A69" s="308"/>
      <c r="B69" s="324" t="s">
        <v>523</v>
      </c>
      <c r="C69" s="410"/>
      <c r="D69" s="401" t="s">
        <v>524</v>
      </c>
      <c r="E69" s="402" t="s">
        <v>471</v>
      </c>
      <c r="F69" s="411">
        <v>986.6336931854219</v>
      </c>
      <c r="G69" s="412">
        <v>29168.296130578994</v>
      </c>
      <c r="H69" s="412">
        <v>10974.670242295475</v>
      </c>
      <c r="I69" s="412">
        <v>14719.580761988784</v>
      </c>
      <c r="J69" s="412">
        <v>29910.825487011203</v>
      </c>
      <c r="K69" s="412">
        <v>43078.77206459105</v>
      </c>
      <c r="L69" s="382"/>
      <c r="M69" s="412">
        <v>1183.5192557765524</v>
      </c>
      <c r="N69" s="382"/>
      <c r="O69" s="382"/>
      <c r="P69" s="382"/>
      <c r="Q69" s="412">
        <v>3.6659489553493976</v>
      </c>
      <c r="R69" s="412">
        <v>16349.090648600497</v>
      </c>
      <c r="S69" s="412">
        <v>23232.296055904935</v>
      </c>
      <c r="T69" s="412">
        <v>18988.869785651535</v>
      </c>
      <c r="U69" s="412">
        <v>10143.771590746528</v>
      </c>
      <c r="V69" s="413"/>
      <c r="W69" s="413"/>
      <c r="X69" s="414">
        <v>103.34568436688977</v>
      </c>
      <c r="Y69" s="405">
        <f>Y71+Y70</f>
        <v>198843.33734965321</v>
      </c>
      <c r="Z69" s="308"/>
    </row>
    <row r="70" spans="1:26" s="309" customFormat="1" ht="15" customHeight="1">
      <c r="A70" s="308"/>
      <c r="B70" s="324"/>
      <c r="C70" s="338">
        <v>57</v>
      </c>
      <c r="D70" s="333" t="s">
        <v>472</v>
      </c>
      <c r="E70" s="339" t="s">
        <v>473</v>
      </c>
      <c r="F70" s="328">
        <v>986.6336931854219</v>
      </c>
      <c r="G70" s="355">
        <v>29167.44997673284</v>
      </c>
      <c r="H70" s="355">
        <v>10459.016829728658</v>
      </c>
      <c r="I70" s="355">
        <v>4697.179449747731</v>
      </c>
      <c r="J70" s="355">
        <v>16531.69948565563</v>
      </c>
      <c r="K70" s="355">
        <v>42197.84829954896</v>
      </c>
      <c r="L70" s="382"/>
      <c r="M70" s="355">
        <v>1183.5192557765524</v>
      </c>
      <c r="N70" s="382"/>
      <c r="O70" s="382"/>
      <c r="P70" s="382"/>
      <c r="Q70" s="355">
        <v>3.6659489553493976</v>
      </c>
      <c r="R70" s="355">
        <v>15520.642788918114</v>
      </c>
      <c r="S70" s="355">
        <v>23232.296055904935</v>
      </c>
      <c r="T70" s="355">
        <v>18988.869785651535</v>
      </c>
      <c r="U70" s="355">
        <v>10143.771590746528</v>
      </c>
      <c r="V70" s="399"/>
      <c r="W70" s="399"/>
      <c r="X70" s="356">
        <v>103.34568436688977</v>
      </c>
      <c r="Y70" s="357">
        <f>SUM(F70:X70)</f>
        <v>173215.93884491915</v>
      </c>
      <c r="Z70" s="308"/>
    </row>
    <row r="71" spans="1:26" s="309" customFormat="1" ht="15" customHeight="1">
      <c r="A71" s="308"/>
      <c r="B71" s="352"/>
      <c r="C71" s="338">
        <v>58</v>
      </c>
      <c r="D71" s="344" t="s">
        <v>525</v>
      </c>
      <c r="E71" s="345" t="s">
        <v>474</v>
      </c>
      <c r="F71" s="328">
        <v>0</v>
      </c>
      <c r="G71" s="355">
        <v>0.846153846153846</v>
      </c>
      <c r="H71" s="355">
        <v>515.6534125668164</v>
      </c>
      <c r="I71" s="355">
        <v>10022.401312241052</v>
      </c>
      <c r="J71" s="355">
        <v>13379.126001355573</v>
      </c>
      <c r="K71" s="355">
        <v>880.9237650420896</v>
      </c>
      <c r="L71" s="382"/>
      <c r="M71" s="355">
        <v>0</v>
      </c>
      <c r="N71" s="382"/>
      <c r="O71" s="382"/>
      <c r="P71" s="382"/>
      <c r="Q71" s="355">
        <v>0</v>
      </c>
      <c r="R71" s="355">
        <v>828.4478596823828</v>
      </c>
      <c r="S71" s="355">
        <v>0</v>
      </c>
      <c r="T71" s="355">
        <v>0</v>
      </c>
      <c r="U71" s="355">
        <v>0</v>
      </c>
      <c r="V71" s="399"/>
      <c r="W71" s="399"/>
      <c r="X71" s="356">
        <v>0</v>
      </c>
      <c r="Y71" s="357">
        <f>SUM(F71:X71)</f>
        <v>25627.39850473407</v>
      </c>
      <c r="Z71" s="308"/>
    </row>
    <row r="72" spans="1:26" s="309" customFormat="1" ht="15" customHeight="1">
      <c r="A72" s="308"/>
      <c r="B72" s="354" t="s">
        <v>475</v>
      </c>
      <c r="C72" s="415"/>
      <c r="D72" s="416" t="s">
        <v>526</v>
      </c>
      <c r="E72" s="408" t="s">
        <v>476</v>
      </c>
      <c r="F72" s="411">
        <v>22.927707667731628</v>
      </c>
      <c r="G72" s="403">
        <v>87679.92270183272</v>
      </c>
      <c r="H72" s="403">
        <v>76232.61252270438</v>
      </c>
      <c r="I72" s="403">
        <v>951.4284025559106</v>
      </c>
      <c r="J72" s="403">
        <v>49.667796207136796</v>
      </c>
      <c r="K72" s="403">
        <v>54324.886295017124</v>
      </c>
      <c r="L72" s="382"/>
      <c r="M72" s="403">
        <v>0</v>
      </c>
      <c r="N72" s="382"/>
      <c r="O72" s="382"/>
      <c r="P72" s="382"/>
      <c r="Q72" s="403">
        <v>0.0956802136114263</v>
      </c>
      <c r="R72" s="403">
        <v>17151.987738614167</v>
      </c>
      <c r="S72" s="403">
        <v>19142.369297347304</v>
      </c>
      <c r="T72" s="403">
        <v>2.87</v>
      </c>
      <c r="U72" s="403">
        <v>193.79545356818772</v>
      </c>
      <c r="V72" s="399"/>
      <c r="W72" s="399"/>
      <c r="X72" s="404">
        <v>0</v>
      </c>
      <c r="Y72" s="405">
        <f>Y74+Y73</f>
        <v>255752.56359572828</v>
      </c>
      <c r="Z72" s="308"/>
    </row>
    <row r="73" spans="1:26" s="309" customFormat="1" ht="15" customHeight="1">
      <c r="A73" s="308"/>
      <c r="B73" s="359"/>
      <c r="C73" s="338">
        <v>59</v>
      </c>
      <c r="D73" s="326" t="s">
        <v>477</v>
      </c>
      <c r="E73" s="360" t="s">
        <v>478</v>
      </c>
      <c r="F73" s="328">
        <v>1</v>
      </c>
      <c r="G73" s="355">
        <v>81443.27467300548</v>
      </c>
      <c r="H73" s="355">
        <v>64508.33144133681</v>
      </c>
      <c r="I73" s="355">
        <v>0</v>
      </c>
      <c r="J73" s="355">
        <v>16.2177962071368</v>
      </c>
      <c r="K73" s="355">
        <v>50300.40536691276</v>
      </c>
      <c r="L73" s="382"/>
      <c r="M73" s="355">
        <v>0</v>
      </c>
      <c r="N73" s="382"/>
      <c r="O73" s="382"/>
      <c r="P73" s="382"/>
      <c r="Q73" s="355">
        <v>0.0956802136114263</v>
      </c>
      <c r="R73" s="355">
        <v>14140.643120554263</v>
      </c>
      <c r="S73" s="355">
        <v>17144.597964630855</v>
      </c>
      <c r="T73" s="355">
        <v>0</v>
      </c>
      <c r="U73" s="355">
        <v>178.1027745286272</v>
      </c>
      <c r="V73" s="399"/>
      <c r="W73" s="399"/>
      <c r="X73" s="356">
        <v>0</v>
      </c>
      <c r="Y73" s="357">
        <f>SUM(F73:X73)</f>
        <v>227732.66881738955</v>
      </c>
      <c r="Z73" s="308"/>
    </row>
    <row r="74" spans="1:26" s="309" customFormat="1" ht="15" customHeight="1">
      <c r="A74" s="308"/>
      <c r="B74" s="365"/>
      <c r="C74" s="338">
        <v>60</v>
      </c>
      <c r="D74" s="333" t="s">
        <v>527</v>
      </c>
      <c r="E74" s="339"/>
      <c r="F74" s="328">
        <v>21.927707667731628</v>
      </c>
      <c r="G74" s="355">
        <v>6236.648028827247</v>
      </c>
      <c r="H74" s="355">
        <v>11724.281081367566</v>
      </c>
      <c r="I74" s="355">
        <v>951.4284025559106</v>
      </c>
      <c r="J74" s="355">
        <v>33.449999999999996</v>
      </c>
      <c r="K74" s="355">
        <v>4024.480928104363</v>
      </c>
      <c r="L74" s="382"/>
      <c r="M74" s="355">
        <v>0</v>
      </c>
      <c r="N74" s="382"/>
      <c r="O74" s="382"/>
      <c r="P74" s="382"/>
      <c r="Q74" s="355">
        <v>0</v>
      </c>
      <c r="R74" s="355">
        <v>3011.344618059902</v>
      </c>
      <c r="S74" s="355">
        <v>1997.7713327164481</v>
      </c>
      <c r="T74" s="355">
        <v>2.87</v>
      </c>
      <c r="U74" s="355">
        <v>15.692679039560502</v>
      </c>
      <c r="V74" s="399"/>
      <c r="W74" s="399"/>
      <c r="X74" s="356">
        <v>0</v>
      </c>
      <c r="Y74" s="357">
        <f>SUM(F74:X74)</f>
        <v>28019.894778338727</v>
      </c>
      <c r="Z74" s="308"/>
    </row>
    <row r="75" spans="1:26" s="309" customFormat="1" ht="15" customHeight="1">
      <c r="A75" s="308"/>
      <c r="B75" s="359" t="s">
        <v>528</v>
      </c>
      <c r="C75" s="406"/>
      <c r="D75" s="417" t="s">
        <v>529</v>
      </c>
      <c r="E75" s="402" t="s">
        <v>479</v>
      </c>
      <c r="F75" s="409">
        <v>510.36923585344095</v>
      </c>
      <c r="G75" s="403">
        <v>145802.54824339016</v>
      </c>
      <c r="H75" s="403">
        <v>28450.92865962566</v>
      </c>
      <c r="I75" s="403">
        <v>1245.2892642348115</v>
      </c>
      <c r="J75" s="403">
        <v>885.3207968565873</v>
      </c>
      <c r="K75" s="403">
        <v>88377.7830411231</v>
      </c>
      <c r="L75" s="382"/>
      <c r="M75" s="403">
        <v>27</v>
      </c>
      <c r="N75" s="382"/>
      <c r="O75" s="382"/>
      <c r="P75" s="382"/>
      <c r="Q75" s="403">
        <v>12.457596308916814</v>
      </c>
      <c r="R75" s="403">
        <v>11486.871760546164</v>
      </c>
      <c r="S75" s="403">
        <v>3092.901240440956</v>
      </c>
      <c r="T75" s="403">
        <v>1</v>
      </c>
      <c r="U75" s="403">
        <v>461.7923249315403</v>
      </c>
      <c r="V75" s="399"/>
      <c r="W75" s="399"/>
      <c r="X75" s="404">
        <v>0</v>
      </c>
      <c r="Y75" s="405">
        <f>Y76</f>
        <v>280354.2621633113</v>
      </c>
      <c r="Z75" s="308"/>
    </row>
    <row r="76" spans="1:26" s="309" customFormat="1" ht="15" customHeight="1">
      <c r="A76" s="308"/>
      <c r="B76" s="336"/>
      <c r="C76" s="338">
        <v>61</v>
      </c>
      <c r="D76" s="326" t="s">
        <v>530</v>
      </c>
      <c r="E76" s="341" t="s">
        <v>480</v>
      </c>
      <c r="F76" s="328">
        <v>510.36923585344095</v>
      </c>
      <c r="G76" s="355">
        <v>145802.54824339016</v>
      </c>
      <c r="H76" s="355">
        <v>28450.92865962566</v>
      </c>
      <c r="I76" s="355">
        <v>1245.2892642348115</v>
      </c>
      <c r="J76" s="355">
        <v>885.3207968565873</v>
      </c>
      <c r="K76" s="355">
        <v>88377.7830411231</v>
      </c>
      <c r="L76" s="382"/>
      <c r="M76" s="355">
        <v>27</v>
      </c>
      <c r="N76" s="382"/>
      <c r="O76" s="382"/>
      <c r="P76" s="382"/>
      <c r="Q76" s="355">
        <v>12.457596308916814</v>
      </c>
      <c r="R76" s="355">
        <v>11486.871760546164</v>
      </c>
      <c r="S76" s="355">
        <v>3092.901240440956</v>
      </c>
      <c r="T76" s="355">
        <v>1</v>
      </c>
      <c r="U76" s="355">
        <v>461.7923249315403</v>
      </c>
      <c r="V76" s="399"/>
      <c r="W76" s="399"/>
      <c r="X76" s="356">
        <v>0</v>
      </c>
      <c r="Y76" s="357">
        <f>SUM(F76:X76)</f>
        <v>280354.2621633113</v>
      </c>
      <c r="Z76" s="308"/>
    </row>
    <row r="77" spans="1:26" s="309" customFormat="1" ht="15" customHeight="1">
      <c r="A77" s="308"/>
      <c r="B77" s="324" t="s">
        <v>481</v>
      </c>
      <c r="C77" s="406"/>
      <c r="D77" s="401" t="s">
        <v>531</v>
      </c>
      <c r="E77" s="408" t="s">
        <v>482</v>
      </c>
      <c r="F77" s="411">
        <v>2078.4736689070464</v>
      </c>
      <c r="G77" s="403">
        <v>37025.492377680246</v>
      </c>
      <c r="H77" s="403">
        <v>5726.5958600031045</v>
      </c>
      <c r="I77" s="403">
        <v>17817.897001096208</v>
      </c>
      <c r="J77" s="403">
        <v>8639.927029127559</v>
      </c>
      <c r="K77" s="403">
        <v>378136.189164208</v>
      </c>
      <c r="L77" s="382"/>
      <c r="M77" s="403">
        <v>7070.77</v>
      </c>
      <c r="N77" s="382"/>
      <c r="O77" s="382"/>
      <c r="P77" s="382"/>
      <c r="Q77" s="403">
        <v>1629.0716952787386</v>
      </c>
      <c r="R77" s="403">
        <v>33635.52986511845</v>
      </c>
      <c r="S77" s="403">
        <v>39721.847211806606</v>
      </c>
      <c r="T77" s="403">
        <v>0</v>
      </c>
      <c r="U77" s="403">
        <v>2519.767863537093</v>
      </c>
      <c r="V77" s="399"/>
      <c r="W77" s="399"/>
      <c r="X77" s="404">
        <v>74.88364600945084</v>
      </c>
      <c r="Y77" s="405">
        <f>Y79+Y78</f>
        <v>534076.4453827725</v>
      </c>
      <c r="Z77" s="308"/>
    </row>
    <row r="78" spans="1:26" s="309" customFormat="1" ht="15" customHeight="1">
      <c r="A78" s="308"/>
      <c r="B78" s="358"/>
      <c r="C78" s="338">
        <v>62</v>
      </c>
      <c r="D78" s="340" t="s">
        <v>354</v>
      </c>
      <c r="E78" s="341" t="s">
        <v>483</v>
      </c>
      <c r="F78" s="328">
        <v>2064.453447349777</v>
      </c>
      <c r="G78" s="355">
        <v>31252.554183658416</v>
      </c>
      <c r="H78" s="355">
        <v>5175.925807818974</v>
      </c>
      <c r="I78" s="355">
        <v>16428.08709340988</v>
      </c>
      <c r="J78" s="355">
        <v>6340.28946026205</v>
      </c>
      <c r="K78" s="355">
        <v>351253.94673065655</v>
      </c>
      <c r="L78" s="382"/>
      <c r="M78" s="355">
        <v>61</v>
      </c>
      <c r="N78" s="382"/>
      <c r="O78" s="382"/>
      <c r="P78" s="382"/>
      <c r="Q78" s="355">
        <v>580.2270438770383</v>
      </c>
      <c r="R78" s="355">
        <v>30964.779270565035</v>
      </c>
      <c r="S78" s="355">
        <v>35410.406490198766</v>
      </c>
      <c r="T78" s="355">
        <v>0</v>
      </c>
      <c r="U78" s="355">
        <v>266.45074787755544</v>
      </c>
      <c r="V78" s="399"/>
      <c r="W78" s="399"/>
      <c r="X78" s="356">
        <v>2.95</v>
      </c>
      <c r="Y78" s="357">
        <f>SUM(F78:X78)</f>
        <v>479801.070275674</v>
      </c>
      <c r="Z78" s="308"/>
    </row>
    <row r="79" spans="1:26" s="309" customFormat="1" ht="15" customHeight="1">
      <c r="A79" s="308"/>
      <c r="B79" s="336"/>
      <c r="C79" s="338">
        <v>63</v>
      </c>
      <c r="D79" s="326" t="s">
        <v>532</v>
      </c>
      <c r="E79" s="341"/>
      <c r="F79" s="328">
        <v>14.020221557269485</v>
      </c>
      <c r="G79" s="355">
        <v>5772.938194021828</v>
      </c>
      <c r="H79" s="355">
        <v>550.6700521841301</v>
      </c>
      <c r="I79" s="355">
        <v>1389.8099076863275</v>
      </c>
      <c r="J79" s="355">
        <v>2299.6375688655085</v>
      </c>
      <c r="K79" s="355">
        <v>26882.242433551466</v>
      </c>
      <c r="L79" s="382"/>
      <c r="M79" s="355">
        <v>7009.77</v>
      </c>
      <c r="N79" s="382"/>
      <c r="O79" s="382"/>
      <c r="P79" s="382"/>
      <c r="Q79" s="355">
        <v>1048.8446514017003</v>
      </c>
      <c r="R79" s="355">
        <v>2670.7505945534117</v>
      </c>
      <c r="S79" s="355">
        <v>4311.440721607838</v>
      </c>
      <c r="T79" s="355">
        <v>0</v>
      </c>
      <c r="U79" s="355">
        <v>2253.3171156595376</v>
      </c>
      <c r="V79" s="399"/>
      <c r="W79" s="399"/>
      <c r="X79" s="356">
        <v>71.93364600945084</v>
      </c>
      <c r="Y79" s="357">
        <f>SUM(F79:X79)</f>
        <v>54275.375107098465</v>
      </c>
      <c r="Z79" s="308"/>
    </row>
    <row r="80" spans="1:26" s="309" customFormat="1" ht="15" customHeight="1">
      <c r="A80" s="308"/>
      <c r="B80" s="337" t="s">
        <v>484</v>
      </c>
      <c r="C80" s="400">
        <v>64</v>
      </c>
      <c r="D80" s="397" t="s">
        <v>533</v>
      </c>
      <c r="E80" s="408" t="s">
        <v>485</v>
      </c>
      <c r="F80" s="409">
        <v>22.77466267217354</v>
      </c>
      <c r="G80" s="403">
        <v>6233.231532773992</v>
      </c>
      <c r="H80" s="403">
        <v>1791.8972220250919</v>
      </c>
      <c r="I80" s="403">
        <v>516.5794920452482</v>
      </c>
      <c r="J80" s="403">
        <v>309.89795485922343</v>
      </c>
      <c r="K80" s="403">
        <v>10832.609247934342</v>
      </c>
      <c r="L80" s="382"/>
      <c r="M80" s="403">
        <v>3000</v>
      </c>
      <c r="N80" s="382"/>
      <c r="O80" s="382"/>
      <c r="P80" s="382"/>
      <c r="Q80" s="403">
        <v>4.871354040422265</v>
      </c>
      <c r="R80" s="403">
        <v>12784.406955179047</v>
      </c>
      <c r="S80" s="403">
        <v>4823.957885732181</v>
      </c>
      <c r="T80" s="403">
        <v>3</v>
      </c>
      <c r="U80" s="403">
        <v>1760.3307243742586</v>
      </c>
      <c r="V80" s="399"/>
      <c r="W80" s="399"/>
      <c r="X80" s="404">
        <v>25.913696529170846</v>
      </c>
      <c r="Y80" s="405">
        <f>SUM(F80:X80)</f>
        <v>42109.47072816515</v>
      </c>
      <c r="Z80" s="308"/>
    </row>
    <row r="81" spans="1:26" s="309" customFormat="1" ht="15" customHeight="1">
      <c r="A81" s="308"/>
      <c r="B81" s="337" t="s">
        <v>486</v>
      </c>
      <c r="C81" s="400">
        <v>65</v>
      </c>
      <c r="D81" s="397" t="s">
        <v>534</v>
      </c>
      <c r="E81" s="408" t="s">
        <v>487</v>
      </c>
      <c r="F81" s="409">
        <v>1758.479176768561</v>
      </c>
      <c r="G81" s="403">
        <v>81870.30305073802</v>
      </c>
      <c r="H81" s="403">
        <v>3524.143300188689</v>
      </c>
      <c r="I81" s="403">
        <v>672.8308721860504</v>
      </c>
      <c r="J81" s="403">
        <v>1807.2838082161475</v>
      </c>
      <c r="K81" s="403">
        <v>41352.047443236304</v>
      </c>
      <c r="L81" s="382"/>
      <c r="M81" s="403">
        <v>121.56467894327385</v>
      </c>
      <c r="N81" s="382"/>
      <c r="O81" s="382"/>
      <c r="P81" s="382"/>
      <c r="Q81" s="403">
        <v>1</v>
      </c>
      <c r="R81" s="403">
        <v>3342.2399974558184</v>
      </c>
      <c r="S81" s="403">
        <v>2180.0499554995113</v>
      </c>
      <c r="T81" s="403">
        <v>0</v>
      </c>
      <c r="U81" s="403">
        <v>308.6789954822132</v>
      </c>
      <c r="V81" s="399"/>
      <c r="W81" s="399"/>
      <c r="X81" s="404">
        <v>4000</v>
      </c>
      <c r="Y81" s="405">
        <f>SUM(F81:X81)</f>
        <v>140938.6212787146</v>
      </c>
      <c r="Z81" s="308"/>
    </row>
    <row r="82" spans="1:26" s="309" customFormat="1" ht="15" customHeight="1">
      <c r="A82" s="308"/>
      <c r="B82" s="324" t="s">
        <v>535</v>
      </c>
      <c r="C82" s="400"/>
      <c r="D82" s="397" t="s">
        <v>536</v>
      </c>
      <c r="E82" s="408" t="s">
        <v>488</v>
      </c>
      <c r="F82" s="386">
        <v>2744.1691203087585</v>
      </c>
      <c r="G82" s="403">
        <v>188535.28052512993</v>
      </c>
      <c r="H82" s="403">
        <v>129310.44031266608</v>
      </c>
      <c r="I82" s="403">
        <v>13281.711944572282</v>
      </c>
      <c r="J82" s="403">
        <v>97384.17828362306</v>
      </c>
      <c r="K82" s="403">
        <v>181112.39604178962</v>
      </c>
      <c r="L82" s="382"/>
      <c r="M82" s="403">
        <v>2382.7112059393803</v>
      </c>
      <c r="N82" s="382"/>
      <c r="O82" s="382"/>
      <c r="P82" s="387">
        <v>16190.132583731634</v>
      </c>
      <c r="Q82" s="403">
        <v>1671.067583513553</v>
      </c>
      <c r="R82" s="403">
        <v>231293.89963217182</v>
      </c>
      <c r="S82" s="403">
        <v>35408.82824575838</v>
      </c>
      <c r="T82" s="403">
        <v>1871.3900941902232</v>
      </c>
      <c r="U82" s="403">
        <v>14963.961288720006</v>
      </c>
      <c r="V82" s="399"/>
      <c r="W82" s="399"/>
      <c r="X82" s="404">
        <v>1433.707670891708</v>
      </c>
      <c r="Y82" s="405">
        <f>SUM(Y83:Y85)</f>
        <v>917583.8745330063</v>
      </c>
      <c r="Z82" s="308"/>
    </row>
    <row r="83" spans="1:26" s="309" customFormat="1" ht="15" customHeight="1">
      <c r="A83" s="308"/>
      <c r="B83" s="324"/>
      <c r="C83" s="338">
        <v>66</v>
      </c>
      <c r="D83" s="326" t="s">
        <v>537</v>
      </c>
      <c r="E83" s="341" t="s">
        <v>489</v>
      </c>
      <c r="F83" s="328">
        <v>2686.10086917798</v>
      </c>
      <c r="G83" s="355">
        <v>138719.86867988555</v>
      </c>
      <c r="H83" s="355">
        <v>122088.9694255581</v>
      </c>
      <c r="I83" s="355">
        <v>812.9163977045614</v>
      </c>
      <c r="J83" s="355">
        <v>85232.15390970832</v>
      </c>
      <c r="K83" s="355">
        <v>154417.10175290552</v>
      </c>
      <c r="L83" s="382"/>
      <c r="M83" s="355">
        <v>322.95801106522697</v>
      </c>
      <c r="N83" s="382"/>
      <c r="O83" s="382"/>
      <c r="P83" s="382"/>
      <c r="Q83" s="355">
        <v>471.9896448573009</v>
      </c>
      <c r="R83" s="355">
        <v>193147.76022913534</v>
      </c>
      <c r="S83" s="355">
        <v>34719.16762365602</v>
      </c>
      <c r="T83" s="355">
        <v>0</v>
      </c>
      <c r="U83" s="355">
        <v>3734.7449690537915</v>
      </c>
      <c r="V83" s="399"/>
      <c r="W83" s="399"/>
      <c r="X83" s="356">
        <v>0</v>
      </c>
      <c r="Y83" s="357">
        <f>SUM(F83:X83)</f>
        <v>736353.7315127077</v>
      </c>
      <c r="Z83" s="308"/>
    </row>
    <row r="84" spans="1:26" s="309" customFormat="1" ht="15" customHeight="1">
      <c r="A84" s="308"/>
      <c r="B84" s="324"/>
      <c r="C84" s="338">
        <v>67</v>
      </c>
      <c r="D84" s="326" t="s">
        <v>538</v>
      </c>
      <c r="E84" s="341" t="s">
        <v>490</v>
      </c>
      <c r="F84" s="328">
        <v>0</v>
      </c>
      <c r="G84" s="355">
        <v>43891.543865219195</v>
      </c>
      <c r="H84" s="355">
        <v>0</v>
      </c>
      <c r="I84" s="355">
        <v>0</v>
      </c>
      <c r="J84" s="355">
        <v>9257.91631792897</v>
      </c>
      <c r="K84" s="355">
        <v>96.86558314313444</v>
      </c>
      <c r="L84" s="382"/>
      <c r="M84" s="355">
        <v>0</v>
      </c>
      <c r="N84" s="382"/>
      <c r="O84" s="382"/>
      <c r="P84" s="355">
        <v>16190.132583731634</v>
      </c>
      <c r="Q84" s="355">
        <v>0</v>
      </c>
      <c r="R84" s="355">
        <v>75.12642309279306</v>
      </c>
      <c r="S84" s="355">
        <v>0</v>
      </c>
      <c r="T84" s="355">
        <v>0</v>
      </c>
      <c r="U84" s="355">
        <v>0</v>
      </c>
      <c r="V84" s="399"/>
      <c r="W84" s="399"/>
      <c r="X84" s="356">
        <v>0</v>
      </c>
      <c r="Y84" s="357">
        <f>SUM(F84:X84)</f>
        <v>69511.58477311573</v>
      </c>
      <c r="Z84" s="308"/>
    </row>
    <row r="85" spans="1:26" s="309" customFormat="1" ht="15" customHeight="1">
      <c r="A85" s="308"/>
      <c r="B85" s="324"/>
      <c r="C85" s="338">
        <v>68</v>
      </c>
      <c r="D85" s="326" t="s">
        <v>539</v>
      </c>
      <c r="E85" s="341"/>
      <c r="F85" s="328">
        <v>58.068251130778805</v>
      </c>
      <c r="G85" s="355">
        <v>5923.867980025171</v>
      </c>
      <c r="H85" s="355">
        <v>7221.470887107982</v>
      </c>
      <c r="I85" s="355">
        <v>12468.795546867721</v>
      </c>
      <c r="J85" s="355">
        <v>2894.1080559857724</v>
      </c>
      <c r="K85" s="355">
        <v>26598.42870574094</v>
      </c>
      <c r="L85" s="382"/>
      <c r="M85" s="355">
        <v>2059.7531948741535</v>
      </c>
      <c r="N85" s="382"/>
      <c r="O85" s="382"/>
      <c r="P85" s="382"/>
      <c r="Q85" s="355">
        <v>1199.0779386562522</v>
      </c>
      <c r="R85" s="355">
        <v>38071.01297994369</v>
      </c>
      <c r="S85" s="355">
        <v>689.6606221023521</v>
      </c>
      <c r="T85" s="355">
        <v>1871.3900941902232</v>
      </c>
      <c r="U85" s="355">
        <v>11229.216319666213</v>
      </c>
      <c r="V85" s="399"/>
      <c r="W85" s="399"/>
      <c r="X85" s="356">
        <v>1433.707670891708</v>
      </c>
      <c r="Y85" s="357">
        <f>SUM(F85:X85)</f>
        <v>111718.55824718294</v>
      </c>
      <c r="Z85" s="308"/>
    </row>
    <row r="86" spans="1:26" s="309" customFormat="1" ht="15" customHeight="1" thickBot="1">
      <c r="A86" s="308"/>
      <c r="B86" s="353" t="s">
        <v>491</v>
      </c>
      <c r="C86" s="418">
        <v>69</v>
      </c>
      <c r="D86" s="419" t="s">
        <v>540</v>
      </c>
      <c r="E86" s="420" t="s">
        <v>492</v>
      </c>
      <c r="F86" s="421">
        <v>4.327304206824427</v>
      </c>
      <c r="G86" s="422">
        <v>110897.11379456442</v>
      </c>
      <c r="H86" s="422">
        <v>36077.55396944004</v>
      </c>
      <c r="I86" s="422">
        <v>378.6075879549135</v>
      </c>
      <c r="J86" s="422">
        <v>486.68578491104563</v>
      </c>
      <c r="K86" s="422">
        <v>6784.6677467323225</v>
      </c>
      <c r="L86" s="423"/>
      <c r="M86" s="424">
        <v>186.2723150070178</v>
      </c>
      <c r="N86" s="423"/>
      <c r="O86" s="423"/>
      <c r="P86" s="423"/>
      <c r="Q86" s="422">
        <v>24.41255962597974</v>
      </c>
      <c r="R86" s="422">
        <v>3988.7312852761656</v>
      </c>
      <c r="S86" s="422">
        <v>335.29854536790003</v>
      </c>
      <c r="T86" s="422">
        <v>0</v>
      </c>
      <c r="U86" s="422">
        <v>14566.9902034079</v>
      </c>
      <c r="V86" s="423"/>
      <c r="W86" s="423"/>
      <c r="X86" s="425">
        <v>0</v>
      </c>
      <c r="Y86" s="426">
        <f>SUM(F86:X86)</f>
        <v>173730.66109649453</v>
      </c>
      <c r="Z86" s="308"/>
    </row>
    <row r="87" spans="1:26" s="309" customFormat="1" ht="16.5" customHeight="1" thickBot="1" thickTop="1">
      <c r="A87" s="308"/>
      <c r="B87" s="366"/>
      <c r="C87" s="367"/>
      <c r="D87" s="367"/>
      <c r="E87" s="368"/>
      <c r="F87" s="369">
        <f aca="true" t="shared" si="3" ref="F87:X87">F5+F10+F13+F14+F15+F40+F46+F52+F57+F67+F69+F72+F75+F77+F80+F81+F82+F86</f>
        <v>2053240.289770656</v>
      </c>
      <c r="G87" s="370">
        <f t="shared" si="3"/>
        <v>176113555.06252226</v>
      </c>
      <c r="H87" s="370">
        <f t="shared" si="3"/>
        <v>3616709.1200531814</v>
      </c>
      <c r="I87" s="370">
        <f t="shared" si="3"/>
        <v>2720799.9157238007</v>
      </c>
      <c r="J87" s="370">
        <f t="shared" si="3"/>
        <v>2647890.687568391</v>
      </c>
      <c r="K87" s="370">
        <f t="shared" si="3"/>
        <v>6445342.967398669</v>
      </c>
      <c r="L87" s="370">
        <f t="shared" si="3"/>
        <v>1382637.8708678586</v>
      </c>
      <c r="M87" s="370">
        <f t="shared" si="3"/>
        <v>6262084.42558103</v>
      </c>
      <c r="N87" s="370">
        <f t="shared" si="3"/>
        <v>74357.32016591789</v>
      </c>
      <c r="O87" s="370">
        <f t="shared" si="3"/>
        <v>3193738.9895795635</v>
      </c>
      <c r="P87" s="370">
        <f t="shared" si="3"/>
        <v>124229.64685934571</v>
      </c>
      <c r="Q87" s="370">
        <f t="shared" si="3"/>
        <v>40588.37498920742</v>
      </c>
      <c r="R87" s="370">
        <f t="shared" si="3"/>
        <v>8766448.792595547</v>
      </c>
      <c r="S87" s="370">
        <f t="shared" si="3"/>
        <v>6174290.626512091</v>
      </c>
      <c r="T87" s="370">
        <f t="shared" si="3"/>
        <v>18440309.74935508</v>
      </c>
      <c r="U87" s="370">
        <f t="shared" si="3"/>
        <v>61189494.637191124</v>
      </c>
      <c r="V87" s="370">
        <f t="shared" si="3"/>
        <v>87698205.07500002</v>
      </c>
      <c r="W87" s="370">
        <f t="shared" si="3"/>
        <v>167703.47243354045</v>
      </c>
      <c r="X87" s="371">
        <f t="shared" si="3"/>
        <v>16549516.94465114</v>
      </c>
      <c r="Y87" s="372">
        <f>Y5+Y10+Y13+Y14+Y15+Y40+Y46+Y52+Y57+Y67+Y69+Y72+Y75+Y77+Y80+Y81+Y82+Y86</f>
        <v>403661143.9688185</v>
      </c>
      <c r="Z87" s="308"/>
    </row>
    <row r="88" spans="1:26" s="309" customFormat="1" ht="11.25">
      <c r="A88" s="308"/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  <c r="P88" s="308"/>
      <c r="Q88" s="308"/>
      <c r="R88" s="308"/>
      <c r="S88" s="308"/>
      <c r="T88" s="308"/>
      <c r="U88" s="308"/>
      <c r="V88" s="308"/>
      <c r="W88" s="308"/>
      <c r="X88" s="308"/>
      <c r="Y88" s="308"/>
      <c r="Z88" s="308"/>
    </row>
  </sheetData>
  <sheetProtection/>
  <conditionalFormatting sqref="C5:Y86">
    <cfRule type="expression" priority="3" dxfId="1" stopIfTrue="1">
      <formula>C91=9</formula>
    </cfRule>
    <cfRule type="expression" priority="4" dxfId="0">
      <formula>#REF!=2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showGridLines="0" zoomScale="70" zoomScaleNormal="70" zoomScalePageLayoutView="0" workbookViewId="0" topLeftCell="A1">
      <selection activeCell="V44" sqref="V44"/>
    </sheetView>
  </sheetViews>
  <sheetFormatPr defaultColWidth="9.33203125" defaultRowHeight="11.25"/>
  <cols>
    <col min="1" max="1" width="2.66015625" style="0" customWidth="1"/>
    <col min="2" max="2" width="18.33203125" style="430" customWidth="1"/>
    <col min="3" max="3" width="3.83203125" style="430" customWidth="1"/>
    <col min="4" max="4" width="36.83203125" style="430" customWidth="1"/>
    <col min="5" max="5" width="5.66015625" style="430" customWidth="1"/>
    <col min="6" max="8" width="12" style="0" customWidth="1"/>
    <col min="9" max="9" width="13.16015625" style="0" customWidth="1"/>
    <col min="10" max="12" width="12" style="0" customWidth="1"/>
    <col min="13" max="13" width="12.66015625" style="0" customWidth="1"/>
    <col min="14" max="21" width="12" style="0" customWidth="1"/>
    <col min="22" max="22" width="13" style="0" customWidth="1"/>
    <col min="23" max="23" width="3.16015625" style="0" customWidth="1"/>
  </cols>
  <sheetData>
    <row r="1" spans="1:23" ht="17.25" customHeight="1">
      <c r="A1" s="214"/>
      <c r="B1" s="431" t="s">
        <v>541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214"/>
      <c r="W1" s="214"/>
    </row>
    <row r="2" spans="1:23" ht="17.25" customHeight="1" thickBot="1">
      <c r="A2" s="214"/>
      <c r="B2" s="431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3" t="s">
        <v>542</v>
      </c>
      <c r="W2" s="214"/>
    </row>
    <row r="3" spans="1:23" ht="12" customHeight="1">
      <c r="A3" s="214"/>
      <c r="B3" s="434"/>
      <c r="C3" s="435"/>
      <c r="D3" s="435"/>
      <c r="E3" s="436"/>
      <c r="F3" s="437" t="s">
        <v>543</v>
      </c>
      <c r="G3" s="438" t="s">
        <v>544</v>
      </c>
      <c r="H3" s="438" t="s">
        <v>545</v>
      </c>
      <c r="I3" s="438" t="s">
        <v>546</v>
      </c>
      <c r="J3" s="438" t="s">
        <v>547</v>
      </c>
      <c r="K3" s="438" t="s">
        <v>548</v>
      </c>
      <c r="L3" s="438" t="s">
        <v>549</v>
      </c>
      <c r="M3" s="438" t="s">
        <v>550</v>
      </c>
      <c r="N3" s="438" t="s">
        <v>293</v>
      </c>
      <c r="O3" s="438" t="s">
        <v>551</v>
      </c>
      <c r="P3" s="439" t="s">
        <v>552</v>
      </c>
      <c r="Q3" s="440"/>
      <c r="R3" s="440"/>
      <c r="S3" s="440"/>
      <c r="T3" s="440"/>
      <c r="U3" s="441"/>
      <c r="V3" s="442"/>
      <c r="W3" s="214"/>
    </row>
    <row r="4" spans="1:23" ht="12" thickBot="1">
      <c r="A4" s="214"/>
      <c r="B4" s="443" t="s">
        <v>429</v>
      </c>
      <c r="C4" s="444">
        <v>1</v>
      </c>
      <c r="D4" s="445" t="s">
        <v>428</v>
      </c>
      <c r="E4" s="446" t="s">
        <v>427</v>
      </c>
      <c r="F4" s="447"/>
      <c r="G4" s="448"/>
      <c r="H4" s="448"/>
      <c r="I4" s="448"/>
      <c r="J4" s="448"/>
      <c r="K4" s="448"/>
      <c r="L4" s="448"/>
      <c r="M4" s="448"/>
      <c r="N4" s="448"/>
      <c r="O4" s="448"/>
      <c r="P4" s="449" t="s">
        <v>284</v>
      </c>
      <c r="Q4" s="449" t="s">
        <v>296</v>
      </c>
      <c r="R4" s="449" t="s">
        <v>334</v>
      </c>
      <c r="S4" s="449" t="s">
        <v>330</v>
      </c>
      <c r="T4" s="449" t="s">
        <v>332</v>
      </c>
      <c r="U4" s="450" t="s">
        <v>285</v>
      </c>
      <c r="V4" s="451" t="s">
        <v>72</v>
      </c>
      <c r="W4" s="214"/>
    </row>
    <row r="5" spans="1:23" ht="11.25">
      <c r="A5" s="214"/>
      <c r="B5" s="452" t="s">
        <v>553</v>
      </c>
      <c r="C5" s="373"/>
      <c r="D5" s="374" t="s">
        <v>502</v>
      </c>
      <c r="E5" s="375" t="s">
        <v>430</v>
      </c>
      <c r="F5" s="473">
        <f>SUM(F6:F9)</f>
        <v>0</v>
      </c>
      <c r="G5" s="474">
        <f>SUM(G6:G9)</f>
        <v>0</v>
      </c>
      <c r="H5" s="474">
        <f>SUM(H6:H9)</f>
        <v>0</v>
      </c>
      <c r="I5" s="474">
        <f>SUM(I6:I9)</f>
        <v>2.294981560671851</v>
      </c>
      <c r="J5" s="427"/>
      <c r="K5" s="427"/>
      <c r="L5" s="427"/>
      <c r="M5" s="427"/>
      <c r="N5" s="474">
        <f>SUM(N6:N9)</f>
        <v>0</v>
      </c>
      <c r="O5" s="474"/>
      <c r="P5" s="474">
        <f aca="true" t="shared" si="0" ref="P5:U5">SUM(P6:P9)</f>
        <v>0</v>
      </c>
      <c r="Q5" s="474">
        <f t="shared" si="0"/>
        <v>0</v>
      </c>
      <c r="R5" s="474">
        <f t="shared" si="0"/>
        <v>0.08775749328672197</v>
      </c>
      <c r="S5" s="474">
        <f t="shared" si="0"/>
        <v>2.5531498657344365</v>
      </c>
      <c r="T5" s="474">
        <f t="shared" si="0"/>
        <v>2.1939373321680478</v>
      </c>
      <c r="U5" s="474">
        <f t="shared" si="0"/>
        <v>0.4387874664336096</v>
      </c>
      <c r="V5" s="482"/>
      <c r="W5" s="214"/>
    </row>
    <row r="6" spans="1:23" ht="11.25">
      <c r="A6" s="214"/>
      <c r="B6" s="453"/>
      <c r="C6" s="325">
        <v>1</v>
      </c>
      <c r="D6" s="326" t="s">
        <v>422</v>
      </c>
      <c r="E6" s="327" t="s">
        <v>421</v>
      </c>
      <c r="F6" s="454">
        <v>0</v>
      </c>
      <c r="G6" s="455">
        <v>0</v>
      </c>
      <c r="H6" s="455">
        <v>0</v>
      </c>
      <c r="I6" s="455">
        <v>2.294981560671851</v>
      </c>
      <c r="J6" s="428"/>
      <c r="K6" s="428"/>
      <c r="L6" s="428"/>
      <c r="M6" s="428"/>
      <c r="N6" s="455">
        <v>0</v>
      </c>
      <c r="O6" s="455"/>
      <c r="P6" s="455">
        <v>0</v>
      </c>
      <c r="Q6" s="455">
        <v>0</v>
      </c>
      <c r="R6" s="455">
        <v>0.08775749328672197</v>
      </c>
      <c r="S6" s="455">
        <v>2.5531498657344365</v>
      </c>
      <c r="T6" s="455">
        <v>2.1939373321680478</v>
      </c>
      <c r="U6" s="456">
        <v>0.4387874664336096</v>
      </c>
      <c r="V6" s="457">
        <f>SUM(F6:U6)</f>
        <v>7.568613718294667</v>
      </c>
      <c r="W6" s="214"/>
    </row>
    <row r="7" spans="1:23" ht="11.25">
      <c r="A7" s="214"/>
      <c r="B7" s="453"/>
      <c r="C7" s="332">
        <v>2</v>
      </c>
      <c r="D7" s="333" t="s">
        <v>420</v>
      </c>
      <c r="E7" s="334" t="s">
        <v>419</v>
      </c>
      <c r="F7" s="454">
        <v>0</v>
      </c>
      <c r="G7" s="455">
        <v>0</v>
      </c>
      <c r="H7" s="455">
        <v>0</v>
      </c>
      <c r="I7" s="455">
        <v>0</v>
      </c>
      <c r="J7" s="428"/>
      <c r="K7" s="428"/>
      <c r="L7" s="428"/>
      <c r="M7" s="428"/>
      <c r="N7" s="455">
        <v>0</v>
      </c>
      <c r="O7" s="455"/>
      <c r="P7" s="455">
        <v>0</v>
      </c>
      <c r="Q7" s="455">
        <v>0</v>
      </c>
      <c r="R7" s="455">
        <v>0</v>
      </c>
      <c r="S7" s="455">
        <v>0</v>
      </c>
      <c r="T7" s="455">
        <v>0</v>
      </c>
      <c r="U7" s="456">
        <v>0</v>
      </c>
      <c r="V7" s="457">
        <f aca="true" t="shared" si="1" ref="V7:V70">SUM(F7:U7)</f>
        <v>0</v>
      </c>
      <c r="W7" s="214"/>
    </row>
    <row r="8" spans="1:23" ht="11.25">
      <c r="A8" s="214"/>
      <c r="B8" s="453"/>
      <c r="C8" s="332">
        <v>3</v>
      </c>
      <c r="D8" s="335" t="s">
        <v>431</v>
      </c>
      <c r="E8" s="327" t="s">
        <v>432</v>
      </c>
      <c r="F8" s="454">
        <v>0</v>
      </c>
      <c r="G8" s="455">
        <v>0</v>
      </c>
      <c r="H8" s="455">
        <v>0</v>
      </c>
      <c r="I8" s="455">
        <v>0</v>
      </c>
      <c r="J8" s="428"/>
      <c r="K8" s="428"/>
      <c r="L8" s="428"/>
      <c r="M8" s="428"/>
      <c r="N8" s="455">
        <v>0</v>
      </c>
      <c r="O8" s="455"/>
      <c r="P8" s="455">
        <v>0</v>
      </c>
      <c r="Q8" s="455">
        <v>0</v>
      </c>
      <c r="R8" s="455">
        <v>0</v>
      </c>
      <c r="S8" s="455">
        <v>0</v>
      </c>
      <c r="T8" s="455">
        <v>0</v>
      </c>
      <c r="U8" s="456">
        <v>0</v>
      </c>
      <c r="V8" s="457">
        <f t="shared" si="1"/>
        <v>0</v>
      </c>
      <c r="W8" s="214"/>
    </row>
    <row r="9" spans="1:23" ht="11.25">
      <c r="A9" s="214"/>
      <c r="B9" s="458"/>
      <c r="C9" s="332">
        <v>4</v>
      </c>
      <c r="D9" s="333" t="s">
        <v>433</v>
      </c>
      <c r="E9" s="334"/>
      <c r="F9" s="454">
        <v>0</v>
      </c>
      <c r="G9" s="455">
        <v>0</v>
      </c>
      <c r="H9" s="455">
        <v>0</v>
      </c>
      <c r="I9" s="455">
        <v>0</v>
      </c>
      <c r="J9" s="428"/>
      <c r="K9" s="428"/>
      <c r="L9" s="428"/>
      <c r="M9" s="428"/>
      <c r="N9" s="455">
        <v>0</v>
      </c>
      <c r="O9" s="455"/>
      <c r="P9" s="455">
        <v>0</v>
      </c>
      <c r="Q9" s="455">
        <v>0</v>
      </c>
      <c r="R9" s="455">
        <v>0</v>
      </c>
      <c r="S9" s="455">
        <v>0</v>
      </c>
      <c r="T9" s="455">
        <v>0</v>
      </c>
      <c r="U9" s="456">
        <v>0</v>
      </c>
      <c r="V9" s="457">
        <f t="shared" si="1"/>
        <v>0</v>
      </c>
      <c r="W9" s="214"/>
    </row>
    <row r="10" spans="1:23" ht="11.25">
      <c r="A10" s="214"/>
      <c r="B10" s="453" t="s">
        <v>554</v>
      </c>
      <c r="C10" s="383"/>
      <c r="D10" s="384" t="s">
        <v>418</v>
      </c>
      <c r="E10" s="385" t="s">
        <v>435</v>
      </c>
      <c r="F10" s="475">
        <f>SUM(F11:F12)</f>
        <v>3.873203153406106</v>
      </c>
      <c r="G10" s="476">
        <f>SUM(G11:G12)</f>
        <v>0</v>
      </c>
      <c r="H10" s="476">
        <f>SUM(H11:H12)</f>
        <v>0</v>
      </c>
      <c r="I10" s="476">
        <f>SUM(I11:I12)</f>
        <v>0</v>
      </c>
      <c r="J10" s="428"/>
      <c r="K10" s="428"/>
      <c r="L10" s="428"/>
      <c r="M10" s="428"/>
      <c r="N10" s="476">
        <f>SUM(N11:N12)</f>
        <v>0</v>
      </c>
      <c r="O10" s="476"/>
      <c r="P10" s="476">
        <f aca="true" t="shared" si="2" ref="P10:U10">SUM(P11:P12)</f>
        <v>0</v>
      </c>
      <c r="Q10" s="476">
        <f t="shared" si="2"/>
        <v>0</v>
      </c>
      <c r="R10" s="476">
        <f t="shared" si="2"/>
        <v>0</v>
      </c>
      <c r="S10" s="476">
        <f t="shared" si="2"/>
        <v>0</v>
      </c>
      <c r="T10" s="476">
        <f t="shared" si="2"/>
        <v>0</v>
      </c>
      <c r="U10" s="476">
        <f t="shared" si="2"/>
        <v>0</v>
      </c>
      <c r="V10" s="483">
        <f t="shared" si="1"/>
        <v>3.873203153406106</v>
      </c>
      <c r="W10" s="214"/>
    </row>
    <row r="11" spans="1:23" ht="11.25">
      <c r="A11" s="214"/>
      <c r="B11" s="453"/>
      <c r="C11" s="332">
        <v>5</v>
      </c>
      <c r="D11" s="333" t="s">
        <v>434</v>
      </c>
      <c r="E11" s="334" t="s">
        <v>436</v>
      </c>
      <c r="F11" s="454">
        <v>0</v>
      </c>
      <c r="G11" s="455">
        <v>0</v>
      </c>
      <c r="H11" s="455">
        <v>0</v>
      </c>
      <c r="I11" s="455">
        <v>0</v>
      </c>
      <c r="J11" s="428"/>
      <c r="K11" s="428"/>
      <c r="L11" s="428"/>
      <c r="M11" s="428"/>
      <c r="N11" s="455">
        <v>0</v>
      </c>
      <c r="O11" s="455"/>
      <c r="P11" s="455">
        <v>0</v>
      </c>
      <c r="Q11" s="455">
        <v>0</v>
      </c>
      <c r="R11" s="455">
        <v>0</v>
      </c>
      <c r="S11" s="455">
        <v>0</v>
      </c>
      <c r="T11" s="455">
        <v>0</v>
      </c>
      <c r="U11" s="456">
        <v>0</v>
      </c>
      <c r="V11" s="457">
        <f t="shared" si="1"/>
        <v>0</v>
      </c>
      <c r="W11" s="214"/>
    </row>
    <row r="12" spans="1:23" ht="11.25">
      <c r="A12" s="214"/>
      <c r="B12" s="453"/>
      <c r="C12" s="332">
        <v>6</v>
      </c>
      <c r="D12" s="333" t="s">
        <v>417</v>
      </c>
      <c r="E12" s="334" t="s">
        <v>437</v>
      </c>
      <c r="F12" s="454">
        <v>3.873203153406106</v>
      </c>
      <c r="G12" s="455">
        <v>0</v>
      </c>
      <c r="H12" s="455">
        <v>0</v>
      </c>
      <c r="I12" s="455">
        <v>0</v>
      </c>
      <c r="J12" s="428"/>
      <c r="K12" s="428"/>
      <c r="L12" s="428"/>
      <c r="M12" s="428"/>
      <c r="N12" s="455">
        <v>0</v>
      </c>
      <c r="O12" s="455"/>
      <c r="P12" s="455">
        <v>0</v>
      </c>
      <c r="Q12" s="455">
        <v>0</v>
      </c>
      <c r="R12" s="455">
        <v>0</v>
      </c>
      <c r="S12" s="455">
        <v>0</v>
      </c>
      <c r="T12" s="455">
        <v>0</v>
      </c>
      <c r="U12" s="456">
        <v>0</v>
      </c>
      <c r="V12" s="457">
        <f t="shared" si="1"/>
        <v>3.873203153406106</v>
      </c>
      <c r="W12" s="214"/>
    </row>
    <row r="13" spans="1:23" ht="11.25">
      <c r="A13" s="214"/>
      <c r="B13" s="459" t="s">
        <v>416</v>
      </c>
      <c r="C13" s="383">
        <v>7</v>
      </c>
      <c r="D13" s="384" t="s">
        <v>328</v>
      </c>
      <c r="E13" s="385" t="s">
        <v>438</v>
      </c>
      <c r="F13" s="475">
        <v>342.5874364932259</v>
      </c>
      <c r="G13" s="476">
        <v>30.056637106732566</v>
      </c>
      <c r="H13" s="476">
        <v>2.195674456170032</v>
      </c>
      <c r="I13" s="476">
        <v>0</v>
      </c>
      <c r="J13" s="428"/>
      <c r="K13" s="428"/>
      <c r="L13" s="428"/>
      <c r="M13" s="428"/>
      <c r="N13" s="476">
        <v>0</v>
      </c>
      <c r="O13" s="476"/>
      <c r="P13" s="476">
        <v>0.0033429879052527885</v>
      </c>
      <c r="Q13" s="476">
        <v>0.02724535142781023</v>
      </c>
      <c r="R13" s="476">
        <v>0.03593711998146749</v>
      </c>
      <c r="S13" s="476">
        <v>1079.6758828207396</v>
      </c>
      <c r="T13" s="476">
        <v>8.646817632498218</v>
      </c>
      <c r="U13" s="484">
        <v>0.3413190651263097</v>
      </c>
      <c r="V13" s="483">
        <f t="shared" si="1"/>
        <v>1463.570293033807</v>
      </c>
      <c r="W13" s="214"/>
    </row>
    <row r="14" spans="1:23" ht="11.25">
      <c r="A14" s="214"/>
      <c r="B14" s="458" t="s">
        <v>327</v>
      </c>
      <c r="C14" s="383">
        <v>8</v>
      </c>
      <c r="D14" s="384" t="s">
        <v>327</v>
      </c>
      <c r="E14" s="385" t="s">
        <v>439</v>
      </c>
      <c r="F14" s="475">
        <v>22317.335071194877</v>
      </c>
      <c r="G14" s="476">
        <v>2405.083769783297</v>
      </c>
      <c r="H14" s="476">
        <v>806.6435074702462</v>
      </c>
      <c r="I14" s="476">
        <v>5029.696636437498</v>
      </c>
      <c r="J14" s="428"/>
      <c r="K14" s="428"/>
      <c r="L14" s="428"/>
      <c r="M14" s="428"/>
      <c r="N14" s="476">
        <v>2265.871615810308</v>
      </c>
      <c r="O14" s="476"/>
      <c r="P14" s="476">
        <v>348.1313140487317</v>
      </c>
      <c r="Q14" s="476">
        <v>653.7344210990212</v>
      </c>
      <c r="R14" s="476">
        <v>323.4538131013807</v>
      </c>
      <c r="S14" s="476">
        <v>5521.067075174781</v>
      </c>
      <c r="T14" s="476">
        <v>132.6736855964106</v>
      </c>
      <c r="U14" s="484">
        <v>197.69476969829444</v>
      </c>
      <c r="V14" s="483">
        <f t="shared" si="1"/>
        <v>40001.38567941485</v>
      </c>
      <c r="W14" s="214"/>
    </row>
    <row r="15" spans="1:23" ht="11.25">
      <c r="A15" s="214"/>
      <c r="B15" s="460" t="s">
        <v>401</v>
      </c>
      <c r="C15" s="391"/>
      <c r="D15" s="384" t="s">
        <v>504</v>
      </c>
      <c r="E15" s="392" t="s">
        <v>440</v>
      </c>
      <c r="F15" s="475">
        <f>SUM(F16:F39)</f>
        <v>1324601.2862312312</v>
      </c>
      <c r="G15" s="476">
        <f>SUM(G16:G39)</f>
        <v>445137.70339676825</v>
      </c>
      <c r="H15" s="476">
        <f>SUM(H16:H39)</f>
        <v>420409.50707329554</v>
      </c>
      <c r="I15" s="476">
        <f>SUM(I16:I39)</f>
        <v>3415.407410384243</v>
      </c>
      <c r="J15" s="428"/>
      <c r="K15" s="428"/>
      <c r="L15" s="428"/>
      <c r="M15" s="428"/>
      <c r="N15" s="476">
        <f>SUM(N16:N39)</f>
        <v>6864.056868409219</v>
      </c>
      <c r="O15" s="476"/>
      <c r="P15" s="476">
        <f aca="true" t="shared" si="3" ref="P15:U15">SUM(P16:P39)</f>
        <v>183571.19884587743</v>
      </c>
      <c r="Q15" s="476">
        <f t="shared" si="3"/>
        <v>204880.64159078556</v>
      </c>
      <c r="R15" s="476">
        <f t="shared" si="3"/>
        <v>39079.72640499774</v>
      </c>
      <c r="S15" s="476">
        <f t="shared" si="3"/>
        <v>58621.912779648395</v>
      </c>
      <c r="T15" s="476">
        <f t="shared" si="3"/>
        <v>445095.22483029246</v>
      </c>
      <c r="U15" s="476">
        <f t="shared" si="3"/>
        <v>53910.024815388</v>
      </c>
      <c r="V15" s="483">
        <f t="shared" si="1"/>
        <v>3185586.690247078</v>
      </c>
      <c r="W15" s="214"/>
    </row>
    <row r="16" spans="1:23" ht="11.25">
      <c r="A16" s="214"/>
      <c r="B16" s="453"/>
      <c r="C16" s="338">
        <v>9</v>
      </c>
      <c r="D16" s="333" t="s">
        <v>306</v>
      </c>
      <c r="E16" s="339" t="s">
        <v>441</v>
      </c>
      <c r="F16" s="454">
        <v>6873.697444051075</v>
      </c>
      <c r="G16" s="455">
        <v>567.389997069081</v>
      </c>
      <c r="H16" s="455">
        <v>90.95956399962488</v>
      </c>
      <c r="I16" s="455">
        <v>1619.71996190777</v>
      </c>
      <c r="J16" s="428"/>
      <c r="K16" s="428"/>
      <c r="L16" s="428"/>
      <c r="M16" s="428"/>
      <c r="N16" s="455">
        <v>0</v>
      </c>
      <c r="O16" s="455"/>
      <c r="P16" s="455">
        <v>100.14370260069641</v>
      </c>
      <c r="Q16" s="455">
        <v>6.585196586899863</v>
      </c>
      <c r="R16" s="455">
        <v>161.47427433886875</v>
      </c>
      <c r="S16" s="455">
        <v>265.6069108580727</v>
      </c>
      <c r="T16" s="455">
        <v>2376.709489645753</v>
      </c>
      <c r="U16" s="456">
        <v>3.5310026004045074</v>
      </c>
      <c r="V16" s="457">
        <f t="shared" si="1"/>
        <v>12065.817543658246</v>
      </c>
      <c r="W16" s="214"/>
    </row>
    <row r="17" spans="1:23" ht="11.25">
      <c r="A17" s="214"/>
      <c r="B17" s="453"/>
      <c r="C17" s="338">
        <v>10</v>
      </c>
      <c r="D17" s="333" t="s">
        <v>415</v>
      </c>
      <c r="E17" s="339" t="s">
        <v>414</v>
      </c>
      <c r="F17" s="454">
        <v>492.06436151268264</v>
      </c>
      <c r="G17" s="455">
        <v>503.97862101032814</v>
      </c>
      <c r="H17" s="455">
        <v>25.18930398512167</v>
      </c>
      <c r="I17" s="455">
        <v>227.68555976479476</v>
      </c>
      <c r="J17" s="428"/>
      <c r="K17" s="428"/>
      <c r="L17" s="428"/>
      <c r="M17" s="428"/>
      <c r="N17" s="455">
        <v>0</v>
      </c>
      <c r="O17" s="455"/>
      <c r="P17" s="455">
        <v>14.398426402321416</v>
      </c>
      <c r="Q17" s="455">
        <v>0</v>
      </c>
      <c r="R17" s="455">
        <v>6.781801164483187</v>
      </c>
      <c r="S17" s="455">
        <v>0.5477218970315958</v>
      </c>
      <c r="T17" s="455">
        <v>0.7706351423408032</v>
      </c>
      <c r="U17" s="456">
        <v>0.08</v>
      </c>
      <c r="V17" s="457">
        <f t="shared" si="1"/>
        <v>1271.4964308791039</v>
      </c>
      <c r="W17" s="214"/>
    </row>
    <row r="18" spans="1:23" ht="11.25">
      <c r="A18" s="214"/>
      <c r="B18" s="453"/>
      <c r="C18" s="338">
        <v>11</v>
      </c>
      <c r="D18" s="333" t="s">
        <v>413</v>
      </c>
      <c r="E18" s="339" t="s">
        <v>412</v>
      </c>
      <c r="F18" s="454">
        <v>1667.3394105368416</v>
      </c>
      <c r="G18" s="455">
        <v>621.0291996403205</v>
      </c>
      <c r="H18" s="455">
        <v>829.1441622036994</v>
      </c>
      <c r="I18" s="455">
        <v>12.351560440525189</v>
      </c>
      <c r="J18" s="428"/>
      <c r="K18" s="428"/>
      <c r="L18" s="428"/>
      <c r="M18" s="428"/>
      <c r="N18" s="455">
        <v>0</v>
      </c>
      <c r="O18" s="455"/>
      <c r="P18" s="455">
        <v>1019.5788268504746</v>
      </c>
      <c r="Q18" s="455">
        <v>0</v>
      </c>
      <c r="R18" s="455">
        <v>2224.953322328633</v>
      </c>
      <c r="S18" s="455">
        <v>25.948937843297067</v>
      </c>
      <c r="T18" s="455">
        <v>0.2</v>
      </c>
      <c r="U18" s="456">
        <v>103.4929785154116</v>
      </c>
      <c r="V18" s="457">
        <f t="shared" si="1"/>
        <v>6504.038398359202</v>
      </c>
      <c r="W18" s="214"/>
    </row>
    <row r="19" spans="1:23" ht="11.25">
      <c r="A19" s="214"/>
      <c r="B19" s="453"/>
      <c r="C19" s="338">
        <v>12</v>
      </c>
      <c r="D19" s="333" t="s">
        <v>442</v>
      </c>
      <c r="E19" s="339" t="s">
        <v>411</v>
      </c>
      <c r="F19" s="454">
        <v>1687.8320411799157</v>
      </c>
      <c r="G19" s="455">
        <v>287.8763836409539</v>
      </c>
      <c r="H19" s="455">
        <v>3</v>
      </c>
      <c r="I19" s="455">
        <v>0</v>
      </c>
      <c r="J19" s="428"/>
      <c r="K19" s="428"/>
      <c r="L19" s="428"/>
      <c r="M19" s="428"/>
      <c r="N19" s="455">
        <v>0</v>
      </c>
      <c r="O19" s="455"/>
      <c r="P19" s="455">
        <v>51.06723643682085</v>
      </c>
      <c r="Q19" s="455">
        <v>488.38411395967137</v>
      </c>
      <c r="R19" s="455">
        <v>0</v>
      </c>
      <c r="S19" s="455">
        <v>7.369762175486222</v>
      </c>
      <c r="T19" s="455">
        <v>0</v>
      </c>
      <c r="U19" s="456">
        <v>0</v>
      </c>
      <c r="V19" s="457">
        <f t="shared" si="1"/>
        <v>2525.5295373928484</v>
      </c>
      <c r="W19" s="214"/>
    </row>
    <row r="20" spans="1:23" ht="11.25">
      <c r="A20" s="214"/>
      <c r="B20" s="453"/>
      <c r="C20" s="338">
        <v>13</v>
      </c>
      <c r="D20" s="333" t="s">
        <v>410</v>
      </c>
      <c r="E20" s="339" t="s">
        <v>409</v>
      </c>
      <c r="F20" s="454">
        <v>976.7008081877187</v>
      </c>
      <c r="G20" s="455">
        <v>258.8866349175019</v>
      </c>
      <c r="H20" s="455">
        <v>64.86478278082465</v>
      </c>
      <c r="I20" s="455">
        <v>0</v>
      </c>
      <c r="J20" s="428"/>
      <c r="K20" s="428"/>
      <c r="L20" s="428"/>
      <c r="M20" s="428"/>
      <c r="N20" s="455">
        <v>0</v>
      </c>
      <c r="O20" s="455"/>
      <c r="P20" s="455">
        <v>20.37552561187407</v>
      </c>
      <c r="Q20" s="455">
        <v>24.940742468113843</v>
      </c>
      <c r="R20" s="455">
        <v>45.796443012713944</v>
      </c>
      <c r="S20" s="455">
        <v>6.537799888157408</v>
      </c>
      <c r="T20" s="455">
        <v>206.09719824535702</v>
      </c>
      <c r="U20" s="456">
        <v>51.97518928731834</v>
      </c>
      <c r="V20" s="457">
        <f t="shared" si="1"/>
        <v>1656.17512439958</v>
      </c>
      <c r="W20" s="214"/>
    </row>
    <row r="21" spans="1:23" ht="11.25">
      <c r="A21" s="214"/>
      <c r="B21" s="453"/>
      <c r="C21" s="338">
        <v>14</v>
      </c>
      <c r="D21" s="333" t="s">
        <v>408</v>
      </c>
      <c r="E21" s="339" t="s">
        <v>407</v>
      </c>
      <c r="F21" s="454">
        <v>11547.420575962693</v>
      </c>
      <c r="G21" s="455">
        <v>14546.125774123164</v>
      </c>
      <c r="H21" s="455">
        <v>106.48150828256719</v>
      </c>
      <c r="I21" s="455">
        <v>0</v>
      </c>
      <c r="J21" s="428"/>
      <c r="K21" s="428"/>
      <c r="L21" s="428"/>
      <c r="M21" s="428"/>
      <c r="N21" s="455">
        <v>0</v>
      </c>
      <c r="O21" s="455"/>
      <c r="P21" s="455">
        <v>4.004899414863081</v>
      </c>
      <c r="Q21" s="455">
        <v>0.47567177116440335</v>
      </c>
      <c r="R21" s="455">
        <v>1795.2563525445914</v>
      </c>
      <c r="S21" s="455">
        <v>241.16294749431867</v>
      </c>
      <c r="T21" s="455">
        <v>110.47992578584098</v>
      </c>
      <c r="U21" s="456">
        <v>59.232130840420346</v>
      </c>
      <c r="V21" s="457">
        <f t="shared" si="1"/>
        <v>28410.63978621962</v>
      </c>
      <c r="W21" s="214"/>
    </row>
    <row r="22" spans="1:23" ht="11.25">
      <c r="A22" s="214"/>
      <c r="B22" s="453"/>
      <c r="C22" s="338">
        <v>15</v>
      </c>
      <c r="D22" s="333" t="s">
        <v>406</v>
      </c>
      <c r="E22" s="339" t="s">
        <v>405</v>
      </c>
      <c r="F22" s="454">
        <v>13373.146840054129</v>
      </c>
      <c r="G22" s="455">
        <v>5897.533363909225</v>
      </c>
      <c r="H22" s="455">
        <v>2215.064469944783</v>
      </c>
      <c r="I22" s="455">
        <v>0.01</v>
      </c>
      <c r="J22" s="428"/>
      <c r="K22" s="428"/>
      <c r="L22" s="428"/>
      <c r="M22" s="428"/>
      <c r="N22" s="455">
        <v>0</v>
      </c>
      <c r="O22" s="455"/>
      <c r="P22" s="455">
        <v>0.008090147356255418</v>
      </c>
      <c r="Q22" s="455">
        <v>0.06593470095348165</v>
      </c>
      <c r="R22" s="455">
        <v>182.83787576565328</v>
      </c>
      <c r="S22" s="455">
        <v>15.827533010694834</v>
      </c>
      <c r="T22" s="455">
        <v>720.2345403588943</v>
      </c>
      <c r="U22" s="456">
        <v>379.9086383421489</v>
      </c>
      <c r="V22" s="457">
        <f t="shared" si="1"/>
        <v>22784.63728623384</v>
      </c>
      <c r="W22" s="214"/>
    </row>
    <row r="23" spans="1:23" ht="11.25">
      <c r="A23" s="214"/>
      <c r="B23" s="453"/>
      <c r="C23" s="338">
        <v>16</v>
      </c>
      <c r="D23" s="333" t="s">
        <v>308</v>
      </c>
      <c r="E23" s="339" t="s">
        <v>404</v>
      </c>
      <c r="F23" s="454">
        <v>193757.97433847474</v>
      </c>
      <c r="G23" s="455">
        <v>114699.57471423777</v>
      </c>
      <c r="H23" s="455">
        <v>80836.04782040553</v>
      </c>
      <c r="I23" s="455">
        <v>1056.4851472065284</v>
      </c>
      <c r="J23" s="428"/>
      <c r="K23" s="428"/>
      <c r="L23" s="428"/>
      <c r="M23" s="428"/>
      <c r="N23" s="455">
        <v>0</v>
      </c>
      <c r="O23" s="455"/>
      <c r="P23" s="455">
        <v>522.5756835262545</v>
      </c>
      <c r="Q23" s="455">
        <v>102.20980367871908</v>
      </c>
      <c r="R23" s="455">
        <v>24744.26604956513</v>
      </c>
      <c r="S23" s="455">
        <v>11354.941767371947</v>
      </c>
      <c r="T23" s="455">
        <v>7373.411681312102</v>
      </c>
      <c r="U23" s="456">
        <v>29818.699620791464</v>
      </c>
      <c r="V23" s="457">
        <f t="shared" si="1"/>
        <v>464266.1866265701</v>
      </c>
      <c r="W23" s="214"/>
    </row>
    <row r="24" spans="1:23" ht="11.25">
      <c r="A24" s="214"/>
      <c r="B24" s="453"/>
      <c r="C24" s="338">
        <v>17</v>
      </c>
      <c r="D24" s="333" t="s">
        <v>403</v>
      </c>
      <c r="E24" s="339" t="s">
        <v>402</v>
      </c>
      <c r="F24" s="454">
        <v>45148.413373118936</v>
      </c>
      <c r="G24" s="455">
        <v>10893.160553768072</v>
      </c>
      <c r="H24" s="455">
        <v>36804.98693813406</v>
      </c>
      <c r="I24" s="455">
        <v>99.339</v>
      </c>
      <c r="J24" s="428"/>
      <c r="K24" s="428"/>
      <c r="L24" s="428"/>
      <c r="M24" s="428"/>
      <c r="N24" s="455">
        <v>0</v>
      </c>
      <c r="O24" s="455"/>
      <c r="P24" s="455">
        <v>73.50205139618329</v>
      </c>
      <c r="Q24" s="455">
        <v>15</v>
      </c>
      <c r="R24" s="455">
        <v>2033.7188084079503</v>
      </c>
      <c r="S24" s="455">
        <v>1213.5522970689667</v>
      </c>
      <c r="T24" s="455">
        <v>72.19073330995562</v>
      </c>
      <c r="U24" s="456">
        <v>598.7718001805854</v>
      </c>
      <c r="V24" s="457">
        <f t="shared" si="1"/>
        <v>96952.63555538472</v>
      </c>
      <c r="W24" s="214"/>
    </row>
    <row r="25" spans="1:23" ht="11.25">
      <c r="A25" s="214"/>
      <c r="B25" s="453"/>
      <c r="C25" s="338">
        <v>18</v>
      </c>
      <c r="D25" s="333" t="s">
        <v>443</v>
      </c>
      <c r="E25" s="339" t="s">
        <v>400</v>
      </c>
      <c r="F25" s="454">
        <v>11435.84233983532</v>
      </c>
      <c r="G25" s="455">
        <v>11891.187259362334</v>
      </c>
      <c r="H25" s="455">
        <v>27585.71482331509</v>
      </c>
      <c r="I25" s="455">
        <v>11.16274017533683</v>
      </c>
      <c r="J25" s="428"/>
      <c r="K25" s="428"/>
      <c r="L25" s="428"/>
      <c r="M25" s="428"/>
      <c r="N25" s="455">
        <v>0</v>
      </c>
      <c r="O25" s="455"/>
      <c r="P25" s="455">
        <v>2404.1749416366497</v>
      </c>
      <c r="Q25" s="455">
        <v>3.211961860733892</v>
      </c>
      <c r="R25" s="455">
        <v>273.9344259779692</v>
      </c>
      <c r="S25" s="455">
        <v>93.81150134426358</v>
      </c>
      <c r="T25" s="455">
        <v>482.1286058092084</v>
      </c>
      <c r="U25" s="456">
        <v>114.98872158827123</v>
      </c>
      <c r="V25" s="457">
        <f t="shared" si="1"/>
        <v>54296.15732090517</v>
      </c>
      <c r="W25" s="214"/>
    </row>
    <row r="26" spans="1:23" ht="11.25">
      <c r="A26" s="214"/>
      <c r="B26" s="453"/>
      <c r="C26" s="338">
        <v>19</v>
      </c>
      <c r="D26" s="333" t="s">
        <v>399</v>
      </c>
      <c r="E26" s="339" t="s">
        <v>398</v>
      </c>
      <c r="F26" s="454">
        <v>1838.3944111000205</v>
      </c>
      <c r="G26" s="455">
        <v>772.3838340222794</v>
      </c>
      <c r="H26" s="455">
        <v>2366.778487246655</v>
      </c>
      <c r="I26" s="455">
        <v>1.2955996782231856</v>
      </c>
      <c r="J26" s="428"/>
      <c r="K26" s="428"/>
      <c r="L26" s="428"/>
      <c r="M26" s="428"/>
      <c r="N26" s="455">
        <v>0</v>
      </c>
      <c r="O26" s="455"/>
      <c r="P26" s="455">
        <v>0.08552441490898585</v>
      </c>
      <c r="Q26" s="455">
        <v>0.6970239815082346</v>
      </c>
      <c r="R26" s="455">
        <v>42.967995849752576</v>
      </c>
      <c r="S26" s="455">
        <v>96.0028122163959</v>
      </c>
      <c r="T26" s="455">
        <v>65.0126039214489</v>
      </c>
      <c r="U26" s="456">
        <v>8.732042762207454</v>
      </c>
      <c r="V26" s="457">
        <f t="shared" si="1"/>
        <v>5192.3503351934005</v>
      </c>
      <c r="W26" s="214"/>
    </row>
    <row r="27" spans="1:23" ht="11.25">
      <c r="A27" s="214"/>
      <c r="B27" s="453"/>
      <c r="C27" s="338">
        <v>20</v>
      </c>
      <c r="D27" s="333" t="s">
        <v>397</v>
      </c>
      <c r="E27" s="339" t="s">
        <v>396</v>
      </c>
      <c r="F27" s="454">
        <v>509.0559644412187</v>
      </c>
      <c r="G27" s="455">
        <v>19.12435965124059</v>
      </c>
      <c r="H27" s="455">
        <v>0</v>
      </c>
      <c r="I27" s="455">
        <v>0</v>
      </c>
      <c r="J27" s="428"/>
      <c r="K27" s="428"/>
      <c r="L27" s="428"/>
      <c r="M27" s="428"/>
      <c r="N27" s="455">
        <v>0</v>
      </c>
      <c r="O27" s="455"/>
      <c r="P27" s="455">
        <v>0</v>
      </c>
      <c r="Q27" s="455">
        <v>0</v>
      </c>
      <c r="R27" s="455">
        <v>0</v>
      </c>
      <c r="S27" s="455">
        <v>0.42</v>
      </c>
      <c r="T27" s="455">
        <v>0</v>
      </c>
      <c r="U27" s="456">
        <v>0</v>
      </c>
      <c r="V27" s="457">
        <f t="shared" si="1"/>
        <v>528.6003240924592</v>
      </c>
      <c r="W27" s="214"/>
    </row>
    <row r="28" spans="1:23" ht="11.25">
      <c r="A28" s="214"/>
      <c r="B28" s="453"/>
      <c r="C28" s="338">
        <v>21</v>
      </c>
      <c r="D28" s="333" t="s">
        <v>395</v>
      </c>
      <c r="E28" s="339" t="s">
        <v>394</v>
      </c>
      <c r="F28" s="454">
        <v>18826.639305723515</v>
      </c>
      <c r="G28" s="455">
        <v>5148.113385286116</v>
      </c>
      <c r="H28" s="455">
        <v>9188.971083258604</v>
      </c>
      <c r="I28" s="455">
        <v>0.044125294471455946</v>
      </c>
      <c r="J28" s="428"/>
      <c r="K28" s="428"/>
      <c r="L28" s="428"/>
      <c r="M28" s="428"/>
      <c r="N28" s="455">
        <v>267.6157016662394</v>
      </c>
      <c r="O28" s="455"/>
      <c r="P28" s="455">
        <v>2394.934414508896</v>
      </c>
      <c r="Q28" s="455">
        <v>1132.7551706032202</v>
      </c>
      <c r="R28" s="455">
        <v>628.3796099129466</v>
      </c>
      <c r="S28" s="455">
        <v>3080.1321342444007</v>
      </c>
      <c r="T28" s="455">
        <v>453.10583282890275</v>
      </c>
      <c r="U28" s="456">
        <v>338.1991766339073</v>
      </c>
      <c r="V28" s="457">
        <f t="shared" si="1"/>
        <v>41458.88993996121</v>
      </c>
      <c r="W28" s="214"/>
    </row>
    <row r="29" spans="1:23" ht="11.25">
      <c r="A29" s="214"/>
      <c r="B29" s="453"/>
      <c r="C29" s="338">
        <v>22</v>
      </c>
      <c r="D29" s="333" t="s">
        <v>310</v>
      </c>
      <c r="E29" s="339" t="s">
        <v>393</v>
      </c>
      <c r="F29" s="454">
        <v>60869.073951715276</v>
      </c>
      <c r="G29" s="455">
        <v>33666.607390459525</v>
      </c>
      <c r="H29" s="455">
        <v>5395.057762850555</v>
      </c>
      <c r="I29" s="455">
        <v>8.506615754231442</v>
      </c>
      <c r="J29" s="428"/>
      <c r="K29" s="428"/>
      <c r="L29" s="428"/>
      <c r="M29" s="428"/>
      <c r="N29" s="455">
        <v>4221.899183376458</v>
      </c>
      <c r="O29" s="455"/>
      <c r="P29" s="455">
        <v>172784.02132793237</v>
      </c>
      <c r="Q29" s="455">
        <v>200383.62703608072</v>
      </c>
      <c r="R29" s="455">
        <v>235.08662275524009</v>
      </c>
      <c r="S29" s="455">
        <v>6760.820226163105</v>
      </c>
      <c r="T29" s="455">
        <v>9079.733851679655</v>
      </c>
      <c r="U29" s="456">
        <v>337.3084790766767</v>
      </c>
      <c r="V29" s="457">
        <f t="shared" si="1"/>
        <v>493741.7424478438</v>
      </c>
      <c r="W29" s="214"/>
    </row>
    <row r="30" spans="1:23" ht="11.25">
      <c r="A30" s="214"/>
      <c r="B30" s="453"/>
      <c r="C30" s="338">
        <v>23</v>
      </c>
      <c r="D30" s="333" t="s">
        <v>392</v>
      </c>
      <c r="E30" s="339" t="s">
        <v>391</v>
      </c>
      <c r="F30" s="454">
        <v>17512.112714421997</v>
      </c>
      <c r="G30" s="455">
        <v>13611.698972997538</v>
      </c>
      <c r="H30" s="455">
        <v>16024.80512233928</v>
      </c>
      <c r="I30" s="455">
        <v>5.892799039041577</v>
      </c>
      <c r="J30" s="428"/>
      <c r="K30" s="428"/>
      <c r="L30" s="428"/>
      <c r="M30" s="428"/>
      <c r="N30" s="455">
        <v>1135.6652138250276</v>
      </c>
      <c r="O30" s="455"/>
      <c r="P30" s="455">
        <v>181.95134369274686</v>
      </c>
      <c r="Q30" s="455">
        <v>91.27094864079945</v>
      </c>
      <c r="R30" s="455">
        <v>336.11672166936575</v>
      </c>
      <c r="S30" s="455">
        <v>7287.857654460187</v>
      </c>
      <c r="T30" s="455">
        <v>1200.262725519877</v>
      </c>
      <c r="U30" s="456">
        <v>1673.6610220834925</v>
      </c>
      <c r="V30" s="457">
        <f t="shared" si="1"/>
        <v>59061.295238689345</v>
      </c>
      <c r="W30" s="214"/>
    </row>
    <row r="31" spans="1:23" ht="11.25">
      <c r="A31" s="214"/>
      <c r="B31" s="453"/>
      <c r="C31" s="338">
        <v>24</v>
      </c>
      <c r="D31" s="333" t="s">
        <v>390</v>
      </c>
      <c r="E31" s="339" t="s">
        <v>389</v>
      </c>
      <c r="F31" s="454">
        <v>756154.9228161627</v>
      </c>
      <c r="G31" s="455">
        <v>48294.287224103515</v>
      </c>
      <c r="H31" s="455">
        <v>10639.62224628406</v>
      </c>
      <c r="I31" s="455">
        <v>15.11105739020478</v>
      </c>
      <c r="J31" s="428"/>
      <c r="K31" s="428"/>
      <c r="L31" s="428"/>
      <c r="M31" s="428"/>
      <c r="N31" s="455">
        <v>188</v>
      </c>
      <c r="O31" s="455"/>
      <c r="P31" s="455">
        <v>1354.4012246613445</v>
      </c>
      <c r="Q31" s="455">
        <v>550.4889291062741</v>
      </c>
      <c r="R31" s="455">
        <v>1747.1157203920313</v>
      </c>
      <c r="S31" s="455">
        <v>9745.790251429515</v>
      </c>
      <c r="T31" s="455">
        <v>394122.83597153565</v>
      </c>
      <c r="U31" s="456">
        <v>11239.503762262577</v>
      </c>
      <c r="V31" s="457">
        <f t="shared" si="1"/>
        <v>1234052.079203328</v>
      </c>
      <c r="W31" s="214"/>
    </row>
    <row r="32" spans="1:23" ht="11.25">
      <c r="A32" s="214"/>
      <c r="B32" s="453"/>
      <c r="C32" s="338">
        <v>25</v>
      </c>
      <c r="D32" s="333" t="s">
        <v>505</v>
      </c>
      <c r="E32" s="339" t="s">
        <v>388</v>
      </c>
      <c r="F32" s="454">
        <v>1353.2501697105906</v>
      </c>
      <c r="G32" s="455">
        <v>5954.845046583069</v>
      </c>
      <c r="H32" s="455">
        <v>2895.0627091699703</v>
      </c>
      <c r="I32" s="455">
        <v>1.0945490407496448</v>
      </c>
      <c r="J32" s="428"/>
      <c r="K32" s="428"/>
      <c r="L32" s="428"/>
      <c r="M32" s="428"/>
      <c r="N32" s="455">
        <v>93</v>
      </c>
      <c r="O32" s="455"/>
      <c r="P32" s="455">
        <v>2.229086998025436</v>
      </c>
      <c r="Q32" s="455">
        <v>600.4675407617129</v>
      </c>
      <c r="R32" s="455">
        <v>196.1214433393961</v>
      </c>
      <c r="S32" s="455">
        <v>1281.8337261989755</v>
      </c>
      <c r="T32" s="455">
        <v>851.5381392511247</v>
      </c>
      <c r="U32" s="456">
        <v>144.4143316028607</v>
      </c>
      <c r="V32" s="457">
        <f t="shared" si="1"/>
        <v>13373.856742656475</v>
      </c>
      <c r="W32" s="214"/>
    </row>
    <row r="33" spans="1:23" ht="11.25">
      <c r="A33" s="214"/>
      <c r="B33" s="453"/>
      <c r="C33" s="338">
        <v>26</v>
      </c>
      <c r="D33" s="333" t="s">
        <v>506</v>
      </c>
      <c r="E33" s="339" t="s">
        <v>387</v>
      </c>
      <c r="F33" s="454">
        <v>3298.7137598774298</v>
      </c>
      <c r="G33" s="455">
        <v>5538.019347387763</v>
      </c>
      <c r="H33" s="455">
        <v>3934.9480457956442</v>
      </c>
      <c r="I33" s="455">
        <v>2.373811912312481</v>
      </c>
      <c r="J33" s="428"/>
      <c r="K33" s="428"/>
      <c r="L33" s="428"/>
      <c r="M33" s="428"/>
      <c r="N33" s="455">
        <v>0</v>
      </c>
      <c r="O33" s="455"/>
      <c r="P33" s="455">
        <v>2.6272325960692045</v>
      </c>
      <c r="Q33" s="455">
        <v>1251.3608070016212</v>
      </c>
      <c r="R33" s="455">
        <v>1923.164150339598</v>
      </c>
      <c r="S33" s="455">
        <v>1609.1203109730372</v>
      </c>
      <c r="T33" s="455">
        <v>1253.0330917837116</v>
      </c>
      <c r="U33" s="456">
        <v>580.3092034124405</v>
      </c>
      <c r="V33" s="457">
        <f t="shared" si="1"/>
        <v>19393.669761079633</v>
      </c>
      <c r="W33" s="214"/>
    </row>
    <row r="34" spans="1:23" ht="11.25">
      <c r="A34" s="214"/>
      <c r="B34" s="453"/>
      <c r="C34" s="338">
        <v>27</v>
      </c>
      <c r="D34" s="340" t="s">
        <v>507</v>
      </c>
      <c r="E34" s="341" t="s">
        <v>386</v>
      </c>
      <c r="F34" s="454">
        <v>2320.2138695417307</v>
      </c>
      <c r="G34" s="455">
        <v>6717.055819200538</v>
      </c>
      <c r="H34" s="455">
        <v>3924.9739517164085</v>
      </c>
      <c r="I34" s="455">
        <v>36.861717552737126</v>
      </c>
      <c r="J34" s="428"/>
      <c r="K34" s="428"/>
      <c r="L34" s="428"/>
      <c r="M34" s="428"/>
      <c r="N34" s="455">
        <v>550.9467750390617</v>
      </c>
      <c r="O34" s="455"/>
      <c r="P34" s="455">
        <v>599.3498084927842</v>
      </c>
      <c r="Q34" s="455">
        <v>61.46146470896536</v>
      </c>
      <c r="R34" s="455">
        <v>189.65905384213536</v>
      </c>
      <c r="S34" s="455">
        <v>4225.500379784351</v>
      </c>
      <c r="T34" s="455">
        <v>327.34510933814164</v>
      </c>
      <c r="U34" s="456">
        <v>1445.8212373063263</v>
      </c>
      <c r="V34" s="457">
        <f t="shared" si="1"/>
        <v>20399.189186523177</v>
      </c>
      <c r="W34" s="214"/>
    </row>
    <row r="35" spans="1:23" ht="11.25">
      <c r="A35" s="214"/>
      <c r="B35" s="453"/>
      <c r="C35" s="338">
        <v>28</v>
      </c>
      <c r="D35" s="344" t="s">
        <v>508</v>
      </c>
      <c r="E35" s="345" t="s">
        <v>385</v>
      </c>
      <c r="F35" s="454">
        <v>94446.93695068179</v>
      </c>
      <c r="G35" s="455">
        <v>86698.06182601945</v>
      </c>
      <c r="H35" s="455">
        <v>124933.75163406819</v>
      </c>
      <c r="I35" s="455">
        <v>292.4964272057389</v>
      </c>
      <c r="J35" s="428"/>
      <c r="K35" s="428"/>
      <c r="L35" s="428"/>
      <c r="M35" s="428"/>
      <c r="N35" s="455">
        <v>1</v>
      </c>
      <c r="O35" s="455"/>
      <c r="P35" s="455">
        <v>253.98060276662966</v>
      </c>
      <c r="Q35" s="455">
        <v>70.35781395455678</v>
      </c>
      <c r="R35" s="455">
        <v>623.7406139095817</v>
      </c>
      <c r="S35" s="455">
        <v>5421.30654298766</v>
      </c>
      <c r="T35" s="455">
        <v>10826.553537473883</v>
      </c>
      <c r="U35" s="456">
        <v>5215.6625735902535</v>
      </c>
      <c r="V35" s="457">
        <f t="shared" si="1"/>
        <v>328783.84852265764</v>
      </c>
      <c r="W35" s="214"/>
    </row>
    <row r="36" spans="1:23" ht="11.25">
      <c r="A36" s="214"/>
      <c r="B36" s="453"/>
      <c r="C36" s="338">
        <v>29</v>
      </c>
      <c r="D36" s="340" t="s">
        <v>509</v>
      </c>
      <c r="E36" s="341" t="s">
        <v>384</v>
      </c>
      <c r="F36" s="454">
        <v>45127.43826968131</v>
      </c>
      <c r="G36" s="455">
        <v>45115.41540048223</v>
      </c>
      <c r="H36" s="455">
        <v>75137.36266782884</v>
      </c>
      <c r="I36" s="455">
        <v>6.647549132477712</v>
      </c>
      <c r="J36" s="428"/>
      <c r="K36" s="428"/>
      <c r="L36" s="428"/>
      <c r="M36" s="428"/>
      <c r="N36" s="455">
        <v>0</v>
      </c>
      <c r="O36" s="455"/>
      <c r="P36" s="455">
        <v>0.3631956354273373</v>
      </c>
      <c r="Q36" s="455">
        <v>2.960044428732799</v>
      </c>
      <c r="R36" s="455">
        <v>632.9489537680822</v>
      </c>
      <c r="S36" s="455">
        <v>1606.4867120697138</v>
      </c>
      <c r="T36" s="455">
        <v>7878.905724042046</v>
      </c>
      <c r="U36" s="456">
        <v>899.4658728257849</v>
      </c>
      <c r="V36" s="457">
        <f t="shared" si="1"/>
        <v>176407.99438989468</v>
      </c>
      <c r="W36" s="214"/>
    </row>
    <row r="37" spans="1:23" ht="11.25">
      <c r="A37" s="214"/>
      <c r="B37" s="453"/>
      <c r="C37" s="338">
        <v>30</v>
      </c>
      <c r="D37" s="333" t="s">
        <v>383</v>
      </c>
      <c r="E37" s="339" t="s">
        <v>382</v>
      </c>
      <c r="F37" s="454">
        <v>11779.729413756433</v>
      </c>
      <c r="G37" s="455">
        <v>2679.393357355884</v>
      </c>
      <c r="H37" s="455">
        <v>7708.251801209974</v>
      </c>
      <c r="I37" s="455">
        <v>2.1057754642838344</v>
      </c>
      <c r="J37" s="428"/>
      <c r="K37" s="428"/>
      <c r="L37" s="428"/>
      <c r="M37" s="428"/>
      <c r="N37" s="455">
        <v>0</v>
      </c>
      <c r="O37" s="455"/>
      <c r="P37" s="455">
        <v>0.019930628658187153</v>
      </c>
      <c r="Q37" s="455">
        <v>0.16243462356422528</v>
      </c>
      <c r="R37" s="455">
        <v>129.9234077719989</v>
      </c>
      <c r="S37" s="455">
        <v>206.6702983506379</v>
      </c>
      <c r="T37" s="455">
        <v>1260.3343238320094</v>
      </c>
      <c r="U37" s="456">
        <v>164.09655616159844</v>
      </c>
      <c r="V37" s="457">
        <f t="shared" si="1"/>
        <v>23930.68729915504</v>
      </c>
      <c r="W37" s="214"/>
    </row>
    <row r="38" spans="1:23" ht="11.25">
      <c r="A38" s="214"/>
      <c r="B38" s="453"/>
      <c r="C38" s="338">
        <v>31</v>
      </c>
      <c r="D38" s="333" t="s">
        <v>381</v>
      </c>
      <c r="E38" s="339" t="s">
        <v>380</v>
      </c>
      <c r="F38" s="454">
        <v>9772.415636686936</v>
      </c>
      <c r="G38" s="455">
        <v>22626.65806925885</v>
      </c>
      <c r="H38" s="455">
        <v>9080.963690016028</v>
      </c>
      <c r="I38" s="455">
        <v>16.196296846413695</v>
      </c>
      <c r="J38" s="428"/>
      <c r="K38" s="428"/>
      <c r="L38" s="428"/>
      <c r="M38" s="428"/>
      <c r="N38" s="455">
        <v>2</v>
      </c>
      <c r="O38" s="455"/>
      <c r="P38" s="455">
        <v>86.58826013789758</v>
      </c>
      <c r="Q38" s="455">
        <v>88.94755575964305</v>
      </c>
      <c r="R38" s="455">
        <v>833.3715625626005</v>
      </c>
      <c r="S38" s="455">
        <v>2044.3004697180215</v>
      </c>
      <c r="T38" s="455">
        <v>4629.572474969531</v>
      </c>
      <c r="U38" s="456">
        <v>411.22887061107224</v>
      </c>
      <c r="V38" s="457">
        <f t="shared" si="1"/>
        <v>49592.24288656699</v>
      </c>
      <c r="W38" s="214"/>
    </row>
    <row r="39" spans="1:23" ht="11.25">
      <c r="A39" s="214"/>
      <c r="B39" s="458"/>
      <c r="C39" s="338">
        <v>32</v>
      </c>
      <c r="D39" s="348" t="s">
        <v>379</v>
      </c>
      <c r="E39" s="341" t="s">
        <v>378</v>
      </c>
      <c r="F39" s="454">
        <v>13831.9574648166</v>
      </c>
      <c r="G39" s="455">
        <v>8129.296862281451</v>
      </c>
      <c r="H39" s="455">
        <v>617.5044984600628</v>
      </c>
      <c r="I39" s="455">
        <v>0.02711657840183236</v>
      </c>
      <c r="J39" s="428"/>
      <c r="K39" s="428"/>
      <c r="L39" s="428"/>
      <c r="M39" s="428"/>
      <c r="N39" s="455">
        <v>403.929994502433</v>
      </c>
      <c r="O39" s="455"/>
      <c r="P39" s="455">
        <v>1700.817509388177</v>
      </c>
      <c r="Q39" s="455">
        <v>5.211396107974688</v>
      </c>
      <c r="R39" s="455">
        <v>92.11119577901677</v>
      </c>
      <c r="S39" s="455">
        <v>2030.3640821001575</v>
      </c>
      <c r="T39" s="455">
        <v>1804.7686345070158</v>
      </c>
      <c r="U39" s="456">
        <v>320.94160491277626</v>
      </c>
      <c r="V39" s="457">
        <f t="shared" si="1"/>
        <v>28936.930359434064</v>
      </c>
      <c r="W39" s="214"/>
    </row>
    <row r="40" spans="1:23" ht="11.25">
      <c r="A40" s="214"/>
      <c r="B40" s="460" t="s">
        <v>377</v>
      </c>
      <c r="C40" s="394"/>
      <c r="D40" s="395" t="s">
        <v>510</v>
      </c>
      <c r="E40" s="396" t="s">
        <v>444</v>
      </c>
      <c r="F40" s="475">
        <f>SUM(F41:F45)</f>
        <v>2042.59178954669</v>
      </c>
      <c r="G40" s="476">
        <f>SUM(G41:G45)</f>
        <v>8878.585669690241</v>
      </c>
      <c r="H40" s="476">
        <f>SUM(H41:H45)</f>
        <v>1116.7825794947107</v>
      </c>
      <c r="I40" s="476">
        <f>SUM(I41:I45)</f>
        <v>0.3032611659233634</v>
      </c>
      <c r="J40" s="428"/>
      <c r="K40" s="428"/>
      <c r="L40" s="428"/>
      <c r="M40" s="428"/>
      <c r="N40" s="476">
        <f>SUM(N41:N45)</f>
        <v>0</v>
      </c>
      <c r="O40" s="476"/>
      <c r="P40" s="476">
        <f aca="true" t="shared" si="4" ref="P40:U40">SUM(P41:P45)</f>
        <v>16823.193253710182</v>
      </c>
      <c r="Q40" s="476">
        <f t="shared" si="4"/>
        <v>120.43755586317693</v>
      </c>
      <c r="R40" s="476">
        <f t="shared" si="4"/>
        <v>3017.8956772045467</v>
      </c>
      <c r="S40" s="476">
        <f t="shared" si="4"/>
        <v>108.59232032269634</v>
      </c>
      <c r="T40" s="476">
        <f t="shared" si="4"/>
        <v>115.07048011345186</v>
      </c>
      <c r="U40" s="476">
        <f t="shared" si="4"/>
        <v>32.61608368787324</v>
      </c>
      <c r="V40" s="483">
        <f t="shared" si="1"/>
        <v>32256.068670799494</v>
      </c>
      <c r="W40" s="214"/>
    </row>
    <row r="41" spans="1:23" ht="11.25">
      <c r="A41" s="214"/>
      <c r="B41" s="453" t="s">
        <v>375</v>
      </c>
      <c r="C41" s="338">
        <v>33</v>
      </c>
      <c r="D41" s="340" t="s">
        <v>445</v>
      </c>
      <c r="E41" s="341" t="s">
        <v>376</v>
      </c>
      <c r="F41" s="454">
        <v>2020.5677512842128</v>
      </c>
      <c r="G41" s="455">
        <v>8784.956515495063</v>
      </c>
      <c r="H41" s="455">
        <v>1115.6225794947106</v>
      </c>
      <c r="I41" s="455">
        <v>0.1457611659233634</v>
      </c>
      <c r="J41" s="428"/>
      <c r="K41" s="428"/>
      <c r="L41" s="428"/>
      <c r="M41" s="428"/>
      <c r="N41" s="455">
        <v>0</v>
      </c>
      <c r="O41" s="455"/>
      <c r="P41" s="455">
        <v>24.446596381820193</v>
      </c>
      <c r="Q41" s="455">
        <v>12.640177056938033</v>
      </c>
      <c r="R41" s="455">
        <v>3017.8926772045465</v>
      </c>
      <c r="S41" s="455">
        <v>108.26232032269634</v>
      </c>
      <c r="T41" s="455">
        <v>114.45152834652475</v>
      </c>
      <c r="U41" s="456">
        <v>32.60508368787324</v>
      </c>
      <c r="V41" s="457">
        <f t="shared" si="1"/>
        <v>15231.590990440307</v>
      </c>
      <c r="W41" s="214"/>
    </row>
    <row r="42" spans="1:23" ht="11.25">
      <c r="A42" s="214"/>
      <c r="B42" s="453" t="s">
        <v>373</v>
      </c>
      <c r="C42" s="338">
        <v>34</v>
      </c>
      <c r="D42" s="333" t="s">
        <v>446</v>
      </c>
      <c r="E42" s="339" t="s">
        <v>374</v>
      </c>
      <c r="F42" s="454">
        <v>11.95594978457554</v>
      </c>
      <c r="G42" s="455">
        <v>66.44147233194289</v>
      </c>
      <c r="H42" s="455">
        <v>0.16</v>
      </c>
      <c r="I42" s="455">
        <v>0</v>
      </c>
      <c r="J42" s="428"/>
      <c r="K42" s="428"/>
      <c r="L42" s="428"/>
      <c r="M42" s="428"/>
      <c r="N42" s="455">
        <v>0</v>
      </c>
      <c r="O42" s="455"/>
      <c r="P42" s="455">
        <v>0</v>
      </c>
      <c r="Q42" s="455">
        <v>0</v>
      </c>
      <c r="R42" s="455">
        <v>0.003</v>
      </c>
      <c r="S42" s="455">
        <v>0.03</v>
      </c>
      <c r="T42" s="455">
        <v>0.005</v>
      </c>
      <c r="U42" s="456">
        <v>0.003</v>
      </c>
      <c r="V42" s="457">
        <f t="shared" si="1"/>
        <v>78.59842211651842</v>
      </c>
      <c r="W42" s="214"/>
    </row>
    <row r="43" spans="1:23" ht="11.25">
      <c r="A43" s="214"/>
      <c r="B43" s="453"/>
      <c r="C43" s="338">
        <v>35</v>
      </c>
      <c r="D43" s="333" t="s">
        <v>447</v>
      </c>
      <c r="E43" s="339" t="s">
        <v>372</v>
      </c>
      <c r="F43" s="454">
        <v>2.692481101757353</v>
      </c>
      <c r="G43" s="455">
        <v>0</v>
      </c>
      <c r="H43" s="455">
        <v>0</v>
      </c>
      <c r="I43" s="455">
        <v>0</v>
      </c>
      <c r="J43" s="428"/>
      <c r="K43" s="428"/>
      <c r="L43" s="428"/>
      <c r="M43" s="428"/>
      <c r="N43" s="455">
        <v>0</v>
      </c>
      <c r="O43" s="455"/>
      <c r="P43" s="455">
        <v>16798.746657328364</v>
      </c>
      <c r="Q43" s="455">
        <v>0</v>
      </c>
      <c r="R43" s="455">
        <v>0</v>
      </c>
      <c r="S43" s="455">
        <v>0</v>
      </c>
      <c r="T43" s="455">
        <v>0</v>
      </c>
      <c r="U43" s="456">
        <v>0</v>
      </c>
      <c r="V43" s="457">
        <f t="shared" si="1"/>
        <v>16801.43913843012</v>
      </c>
      <c r="W43" s="214"/>
    </row>
    <row r="44" spans="1:23" ht="11.25">
      <c r="A44" s="214"/>
      <c r="B44" s="453"/>
      <c r="C44" s="338">
        <v>36</v>
      </c>
      <c r="D44" s="333" t="s">
        <v>371</v>
      </c>
      <c r="E44" s="339" t="s">
        <v>448</v>
      </c>
      <c r="F44" s="454">
        <v>7.327414605060155</v>
      </c>
      <c r="G44" s="455">
        <v>8.328354521197594</v>
      </c>
      <c r="H44" s="455">
        <v>0</v>
      </c>
      <c r="I44" s="455">
        <v>0</v>
      </c>
      <c r="J44" s="428"/>
      <c r="K44" s="428"/>
      <c r="L44" s="428"/>
      <c r="M44" s="428"/>
      <c r="N44" s="455">
        <v>0</v>
      </c>
      <c r="O44" s="455"/>
      <c r="P44" s="455">
        <v>0</v>
      </c>
      <c r="Q44" s="455">
        <v>0</v>
      </c>
      <c r="R44" s="455">
        <v>0</v>
      </c>
      <c r="S44" s="455">
        <v>0</v>
      </c>
      <c r="T44" s="455">
        <v>0.12047821061558626</v>
      </c>
      <c r="U44" s="456">
        <v>0</v>
      </c>
      <c r="V44" s="457">
        <f t="shared" si="1"/>
        <v>15.776247336873334</v>
      </c>
      <c r="W44" s="214"/>
    </row>
    <row r="45" spans="1:23" ht="11.25">
      <c r="A45" s="214"/>
      <c r="B45" s="458"/>
      <c r="C45" s="338">
        <v>37</v>
      </c>
      <c r="D45" s="333" t="s">
        <v>370</v>
      </c>
      <c r="E45" s="339" t="s">
        <v>449</v>
      </c>
      <c r="F45" s="454">
        <v>0.04819277108433736</v>
      </c>
      <c r="G45" s="455">
        <v>18.85932734203823</v>
      </c>
      <c r="H45" s="455">
        <v>1</v>
      </c>
      <c r="I45" s="455">
        <v>0.1575</v>
      </c>
      <c r="J45" s="428"/>
      <c r="K45" s="428"/>
      <c r="L45" s="428"/>
      <c r="M45" s="428"/>
      <c r="N45" s="455">
        <v>0</v>
      </c>
      <c r="O45" s="455"/>
      <c r="P45" s="455">
        <v>0</v>
      </c>
      <c r="Q45" s="455">
        <v>107.7973788062389</v>
      </c>
      <c r="R45" s="455">
        <v>0</v>
      </c>
      <c r="S45" s="455">
        <v>0.3</v>
      </c>
      <c r="T45" s="455">
        <v>0.49347355631152934</v>
      </c>
      <c r="U45" s="456">
        <v>0.008</v>
      </c>
      <c r="V45" s="457">
        <f t="shared" si="1"/>
        <v>128.663872475673</v>
      </c>
      <c r="W45" s="214"/>
    </row>
    <row r="46" spans="1:23" ht="11.25">
      <c r="A46" s="214"/>
      <c r="B46" s="460" t="s">
        <v>450</v>
      </c>
      <c r="C46" s="391"/>
      <c r="D46" s="384" t="s">
        <v>511</v>
      </c>
      <c r="E46" s="392" t="s">
        <v>451</v>
      </c>
      <c r="F46" s="475">
        <f>SUM(F47:F51)</f>
        <v>62.8727816550349</v>
      </c>
      <c r="G46" s="476">
        <f>SUM(G47:G51)</f>
        <v>1508.0532251482985</v>
      </c>
      <c r="H46" s="476">
        <f>SUM(H47:H51)</f>
        <v>0</v>
      </c>
      <c r="I46" s="476">
        <f>SUM(I47:I51)</f>
        <v>784.8077738967253</v>
      </c>
      <c r="J46" s="428"/>
      <c r="K46" s="428"/>
      <c r="L46" s="428"/>
      <c r="M46" s="428"/>
      <c r="N46" s="476">
        <f>SUM(N47:N51)</f>
        <v>0</v>
      </c>
      <c r="O46" s="476"/>
      <c r="P46" s="476">
        <f aca="true" t="shared" si="5" ref="P46:U46">SUM(P47:P51)</f>
        <v>0</v>
      </c>
      <c r="Q46" s="476">
        <f t="shared" si="5"/>
        <v>0</v>
      </c>
      <c r="R46" s="476">
        <f t="shared" si="5"/>
        <v>0</v>
      </c>
      <c r="S46" s="476">
        <f t="shared" si="5"/>
        <v>0</v>
      </c>
      <c r="T46" s="476">
        <f t="shared" si="5"/>
        <v>3406.839785097735</v>
      </c>
      <c r="U46" s="476">
        <f t="shared" si="5"/>
        <v>0</v>
      </c>
      <c r="V46" s="483">
        <f t="shared" si="1"/>
        <v>5762.573565797793</v>
      </c>
      <c r="W46" s="214"/>
    </row>
    <row r="47" spans="1:23" ht="11.25">
      <c r="A47" s="214"/>
      <c r="B47" s="453"/>
      <c r="C47" s="338">
        <v>38</v>
      </c>
      <c r="D47" s="333" t="s">
        <v>452</v>
      </c>
      <c r="E47" s="339" t="s">
        <v>369</v>
      </c>
      <c r="F47" s="454">
        <v>62.8727816550349</v>
      </c>
      <c r="G47" s="455">
        <v>1477.3451576232446</v>
      </c>
      <c r="H47" s="455">
        <v>0</v>
      </c>
      <c r="I47" s="455">
        <v>0</v>
      </c>
      <c r="J47" s="428"/>
      <c r="K47" s="428"/>
      <c r="L47" s="428"/>
      <c r="M47" s="428"/>
      <c r="N47" s="455">
        <v>0</v>
      </c>
      <c r="O47" s="455"/>
      <c r="P47" s="455">
        <v>0</v>
      </c>
      <c r="Q47" s="455">
        <v>0</v>
      </c>
      <c r="R47" s="455">
        <v>0</v>
      </c>
      <c r="S47" s="455">
        <v>0</v>
      </c>
      <c r="T47" s="455">
        <v>3406.839785097735</v>
      </c>
      <c r="U47" s="456">
        <v>0</v>
      </c>
      <c r="V47" s="457">
        <f t="shared" si="1"/>
        <v>4947.057724376014</v>
      </c>
      <c r="W47" s="214"/>
    </row>
    <row r="48" spans="1:23" ht="11.25">
      <c r="A48" s="214"/>
      <c r="B48" s="453"/>
      <c r="C48" s="338">
        <v>39</v>
      </c>
      <c r="D48" s="333" t="s">
        <v>453</v>
      </c>
      <c r="E48" s="339" t="s">
        <v>368</v>
      </c>
      <c r="F48" s="454">
        <v>0</v>
      </c>
      <c r="G48" s="455">
        <v>0.01</v>
      </c>
      <c r="H48" s="455">
        <v>0</v>
      </c>
      <c r="I48" s="455">
        <v>0</v>
      </c>
      <c r="J48" s="428"/>
      <c r="K48" s="428"/>
      <c r="L48" s="428"/>
      <c r="M48" s="428"/>
      <c r="N48" s="455">
        <v>0</v>
      </c>
      <c r="O48" s="455"/>
      <c r="P48" s="455">
        <v>0</v>
      </c>
      <c r="Q48" s="455">
        <v>0</v>
      </c>
      <c r="R48" s="455">
        <v>0</v>
      </c>
      <c r="S48" s="455">
        <v>0</v>
      </c>
      <c r="T48" s="455">
        <v>0</v>
      </c>
      <c r="U48" s="456">
        <v>0</v>
      </c>
      <c r="V48" s="457">
        <f t="shared" si="1"/>
        <v>0.01</v>
      </c>
      <c r="W48" s="214"/>
    </row>
    <row r="49" spans="1:23" ht="11.25">
      <c r="A49" s="214"/>
      <c r="B49" s="453"/>
      <c r="C49" s="338">
        <v>40</v>
      </c>
      <c r="D49" s="333" t="s">
        <v>454</v>
      </c>
      <c r="E49" s="339" t="s">
        <v>367</v>
      </c>
      <c r="F49" s="454">
        <v>0</v>
      </c>
      <c r="G49" s="455">
        <v>0.01</v>
      </c>
      <c r="H49" s="455">
        <v>0</v>
      </c>
      <c r="I49" s="455">
        <v>0</v>
      </c>
      <c r="J49" s="428"/>
      <c r="K49" s="428"/>
      <c r="L49" s="428"/>
      <c r="M49" s="428"/>
      <c r="N49" s="455">
        <v>0</v>
      </c>
      <c r="O49" s="455"/>
      <c r="P49" s="455">
        <v>0</v>
      </c>
      <c r="Q49" s="455">
        <v>0</v>
      </c>
      <c r="R49" s="455">
        <v>0</v>
      </c>
      <c r="S49" s="455">
        <v>0</v>
      </c>
      <c r="T49" s="455">
        <v>0</v>
      </c>
      <c r="U49" s="456">
        <v>0</v>
      </c>
      <c r="V49" s="457">
        <f t="shared" si="1"/>
        <v>0.01</v>
      </c>
      <c r="W49" s="214"/>
    </row>
    <row r="50" spans="1:23" ht="11.25">
      <c r="A50" s="214"/>
      <c r="B50" s="460"/>
      <c r="C50" s="338">
        <v>41</v>
      </c>
      <c r="D50" s="333" t="s">
        <v>455</v>
      </c>
      <c r="E50" s="339" t="s">
        <v>366</v>
      </c>
      <c r="F50" s="454">
        <v>0</v>
      </c>
      <c r="G50" s="455">
        <v>0.01</v>
      </c>
      <c r="H50" s="455">
        <v>0</v>
      </c>
      <c r="I50" s="455">
        <v>0</v>
      </c>
      <c r="J50" s="428"/>
      <c r="K50" s="428"/>
      <c r="L50" s="428"/>
      <c r="M50" s="428"/>
      <c r="N50" s="455">
        <v>0</v>
      </c>
      <c r="O50" s="455"/>
      <c r="P50" s="455">
        <v>0</v>
      </c>
      <c r="Q50" s="455">
        <v>0</v>
      </c>
      <c r="R50" s="455">
        <v>0</v>
      </c>
      <c r="S50" s="455">
        <v>0</v>
      </c>
      <c r="T50" s="455">
        <v>0</v>
      </c>
      <c r="U50" s="456">
        <v>0</v>
      </c>
      <c r="V50" s="457">
        <f t="shared" si="1"/>
        <v>0.01</v>
      </c>
      <c r="W50" s="214"/>
    </row>
    <row r="51" spans="1:23" ht="11.25">
      <c r="A51" s="214"/>
      <c r="B51" s="460"/>
      <c r="C51" s="338">
        <v>42</v>
      </c>
      <c r="D51" s="340" t="s">
        <v>456</v>
      </c>
      <c r="E51" s="341" t="s">
        <v>365</v>
      </c>
      <c r="F51" s="454">
        <v>0</v>
      </c>
      <c r="G51" s="455">
        <v>30.67806752505381</v>
      </c>
      <c r="H51" s="455">
        <v>0</v>
      </c>
      <c r="I51" s="455">
        <v>784.8077738967253</v>
      </c>
      <c r="J51" s="428"/>
      <c r="K51" s="428"/>
      <c r="L51" s="428"/>
      <c r="M51" s="428"/>
      <c r="N51" s="455">
        <v>0</v>
      </c>
      <c r="O51" s="455"/>
      <c r="P51" s="455">
        <v>0</v>
      </c>
      <c r="Q51" s="455">
        <v>0</v>
      </c>
      <c r="R51" s="455">
        <v>0</v>
      </c>
      <c r="S51" s="455">
        <v>0</v>
      </c>
      <c r="T51" s="455">
        <v>0</v>
      </c>
      <c r="U51" s="456">
        <v>0</v>
      </c>
      <c r="V51" s="457">
        <f t="shared" si="1"/>
        <v>815.4858414217791</v>
      </c>
      <c r="W51" s="214"/>
    </row>
    <row r="52" spans="1:23" ht="11.25">
      <c r="A52" s="214"/>
      <c r="B52" s="461" t="s">
        <v>555</v>
      </c>
      <c r="C52" s="391"/>
      <c r="D52" s="397" t="s">
        <v>513</v>
      </c>
      <c r="E52" s="398" t="s">
        <v>457</v>
      </c>
      <c r="F52" s="475">
        <f>SUM(F53:F56)</f>
        <v>1132.9266734014286</v>
      </c>
      <c r="G52" s="476">
        <f>SUM(G53:G56)</f>
        <v>1124.205033018086</v>
      </c>
      <c r="H52" s="476">
        <f>SUM(H53:H56)</f>
        <v>1.1569630263484973</v>
      </c>
      <c r="I52" s="476">
        <f>SUM(I53:I56)</f>
        <v>218.21050000000002</v>
      </c>
      <c r="J52" s="428"/>
      <c r="K52" s="428"/>
      <c r="L52" s="428"/>
      <c r="M52" s="428"/>
      <c r="N52" s="476">
        <f>SUM(N53:N56)</f>
        <v>0</v>
      </c>
      <c r="O52" s="476"/>
      <c r="P52" s="476">
        <f aca="true" t="shared" si="6" ref="P52:U52">SUM(P53:P56)</f>
        <v>287.0011557353366</v>
      </c>
      <c r="Q52" s="476">
        <f t="shared" si="6"/>
        <v>0.009419242993354521</v>
      </c>
      <c r="R52" s="476">
        <f t="shared" si="6"/>
        <v>32.930442913206875</v>
      </c>
      <c r="S52" s="476">
        <f t="shared" si="6"/>
        <v>114.32235037847792</v>
      </c>
      <c r="T52" s="476">
        <f t="shared" si="6"/>
        <v>55.89483155157468</v>
      </c>
      <c r="U52" s="476">
        <f t="shared" si="6"/>
        <v>6.653975678031696</v>
      </c>
      <c r="V52" s="483">
        <f t="shared" si="1"/>
        <v>2973.3113449454836</v>
      </c>
      <c r="W52" s="214"/>
    </row>
    <row r="53" spans="1:23" ht="11.25">
      <c r="A53" s="214"/>
      <c r="B53" s="453"/>
      <c r="C53" s="338">
        <v>43</v>
      </c>
      <c r="D53" s="326" t="s">
        <v>364</v>
      </c>
      <c r="E53" s="341" t="s">
        <v>363</v>
      </c>
      <c r="F53" s="454">
        <v>31.04267969735985</v>
      </c>
      <c r="G53" s="455">
        <v>87.60019516442865</v>
      </c>
      <c r="H53" s="455">
        <v>0.003312099894254941</v>
      </c>
      <c r="I53" s="455">
        <v>0.8540000000000001</v>
      </c>
      <c r="J53" s="428"/>
      <c r="K53" s="428"/>
      <c r="L53" s="428"/>
      <c r="M53" s="428"/>
      <c r="N53" s="455">
        <v>0</v>
      </c>
      <c r="O53" s="455"/>
      <c r="P53" s="455">
        <v>0</v>
      </c>
      <c r="Q53" s="455">
        <v>0</v>
      </c>
      <c r="R53" s="455">
        <v>23</v>
      </c>
      <c r="S53" s="455">
        <v>114.32135037847792</v>
      </c>
      <c r="T53" s="455">
        <v>0</v>
      </c>
      <c r="U53" s="456">
        <v>6.533975100164027</v>
      </c>
      <c r="V53" s="457">
        <f t="shared" si="1"/>
        <v>263.3555124403247</v>
      </c>
      <c r="W53" s="214"/>
    </row>
    <row r="54" spans="1:23" ht="11.25">
      <c r="A54" s="214"/>
      <c r="B54" s="453"/>
      <c r="C54" s="338">
        <v>44</v>
      </c>
      <c r="D54" s="333" t="s">
        <v>362</v>
      </c>
      <c r="E54" s="339" t="s">
        <v>361</v>
      </c>
      <c r="F54" s="454">
        <v>930.0400506542098</v>
      </c>
      <c r="G54" s="455">
        <v>300.4941274123852</v>
      </c>
      <c r="H54" s="455">
        <v>1.1503388265599876</v>
      </c>
      <c r="I54" s="455">
        <v>0</v>
      </c>
      <c r="J54" s="428"/>
      <c r="K54" s="428"/>
      <c r="L54" s="428"/>
      <c r="M54" s="428"/>
      <c r="N54" s="455">
        <v>0</v>
      </c>
      <c r="O54" s="455"/>
      <c r="P54" s="455">
        <v>0</v>
      </c>
      <c r="Q54" s="455">
        <v>0</v>
      </c>
      <c r="R54" s="455">
        <v>1.9304429132068721</v>
      </c>
      <c r="S54" s="455">
        <v>0</v>
      </c>
      <c r="T54" s="455">
        <v>0</v>
      </c>
      <c r="U54" s="456">
        <v>0</v>
      </c>
      <c r="V54" s="457">
        <f t="shared" si="1"/>
        <v>1233.6149598063619</v>
      </c>
      <c r="W54" s="214"/>
    </row>
    <row r="55" spans="1:23" ht="11.25">
      <c r="A55" s="214"/>
      <c r="B55" s="453"/>
      <c r="C55" s="338">
        <v>45</v>
      </c>
      <c r="D55" s="333" t="s">
        <v>360</v>
      </c>
      <c r="E55" s="339" t="s">
        <v>359</v>
      </c>
      <c r="F55" s="454">
        <v>130.70312540524972</v>
      </c>
      <c r="G55" s="455">
        <v>730.4523193898181</v>
      </c>
      <c r="H55" s="455">
        <v>0.003312099894254941</v>
      </c>
      <c r="I55" s="455">
        <v>215.5475</v>
      </c>
      <c r="J55" s="428"/>
      <c r="K55" s="428"/>
      <c r="L55" s="428"/>
      <c r="M55" s="428"/>
      <c r="N55" s="455">
        <v>0</v>
      </c>
      <c r="O55" s="455"/>
      <c r="P55" s="455">
        <v>0</v>
      </c>
      <c r="Q55" s="455">
        <v>0</v>
      </c>
      <c r="R55" s="455">
        <v>8</v>
      </c>
      <c r="S55" s="455">
        <v>0</v>
      </c>
      <c r="T55" s="455">
        <v>0</v>
      </c>
      <c r="U55" s="456">
        <v>0</v>
      </c>
      <c r="V55" s="457">
        <f t="shared" si="1"/>
        <v>1084.706256894962</v>
      </c>
      <c r="W55" s="214"/>
    </row>
    <row r="56" spans="1:23" ht="11.25">
      <c r="A56" s="214"/>
      <c r="B56" s="462"/>
      <c r="C56" s="338">
        <v>46</v>
      </c>
      <c r="D56" s="333" t="s">
        <v>458</v>
      </c>
      <c r="E56" s="339"/>
      <c r="F56" s="454">
        <v>41.14081764460923</v>
      </c>
      <c r="G56" s="455">
        <v>5.65839105145414</v>
      </c>
      <c r="H56" s="455">
        <v>0</v>
      </c>
      <c r="I56" s="455">
        <v>1.8090000000000004</v>
      </c>
      <c r="J56" s="428"/>
      <c r="K56" s="428"/>
      <c r="L56" s="428"/>
      <c r="M56" s="428"/>
      <c r="N56" s="455">
        <v>0</v>
      </c>
      <c r="O56" s="455"/>
      <c r="P56" s="455">
        <v>287.0011557353366</v>
      </c>
      <c r="Q56" s="455">
        <v>0.009419242993354521</v>
      </c>
      <c r="R56" s="455">
        <v>0</v>
      </c>
      <c r="S56" s="455">
        <v>0.001</v>
      </c>
      <c r="T56" s="455">
        <v>55.89483155157468</v>
      </c>
      <c r="U56" s="456">
        <v>0.12000057786766831</v>
      </c>
      <c r="V56" s="457">
        <f t="shared" si="1"/>
        <v>391.63461580383563</v>
      </c>
      <c r="W56" s="214"/>
    </row>
    <row r="57" spans="1:23" ht="11.25">
      <c r="A57" s="214"/>
      <c r="B57" s="461" t="s">
        <v>556</v>
      </c>
      <c r="C57" s="400"/>
      <c r="D57" s="401" t="s">
        <v>515</v>
      </c>
      <c r="E57" s="402" t="s">
        <v>459</v>
      </c>
      <c r="F57" s="475">
        <f>SUM(F58:F66)</f>
        <v>1665.6124654675248</v>
      </c>
      <c r="G57" s="476">
        <f>SUM(G58:G66)</f>
        <v>2789.7220854501916</v>
      </c>
      <c r="H57" s="476">
        <f>SUM(H58:H66)</f>
        <v>119.82390653426165</v>
      </c>
      <c r="I57" s="476">
        <f>SUM(I58:I66)</f>
        <v>52.928677224272185</v>
      </c>
      <c r="J57" s="428"/>
      <c r="K57" s="428"/>
      <c r="L57" s="428"/>
      <c r="M57" s="428"/>
      <c r="N57" s="476">
        <f>SUM(N58:N66)</f>
        <v>0</v>
      </c>
      <c r="O57" s="476"/>
      <c r="P57" s="476">
        <f aca="true" t="shared" si="7" ref="P57:U57">SUM(P58:P66)</f>
        <v>252.00520080901472</v>
      </c>
      <c r="Q57" s="476">
        <f t="shared" si="7"/>
        <v>0.04238659347009535</v>
      </c>
      <c r="R57" s="476">
        <f t="shared" si="7"/>
        <v>0.06790869690840798</v>
      </c>
      <c r="S57" s="476">
        <f t="shared" si="7"/>
        <v>49.762301695083195</v>
      </c>
      <c r="T57" s="476">
        <f t="shared" si="7"/>
        <v>2.5487419820861024</v>
      </c>
      <c r="U57" s="476">
        <f t="shared" si="7"/>
        <v>13.531002600404507</v>
      </c>
      <c r="V57" s="483">
        <f t="shared" si="1"/>
        <v>4946.044677053217</v>
      </c>
      <c r="W57" s="214"/>
    </row>
    <row r="58" spans="1:23" ht="11.25">
      <c r="A58" s="214"/>
      <c r="B58" s="453"/>
      <c r="C58" s="338">
        <v>47</v>
      </c>
      <c r="D58" s="333" t="s">
        <v>358</v>
      </c>
      <c r="E58" s="339" t="s">
        <v>460</v>
      </c>
      <c r="F58" s="454">
        <v>5.606999999999999</v>
      </c>
      <c r="G58" s="455">
        <v>0.037000000000000005</v>
      </c>
      <c r="H58" s="455">
        <v>0.485</v>
      </c>
      <c r="I58" s="455">
        <v>0.335</v>
      </c>
      <c r="J58" s="428"/>
      <c r="K58" s="428"/>
      <c r="L58" s="428"/>
      <c r="M58" s="428"/>
      <c r="N58" s="455">
        <v>0</v>
      </c>
      <c r="O58" s="455"/>
      <c r="P58" s="455">
        <v>0</v>
      </c>
      <c r="Q58" s="455">
        <v>0</v>
      </c>
      <c r="R58" s="455">
        <v>0</v>
      </c>
      <c r="S58" s="455">
        <v>0</v>
      </c>
      <c r="T58" s="455">
        <v>0</v>
      </c>
      <c r="U58" s="456">
        <v>0</v>
      </c>
      <c r="V58" s="457">
        <f t="shared" si="1"/>
        <v>6.4639999999999995</v>
      </c>
      <c r="W58" s="214"/>
    </row>
    <row r="59" spans="1:23" ht="11.25">
      <c r="A59" s="214"/>
      <c r="B59" s="453"/>
      <c r="C59" s="338">
        <v>48</v>
      </c>
      <c r="D59" s="344" t="s">
        <v>516</v>
      </c>
      <c r="E59" s="345" t="s">
        <v>461</v>
      </c>
      <c r="F59" s="454">
        <v>0</v>
      </c>
      <c r="G59" s="455">
        <v>0.019129166439297334</v>
      </c>
      <c r="H59" s="455">
        <v>0</v>
      </c>
      <c r="I59" s="455">
        <v>0</v>
      </c>
      <c r="J59" s="428"/>
      <c r="K59" s="428"/>
      <c r="L59" s="428"/>
      <c r="M59" s="428"/>
      <c r="N59" s="455">
        <v>0</v>
      </c>
      <c r="O59" s="455"/>
      <c r="P59" s="455">
        <v>0</v>
      </c>
      <c r="Q59" s="455">
        <v>0</v>
      </c>
      <c r="R59" s="455">
        <v>0</v>
      </c>
      <c r="S59" s="455">
        <v>0</v>
      </c>
      <c r="T59" s="455">
        <v>0</v>
      </c>
      <c r="U59" s="456">
        <v>0</v>
      </c>
      <c r="V59" s="457">
        <f t="shared" si="1"/>
        <v>0.019129166439297334</v>
      </c>
      <c r="W59" s="214"/>
    </row>
    <row r="60" spans="1:23" ht="11.25">
      <c r="A60" s="214"/>
      <c r="B60" s="453"/>
      <c r="C60" s="338">
        <v>49</v>
      </c>
      <c r="D60" s="340" t="s">
        <v>357</v>
      </c>
      <c r="E60" s="341" t="s">
        <v>462</v>
      </c>
      <c r="F60" s="454">
        <v>0</v>
      </c>
      <c r="G60" s="455">
        <v>0</v>
      </c>
      <c r="H60" s="455">
        <v>119.33890653426165</v>
      </c>
      <c r="I60" s="455">
        <v>52.593677224272184</v>
      </c>
      <c r="J60" s="428"/>
      <c r="K60" s="428"/>
      <c r="L60" s="428"/>
      <c r="M60" s="428"/>
      <c r="N60" s="455">
        <v>0</v>
      </c>
      <c r="O60" s="455"/>
      <c r="P60" s="455">
        <v>0</v>
      </c>
      <c r="Q60" s="455">
        <v>0</v>
      </c>
      <c r="R60" s="455">
        <v>0</v>
      </c>
      <c r="S60" s="455">
        <v>0</v>
      </c>
      <c r="T60" s="455">
        <v>0</v>
      </c>
      <c r="U60" s="456">
        <v>0</v>
      </c>
      <c r="V60" s="457">
        <f t="shared" si="1"/>
        <v>171.93258375853384</v>
      </c>
      <c r="W60" s="214"/>
    </row>
    <row r="61" spans="1:23" ht="11.25">
      <c r="A61" s="214"/>
      <c r="B61" s="453"/>
      <c r="C61" s="338">
        <v>50</v>
      </c>
      <c r="D61" s="326" t="s">
        <v>356</v>
      </c>
      <c r="E61" s="360" t="s">
        <v>463</v>
      </c>
      <c r="F61" s="454">
        <v>321.19229970614697</v>
      </c>
      <c r="G61" s="455">
        <v>207.74277252104307</v>
      </c>
      <c r="H61" s="455">
        <v>0</v>
      </c>
      <c r="I61" s="455">
        <v>0</v>
      </c>
      <c r="J61" s="428"/>
      <c r="K61" s="428"/>
      <c r="L61" s="428"/>
      <c r="M61" s="428"/>
      <c r="N61" s="455">
        <v>0</v>
      </c>
      <c r="O61" s="455"/>
      <c r="P61" s="455">
        <v>0</v>
      </c>
      <c r="Q61" s="455">
        <v>0</v>
      </c>
      <c r="R61" s="455">
        <v>0</v>
      </c>
      <c r="S61" s="455">
        <v>0</v>
      </c>
      <c r="T61" s="455">
        <v>0</v>
      </c>
      <c r="U61" s="456">
        <v>0</v>
      </c>
      <c r="V61" s="457">
        <f t="shared" si="1"/>
        <v>528.9350722271901</v>
      </c>
      <c r="W61" s="214"/>
    </row>
    <row r="62" spans="1:23" ht="11.25">
      <c r="A62" s="214"/>
      <c r="B62" s="453"/>
      <c r="C62" s="338">
        <v>51</v>
      </c>
      <c r="D62" s="333" t="s">
        <v>517</v>
      </c>
      <c r="E62" s="339" t="s">
        <v>464</v>
      </c>
      <c r="F62" s="454">
        <v>0</v>
      </c>
      <c r="G62" s="455">
        <v>0</v>
      </c>
      <c r="H62" s="455">
        <v>0</v>
      </c>
      <c r="I62" s="455">
        <v>0</v>
      </c>
      <c r="J62" s="428"/>
      <c r="K62" s="428"/>
      <c r="L62" s="428"/>
      <c r="M62" s="428"/>
      <c r="N62" s="455">
        <v>0</v>
      </c>
      <c r="O62" s="455"/>
      <c r="P62" s="455">
        <v>0</v>
      </c>
      <c r="Q62" s="455">
        <v>0</v>
      </c>
      <c r="R62" s="455">
        <v>0</v>
      </c>
      <c r="S62" s="455">
        <v>0</v>
      </c>
      <c r="T62" s="455">
        <v>0</v>
      </c>
      <c r="U62" s="456">
        <v>0</v>
      </c>
      <c r="V62" s="457">
        <f t="shared" si="1"/>
        <v>0</v>
      </c>
      <c r="W62" s="214"/>
    </row>
    <row r="63" spans="1:23" ht="11.25">
      <c r="A63" s="214"/>
      <c r="B63" s="460"/>
      <c r="C63" s="338">
        <v>52</v>
      </c>
      <c r="D63" s="361" t="s">
        <v>518</v>
      </c>
      <c r="E63" s="339" t="s">
        <v>465</v>
      </c>
      <c r="F63" s="454">
        <v>1</v>
      </c>
      <c r="G63" s="455">
        <v>0</v>
      </c>
      <c r="H63" s="455">
        <v>0</v>
      </c>
      <c r="I63" s="455">
        <v>0</v>
      </c>
      <c r="J63" s="428"/>
      <c r="K63" s="428"/>
      <c r="L63" s="428"/>
      <c r="M63" s="428"/>
      <c r="N63" s="455">
        <v>0</v>
      </c>
      <c r="O63" s="455"/>
      <c r="P63" s="455">
        <v>0</v>
      </c>
      <c r="Q63" s="455">
        <v>0</v>
      </c>
      <c r="R63" s="455">
        <v>0</v>
      </c>
      <c r="S63" s="455">
        <v>0</v>
      </c>
      <c r="T63" s="455">
        <v>0</v>
      </c>
      <c r="U63" s="456">
        <v>0</v>
      </c>
      <c r="V63" s="457">
        <f t="shared" si="1"/>
        <v>1</v>
      </c>
      <c r="W63" s="214"/>
    </row>
    <row r="64" spans="1:23" ht="11.25">
      <c r="A64" s="214"/>
      <c r="B64" s="460"/>
      <c r="C64" s="338">
        <v>53</v>
      </c>
      <c r="D64" s="326" t="s">
        <v>519</v>
      </c>
      <c r="E64" s="341" t="s">
        <v>466</v>
      </c>
      <c r="F64" s="454">
        <v>0</v>
      </c>
      <c r="G64" s="455">
        <v>0</v>
      </c>
      <c r="H64" s="455">
        <v>0</v>
      </c>
      <c r="I64" s="455">
        <v>0</v>
      </c>
      <c r="J64" s="428"/>
      <c r="K64" s="428"/>
      <c r="L64" s="428"/>
      <c r="M64" s="428"/>
      <c r="N64" s="455">
        <v>0</v>
      </c>
      <c r="O64" s="455"/>
      <c r="P64" s="455">
        <v>0</v>
      </c>
      <c r="Q64" s="455">
        <v>0</v>
      </c>
      <c r="R64" s="455">
        <v>0</v>
      </c>
      <c r="S64" s="455">
        <v>0</v>
      </c>
      <c r="T64" s="455">
        <v>0</v>
      </c>
      <c r="U64" s="456">
        <v>0</v>
      </c>
      <c r="V64" s="457">
        <f t="shared" si="1"/>
        <v>0</v>
      </c>
      <c r="W64" s="214"/>
    </row>
    <row r="65" spans="1:23" ht="11.25">
      <c r="A65" s="214"/>
      <c r="B65" s="453"/>
      <c r="C65" s="338">
        <v>54</v>
      </c>
      <c r="D65" s="333" t="s">
        <v>355</v>
      </c>
      <c r="E65" s="341" t="s">
        <v>467</v>
      </c>
      <c r="F65" s="454">
        <v>1337.8131657613778</v>
      </c>
      <c r="G65" s="455">
        <v>2576.945760967904</v>
      </c>
      <c r="H65" s="455">
        <v>0</v>
      </c>
      <c r="I65" s="455">
        <v>0</v>
      </c>
      <c r="J65" s="428"/>
      <c r="K65" s="428"/>
      <c r="L65" s="428"/>
      <c r="M65" s="428"/>
      <c r="N65" s="455">
        <v>0</v>
      </c>
      <c r="O65" s="455"/>
      <c r="P65" s="455">
        <v>0</v>
      </c>
      <c r="Q65" s="455">
        <v>0</v>
      </c>
      <c r="R65" s="455">
        <v>0</v>
      </c>
      <c r="S65" s="455">
        <v>0</v>
      </c>
      <c r="T65" s="455">
        <v>0</v>
      </c>
      <c r="U65" s="456">
        <v>0</v>
      </c>
      <c r="V65" s="457">
        <f t="shared" si="1"/>
        <v>3914.7589267292815</v>
      </c>
      <c r="W65" s="214"/>
    </row>
    <row r="66" spans="1:23" ht="11.25">
      <c r="A66" s="214"/>
      <c r="B66" s="462"/>
      <c r="C66" s="338">
        <v>55</v>
      </c>
      <c r="D66" s="340" t="s">
        <v>468</v>
      </c>
      <c r="E66" s="341"/>
      <c r="F66" s="454">
        <v>0</v>
      </c>
      <c r="G66" s="455">
        <v>4.977422794805491</v>
      </c>
      <c r="H66" s="455">
        <v>0</v>
      </c>
      <c r="I66" s="455">
        <v>0</v>
      </c>
      <c r="J66" s="428"/>
      <c r="K66" s="428"/>
      <c r="L66" s="428"/>
      <c r="M66" s="428"/>
      <c r="N66" s="455">
        <v>0</v>
      </c>
      <c r="O66" s="455"/>
      <c r="P66" s="455">
        <v>252.00520080901472</v>
      </c>
      <c r="Q66" s="455">
        <v>0.04238659347009535</v>
      </c>
      <c r="R66" s="455">
        <v>0.06790869690840798</v>
      </c>
      <c r="S66" s="455">
        <v>49.762301695083195</v>
      </c>
      <c r="T66" s="455">
        <v>2.5487419820861024</v>
      </c>
      <c r="U66" s="456">
        <v>13.531002600404507</v>
      </c>
      <c r="V66" s="457">
        <f t="shared" si="1"/>
        <v>322.93496517177255</v>
      </c>
      <c r="W66" s="214"/>
    </row>
    <row r="67" spans="1:23" ht="12">
      <c r="A67" s="214"/>
      <c r="B67" s="460" t="s">
        <v>557</v>
      </c>
      <c r="C67" s="406"/>
      <c r="D67" s="407" t="s">
        <v>521</v>
      </c>
      <c r="E67" s="408" t="s">
        <v>469</v>
      </c>
      <c r="F67" s="475">
        <f>F68</f>
        <v>10.82736134044545</v>
      </c>
      <c r="G67" s="476">
        <f>G68</f>
        <v>0</v>
      </c>
      <c r="H67" s="476">
        <f>H68</f>
        <v>0</v>
      </c>
      <c r="I67" s="476">
        <f>I68</f>
        <v>29093.327807114652</v>
      </c>
      <c r="J67" s="428"/>
      <c r="K67" s="428"/>
      <c r="L67" s="428"/>
      <c r="M67" s="428"/>
      <c r="N67" s="476">
        <f>N68</f>
        <v>0</v>
      </c>
      <c r="O67" s="476"/>
      <c r="P67" s="476">
        <f aca="true" t="shared" si="8" ref="P67:U67">P68</f>
        <v>0</v>
      </c>
      <c r="Q67" s="476">
        <f t="shared" si="8"/>
        <v>0</v>
      </c>
      <c r="R67" s="476">
        <f t="shared" si="8"/>
        <v>0</v>
      </c>
      <c r="S67" s="476">
        <f t="shared" si="8"/>
        <v>21.654722680890902</v>
      </c>
      <c r="T67" s="476">
        <f t="shared" si="8"/>
        <v>0</v>
      </c>
      <c r="U67" s="476">
        <f t="shared" si="8"/>
        <v>0</v>
      </c>
      <c r="V67" s="483">
        <f t="shared" si="1"/>
        <v>29125.80989113599</v>
      </c>
      <c r="W67" s="214"/>
    </row>
    <row r="68" spans="1:23" ht="11.25">
      <c r="A68" s="214"/>
      <c r="B68" s="462" t="s">
        <v>558</v>
      </c>
      <c r="C68" s="363">
        <v>56</v>
      </c>
      <c r="D68" s="340" t="s">
        <v>522</v>
      </c>
      <c r="E68" s="341" t="s">
        <v>470</v>
      </c>
      <c r="F68" s="454">
        <v>10.82736134044545</v>
      </c>
      <c r="G68" s="455">
        <v>0</v>
      </c>
      <c r="H68" s="455">
        <v>0</v>
      </c>
      <c r="I68" s="455">
        <v>29093.327807114652</v>
      </c>
      <c r="J68" s="428"/>
      <c r="K68" s="428"/>
      <c r="L68" s="428"/>
      <c r="M68" s="428"/>
      <c r="N68" s="455">
        <v>0</v>
      </c>
      <c r="O68" s="455"/>
      <c r="P68" s="455">
        <v>0</v>
      </c>
      <c r="Q68" s="455">
        <v>0</v>
      </c>
      <c r="R68" s="455">
        <v>0</v>
      </c>
      <c r="S68" s="455">
        <v>21.654722680890902</v>
      </c>
      <c r="T68" s="455">
        <v>0</v>
      </c>
      <c r="U68" s="456">
        <v>0</v>
      </c>
      <c r="V68" s="457">
        <f t="shared" si="1"/>
        <v>29125.80989113599</v>
      </c>
      <c r="W68" s="214"/>
    </row>
    <row r="69" spans="1:23" ht="11.25">
      <c r="A69" s="214"/>
      <c r="B69" s="460" t="s">
        <v>559</v>
      </c>
      <c r="C69" s="410"/>
      <c r="D69" s="401" t="s">
        <v>524</v>
      </c>
      <c r="E69" s="402" t="s">
        <v>471</v>
      </c>
      <c r="F69" s="475">
        <f>F70+F71</f>
        <v>3213.865796498602</v>
      </c>
      <c r="G69" s="476">
        <f>G70+G71</f>
        <v>3098.088734872251</v>
      </c>
      <c r="H69" s="476">
        <f>H70+H71</f>
        <v>2896.1874441853365</v>
      </c>
      <c r="I69" s="476">
        <f>I70+I71</f>
        <v>29220.289426905456</v>
      </c>
      <c r="J69" s="428"/>
      <c r="K69" s="428"/>
      <c r="L69" s="428"/>
      <c r="M69" s="428"/>
      <c r="N69" s="476">
        <f>N70+N71</f>
        <v>0</v>
      </c>
      <c r="O69" s="476"/>
      <c r="P69" s="476">
        <f aca="true" t="shared" si="9" ref="P69:U69">P70+P71</f>
        <v>2.444534617396166</v>
      </c>
      <c r="Q69" s="476">
        <f t="shared" si="9"/>
        <v>1.2668513205403524</v>
      </c>
      <c r="R69" s="476">
        <f t="shared" si="9"/>
        <v>156.7515815599815</v>
      </c>
      <c r="S69" s="476">
        <f t="shared" si="9"/>
        <v>87.3518750922612</v>
      </c>
      <c r="T69" s="476">
        <f t="shared" si="9"/>
        <v>838.0297185526105</v>
      </c>
      <c r="U69" s="476">
        <f t="shared" si="9"/>
        <v>110.25913338977627</v>
      </c>
      <c r="V69" s="483">
        <f t="shared" si="1"/>
        <v>39624.535096994216</v>
      </c>
      <c r="W69" s="214"/>
    </row>
    <row r="70" spans="1:23" ht="11.25">
      <c r="A70" s="214"/>
      <c r="B70" s="460"/>
      <c r="C70" s="338">
        <v>57</v>
      </c>
      <c r="D70" s="333" t="s">
        <v>472</v>
      </c>
      <c r="E70" s="339" t="s">
        <v>473</v>
      </c>
      <c r="F70" s="454">
        <v>1403.37716917877</v>
      </c>
      <c r="G70" s="455">
        <v>1007.4485605007103</v>
      </c>
      <c r="H70" s="455">
        <v>903.6449588039746</v>
      </c>
      <c r="I70" s="455">
        <v>28222.698781323263</v>
      </c>
      <c r="J70" s="428"/>
      <c r="K70" s="428"/>
      <c r="L70" s="428"/>
      <c r="M70" s="428"/>
      <c r="N70" s="455">
        <v>0</v>
      </c>
      <c r="O70" s="455"/>
      <c r="P70" s="455">
        <v>2.444534617396166</v>
      </c>
      <c r="Q70" s="455">
        <v>1.2668513205403524</v>
      </c>
      <c r="R70" s="455">
        <v>156.7515815599815</v>
      </c>
      <c r="S70" s="455">
        <v>87.3518750922612</v>
      </c>
      <c r="T70" s="455">
        <v>838.0297185526105</v>
      </c>
      <c r="U70" s="456">
        <v>110.25913338977627</v>
      </c>
      <c r="V70" s="457">
        <f t="shared" si="1"/>
        <v>32733.27316433928</v>
      </c>
      <c r="W70" s="214"/>
    </row>
    <row r="71" spans="1:23" ht="11.25">
      <c r="A71" s="214"/>
      <c r="B71" s="462"/>
      <c r="C71" s="338">
        <v>58</v>
      </c>
      <c r="D71" s="344" t="s">
        <v>525</v>
      </c>
      <c r="E71" s="345" t="s">
        <v>474</v>
      </c>
      <c r="F71" s="454">
        <v>1810.488627319832</v>
      </c>
      <c r="G71" s="455">
        <v>2090.6401743715405</v>
      </c>
      <c r="H71" s="455">
        <v>1992.542485381362</v>
      </c>
      <c r="I71" s="455">
        <v>997.5906455821945</v>
      </c>
      <c r="J71" s="428"/>
      <c r="K71" s="428"/>
      <c r="L71" s="428"/>
      <c r="M71" s="428"/>
      <c r="N71" s="455">
        <v>0</v>
      </c>
      <c r="O71" s="455"/>
      <c r="P71" s="455">
        <v>0</v>
      </c>
      <c r="Q71" s="455">
        <v>0</v>
      </c>
      <c r="R71" s="455">
        <v>0</v>
      </c>
      <c r="S71" s="455">
        <v>0</v>
      </c>
      <c r="T71" s="455">
        <v>0</v>
      </c>
      <c r="U71" s="456">
        <v>0</v>
      </c>
      <c r="V71" s="457">
        <f aca="true" t="shared" si="10" ref="V71:V86">SUM(F71:U71)</f>
        <v>6891.261932654928</v>
      </c>
      <c r="W71" s="214"/>
    </row>
    <row r="72" spans="1:23" ht="11.25">
      <c r="A72" s="214"/>
      <c r="B72" s="461" t="s">
        <v>475</v>
      </c>
      <c r="C72" s="415"/>
      <c r="D72" s="416" t="s">
        <v>526</v>
      </c>
      <c r="E72" s="408" t="s">
        <v>476</v>
      </c>
      <c r="F72" s="475">
        <f>F73+F74</f>
        <v>1460.5411868330868</v>
      </c>
      <c r="G72" s="476">
        <f>G73+G74</f>
        <v>201.1633731872812</v>
      </c>
      <c r="H72" s="476">
        <f>H73+H74</f>
        <v>7.652344944774851</v>
      </c>
      <c r="I72" s="476">
        <f>I73+I74</f>
        <v>13.830547153780799</v>
      </c>
      <c r="J72" s="428"/>
      <c r="K72" s="428"/>
      <c r="L72" s="428"/>
      <c r="M72" s="428"/>
      <c r="N72" s="476">
        <f>N73+N74</f>
        <v>0</v>
      </c>
      <c r="O72" s="476"/>
      <c r="P72" s="476">
        <f aca="true" t="shared" si="11" ref="P72:U72">P73+P74</f>
        <v>0</v>
      </c>
      <c r="Q72" s="476">
        <f t="shared" si="11"/>
        <v>0</v>
      </c>
      <c r="R72" s="476">
        <f t="shared" si="11"/>
        <v>3</v>
      </c>
      <c r="S72" s="476">
        <f t="shared" si="11"/>
        <v>30.609379779099402</v>
      </c>
      <c r="T72" s="476">
        <f t="shared" si="11"/>
        <v>428.5110042480884</v>
      </c>
      <c r="U72" s="476">
        <f t="shared" si="11"/>
        <v>0</v>
      </c>
      <c r="V72" s="483">
        <f t="shared" si="10"/>
        <v>2145.307836146111</v>
      </c>
      <c r="W72" s="214"/>
    </row>
    <row r="73" spans="1:23" ht="11.25">
      <c r="A73" s="214"/>
      <c r="B73" s="453"/>
      <c r="C73" s="338">
        <v>59</v>
      </c>
      <c r="D73" s="326" t="s">
        <v>477</v>
      </c>
      <c r="E73" s="360" t="s">
        <v>478</v>
      </c>
      <c r="F73" s="454">
        <v>0</v>
      </c>
      <c r="G73" s="455">
        <v>0</v>
      </c>
      <c r="H73" s="455">
        <v>0</v>
      </c>
      <c r="I73" s="455">
        <v>1.045</v>
      </c>
      <c r="J73" s="428"/>
      <c r="K73" s="428"/>
      <c r="L73" s="428"/>
      <c r="M73" s="428"/>
      <c r="N73" s="455">
        <v>0</v>
      </c>
      <c r="O73" s="455"/>
      <c r="P73" s="455">
        <v>0</v>
      </c>
      <c r="Q73" s="455">
        <v>0</v>
      </c>
      <c r="R73" s="455">
        <v>0</v>
      </c>
      <c r="S73" s="455">
        <v>0</v>
      </c>
      <c r="T73" s="455">
        <v>0</v>
      </c>
      <c r="U73" s="456">
        <v>0</v>
      </c>
      <c r="V73" s="457">
        <f t="shared" si="10"/>
        <v>1.045</v>
      </c>
      <c r="W73" s="214"/>
    </row>
    <row r="74" spans="1:23" ht="11.25">
      <c r="A74" s="214"/>
      <c r="B74" s="458"/>
      <c r="C74" s="338">
        <v>60</v>
      </c>
      <c r="D74" s="333" t="s">
        <v>527</v>
      </c>
      <c r="E74" s="339"/>
      <c r="F74" s="454">
        <v>1460.5411868330868</v>
      </c>
      <c r="G74" s="455">
        <v>201.1633731872812</v>
      </c>
      <c r="H74" s="455">
        <v>7.652344944774851</v>
      </c>
      <c r="I74" s="455">
        <v>12.785547153780799</v>
      </c>
      <c r="J74" s="428"/>
      <c r="K74" s="428"/>
      <c r="L74" s="428"/>
      <c r="M74" s="428"/>
      <c r="N74" s="455">
        <v>0</v>
      </c>
      <c r="O74" s="455"/>
      <c r="P74" s="455">
        <v>0</v>
      </c>
      <c r="Q74" s="455">
        <v>0</v>
      </c>
      <c r="R74" s="455">
        <v>3</v>
      </c>
      <c r="S74" s="455">
        <v>30.609379779099402</v>
      </c>
      <c r="T74" s="455">
        <v>428.5110042480884</v>
      </c>
      <c r="U74" s="456">
        <v>0</v>
      </c>
      <c r="V74" s="457">
        <f t="shared" si="10"/>
        <v>2144.262836146111</v>
      </c>
      <c r="W74" s="214"/>
    </row>
    <row r="75" spans="1:23" ht="11.25">
      <c r="A75" s="214"/>
      <c r="B75" s="453" t="s">
        <v>560</v>
      </c>
      <c r="C75" s="406"/>
      <c r="D75" s="417" t="s">
        <v>529</v>
      </c>
      <c r="E75" s="402" t="s">
        <v>479</v>
      </c>
      <c r="F75" s="475">
        <f>F76</f>
        <v>1063.7762284450723</v>
      </c>
      <c r="G75" s="476">
        <f>G76</f>
        <v>1195.5463968252836</v>
      </c>
      <c r="H75" s="476">
        <f>H76</f>
        <v>0</v>
      </c>
      <c r="I75" s="476">
        <f>I76</f>
        <v>638.4425667383739</v>
      </c>
      <c r="J75" s="428"/>
      <c r="K75" s="428"/>
      <c r="L75" s="428"/>
      <c r="M75" s="428"/>
      <c r="N75" s="476">
        <f>N76</f>
        <v>0</v>
      </c>
      <c r="O75" s="476"/>
      <c r="P75" s="476">
        <f aca="true" t="shared" si="12" ref="P75:U75">P76</f>
        <v>0</v>
      </c>
      <c r="Q75" s="476">
        <f t="shared" si="12"/>
        <v>0.482967238722297</v>
      </c>
      <c r="R75" s="476">
        <f t="shared" si="12"/>
        <v>898.0831408529357</v>
      </c>
      <c r="S75" s="476">
        <f t="shared" si="12"/>
        <v>2182.989989134753</v>
      </c>
      <c r="T75" s="476">
        <f t="shared" si="12"/>
        <v>544</v>
      </c>
      <c r="U75" s="476">
        <f t="shared" si="12"/>
        <v>0</v>
      </c>
      <c r="V75" s="483">
        <f t="shared" si="10"/>
        <v>6523.321289235141</v>
      </c>
      <c r="W75" s="214"/>
    </row>
    <row r="76" spans="1:23" ht="11.25">
      <c r="A76" s="214"/>
      <c r="B76" s="458"/>
      <c r="C76" s="338">
        <v>61</v>
      </c>
      <c r="D76" s="326" t="s">
        <v>530</v>
      </c>
      <c r="E76" s="341" t="s">
        <v>480</v>
      </c>
      <c r="F76" s="454">
        <v>1063.7762284450723</v>
      </c>
      <c r="G76" s="455">
        <v>1195.5463968252836</v>
      </c>
      <c r="H76" s="455">
        <v>0</v>
      </c>
      <c r="I76" s="455">
        <v>638.4425667383739</v>
      </c>
      <c r="J76" s="428"/>
      <c r="K76" s="428"/>
      <c r="L76" s="428"/>
      <c r="M76" s="428"/>
      <c r="N76" s="455">
        <v>0</v>
      </c>
      <c r="O76" s="455"/>
      <c r="P76" s="455">
        <v>0</v>
      </c>
      <c r="Q76" s="455">
        <v>0.482967238722297</v>
      </c>
      <c r="R76" s="455">
        <v>898.0831408529357</v>
      </c>
      <c r="S76" s="455">
        <v>2182.989989134753</v>
      </c>
      <c r="T76" s="455">
        <v>544</v>
      </c>
      <c r="U76" s="456">
        <v>0</v>
      </c>
      <c r="V76" s="457">
        <f t="shared" si="10"/>
        <v>6523.321289235141</v>
      </c>
      <c r="W76" s="214"/>
    </row>
    <row r="77" spans="1:23" ht="11.25">
      <c r="A77" s="214"/>
      <c r="B77" s="463" t="s">
        <v>484</v>
      </c>
      <c r="C77" s="406"/>
      <c r="D77" s="401" t="s">
        <v>531</v>
      </c>
      <c r="E77" s="408" t="s">
        <v>482</v>
      </c>
      <c r="F77" s="475">
        <v>300.0744456071257</v>
      </c>
      <c r="G77" s="476">
        <v>261.5912827970364</v>
      </c>
      <c r="H77" s="476">
        <v>35.654841681508046</v>
      </c>
      <c r="I77" s="476">
        <v>8335.862491223827</v>
      </c>
      <c r="J77" s="428"/>
      <c r="K77" s="428"/>
      <c r="L77" s="428"/>
      <c r="M77" s="428"/>
      <c r="N77" s="476">
        <v>0.2177591318990153</v>
      </c>
      <c r="O77" s="476"/>
      <c r="P77" s="476">
        <v>12.12064909867973</v>
      </c>
      <c r="Q77" s="476">
        <v>0.29670615429066743</v>
      </c>
      <c r="R77" s="476">
        <v>895.2257311753007</v>
      </c>
      <c r="S77" s="476">
        <v>79.11178269953801</v>
      </c>
      <c r="T77" s="476">
        <v>109.91854451903873</v>
      </c>
      <c r="U77" s="484">
        <v>8.023723320846038</v>
      </c>
      <c r="V77" s="483">
        <f t="shared" si="10"/>
        <v>10038.097957409092</v>
      </c>
      <c r="W77" s="214"/>
    </row>
    <row r="78" spans="1:23" ht="11.25">
      <c r="A78" s="214"/>
      <c r="B78" s="453" t="s">
        <v>481</v>
      </c>
      <c r="C78" s="338">
        <v>62</v>
      </c>
      <c r="D78" s="340" t="s">
        <v>354</v>
      </c>
      <c r="E78" s="341" t="s">
        <v>483</v>
      </c>
      <c r="F78" s="454">
        <f>F79+F80</f>
        <v>650.5879979280508</v>
      </c>
      <c r="G78" s="455">
        <f>G79+G80</f>
        <v>1079.8351188249742</v>
      </c>
      <c r="H78" s="455">
        <f>H79+H80</f>
        <v>656.1587104865522</v>
      </c>
      <c r="I78" s="455">
        <f>I79+I80</f>
        <v>295046.9842633857</v>
      </c>
      <c r="J78" s="428"/>
      <c r="K78" s="428"/>
      <c r="L78" s="428"/>
      <c r="M78" s="428"/>
      <c r="N78" s="455">
        <f>N79+N80</f>
        <v>2.008193550127688</v>
      </c>
      <c r="O78" s="455"/>
      <c r="P78" s="455">
        <f aca="true" t="shared" si="13" ref="P78:U78">P79+P80</f>
        <v>0</v>
      </c>
      <c r="Q78" s="455">
        <f t="shared" si="13"/>
        <v>0.00747197203902743</v>
      </c>
      <c r="R78" s="455">
        <f t="shared" si="13"/>
        <v>73.4621115146254</v>
      </c>
      <c r="S78" s="455">
        <f t="shared" si="13"/>
        <v>233.35943369541</v>
      </c>
      <c r="T78" s="455">
        <f t="shared" si="13"/>
        <v>322.6905097371102</v>
      </c>
      <c r="U78" s="455">
        <f t="shared" si="13"/>
        <v>30.605643845038976</v>
      </c>
      <c r="V78" s="457">
        <f t="shared" si="10"/>
        <v>298095.69945493963</v>
      </c>
      <c r="W78" s="214"/>
    </row>
    <row r="79" spans="1:23" ht="11.25">
      <c r="A79" s="214"/>
      <c r="B79" s="453"/>
      <c r="C79" s="338">
        <v>63</v>
      </c>
      <c r="D79" s="326" t="s">
        <v>532</v>
      </c>
      <c r="E79" s="341"/>
      <c r="F79" s="454">
        <v>588.8561643656491</v>
      </c>
      <c r="G79" s="455">
        <v>1054.5377897955548</v>
      </c>
      <c r="H79" s="455">
        <v>616.1019415292834</v>
      </c>
      <c r="I79" s="455">
        <v>278194.2873709074</v>
      </c>
      <c r="J79" s="428"/>
      <c r="K79" s="428"/>
      <c r="L79" s="428"/>
      <c r="M79" s="428"/>
      <c r="N79" s="455">
        <v>0</v>
      </c>
      <c r="O79" s="455"/>
      <c r="P79" s="455">
        <v>0</v>
      </c>
      <c r="Q79" s="455">
        <v>0.00747197203902743</v>
      </c>
      <c r="R79" s="455">
        <v>22.643214067407015</v>
      </c>
      <c r="S79" s="455">
        <v>93.42160072109021</v>
      </c>
      <c r="T79" s="455">
        <v>297.3019364114366</v>
      </c>
      <c r="U79" s="456">
        <v>24.358243805390007</v>
      </c>
      <c r="V79" s="457">
        <f t="shared" si="10"/>
        <v>280891.51573357516</v>
      </c>
      <c r="W79" s="214"/>
    </row>
    <row r="80" spans="1:23" ht="11.25">
      <c r="A80" s="214"/>
      <c r="B80" s="458"/>
      <c r="C80" s="400">
        <v>64</v>
      </c>
      <c r="D80" s="397" t="s">
        <v>533</v>
      </c>
      <c r="E80" s="408" t="s">
        <v>485</v>
      </c>
      <c r="F80" s="475">
        <v>61.73183356240167</v>
      </c>
      <c r="G80" s="476">
        <v>25.297329029419473</v>
      </c>
      <c r="H80" s="476">
        <v>40.05676895726877</v>
      </c>
      <c r="I80" s="476">
        <v>16852.696892478354</v>
      </c>
      <c r="J80" s="428"/>
      <c r="K80" s="428"/>
      <c r="L80" s="428"/>
      <c r="M80" s="428"/>
      <c r="N80" s="476">
        <v>2.008193550127688</v>
      </c>
      <c r="O80" s="476"/>
      <c r="P80" s="476">
        <v>0</v>
      </c>
      <c r="Q80" s="476">
        <v>0</v>
      </c>
      <c r="R80" s="476">
        <v>50.8188974472184</v>
      </c>
      <c r="S80" s="476">
        <v>139.93783297431978</v>
      </c>
      <c r="T80" s="476">
        <v>25.388573325673555</v>
      </c>
      <c r="U80" s="484">
        <v>6.2474000396489675</v>
      </c>
      <c r="V80" s="483">
        <f t="shared" si="10"/>
        <v>17204.183721364432</v>
      </c>
      <c r="W80" s="214"/>
    </row>
    <row r="81" spans="1:23" ht="11.25">
      <c r="A81" s="214"/>
      <c r="B81" s="459" t="s">
        <v>486</v>
      </c>
      <c r="C81" s="400">
        <v>65</v>
      </c>
      <c r="D81" s="397" t="s">
        <v>534</v>
      </c>
      <c r="E81" s="408" t="s">
        <v>487</v>
      </c>
      <c r="F81" s="475">
        <v>27.930798175502442</v>
      </c>
      <c r="G81" s="476">
        <v>38.00742651245605</v>
      </c>
      <c r="H81" s="476">
        <v>11.277952989663394</v>
      </c>
      <c r="I81" s="476">
        <v>94.72975328069708</v>
      </c>
      <c r="J81" s="428"/>
      <c r="K81" s="428"/>
      <c r="L81" s="428"/>
      <c r="M81" s="428"/>
      <c r="N81" s="476">
        <v>0</v>
      </c>
      <c r="O81" s="476"/>
      <c r="P81" s="476">
        <v>0</v>
      </c>
      <c r="Q81" s="476">
        <v>0</v>
      </c>
      <c r="R81" s="476">
        <v>0</v>
      </c>
      <c r="S81" s="476">
        <v>0.8077872664772677</v>
      </c>
      <c r="T81" s="476">
        <v>0.10356247006118816</v>
      </c>
      <c r="U81" s="484">
        <v>0</v>
      </c>
      <c r="V81" s="483">
        <f t="shared" si="10"/>
        <v>172.85728069485742</v>
      </c>
      <c r="W81" s="214"/>
    </row>
    <row r="82" spans="1:23" ht="11.25">
      <c r="A82" s="214"/>
      <c r="B82" s="453" t="s">
        <v>561</v>
      </c>
      <c r="C82" s="400"/>
      <c r="D82" s="397" t="s">
        <v>536</v>
      </c>
      <c r="E82" s="408" t="s">
        <v>488</v>
      </c>
      <c r="F82" s="475">
        <f>SUM(F83:F85)</f>
        <v>10324.01801864312</v>
      </c>
      <c r="G82" s="476">
        <f>SUM(G83:G85)</f>
        <v>4185.101498788494</v>
      </c>
      <c r="H82" s="476">
        <f>SUM(H83:H85)</f>
        <v>949.1017391181276</v>
      </c>
      <c r="I82" s="476">
        <f>SUM(I83:I85)</f>
        <v>979.0513601781995</v>
      </c>
      <c r="J82" s="428"/>
      <c r="K82" s="428"/>
      <c r="L82" s="428"/>
      <c r="M82" s="428"/>
      <c r="N82" s="476">
        <f>SUM(N83:N85)</f>
        <v>68.66092906707787</v>
      </c>
      <c r="O82" s="476"/>
      <c r="P82" s="476">
        <f aca="true" t="shared" si="14" ref="P82:U82">SUM(P83:P85)</f>
        <v>109.40804041528837</v>
      </c>
      <c r="Q82" s="476">
        <f t="shared" si="14"/>
        <v>2.041479341230858</v>
      </c>
      <c r="R82" s="476">
        <f t="shared" si="14"/>
        <v>529.4574938272664</v>
      </c>
      <c r="S82" s="476">
        <f t="shared" si="14"/>
        <v>5270.777477514555</v>
      </c>
      <c r="T82" s="476">
        <f t="shared" si="14"/>
        <v>351.3118052835906</v>
      </c>
      <c r="U82" s="476">
        <f t="shared" si="14"/>
        <v>560.7483289908698</v>
      </c>
      <c r="V82" s="483">
        <f t="shared" si="10"/>
        <v>23329.678171167823</v>
      </c>
      <c r="W82" s="214"/>
    </row>
    <row r="83" spans="1:23" ht="11.25">
      <c r="A83" s="214"/>
      <c r="B83" s="453"/>
      <c r="C83" s="338">
        <v>66</v>
      </c>
      <c r="D83" s="326" t="s">
        <v>537</v>
      </c>
      <c r="E83" s="341" t="s">
        <v>489</v>
      </c>
      <c r="F83" s="454">
        <v>9662.427247067746</v>
      </c>
      <c r="G83" s="455">
        <v>4063.7968580541165</v>
      </c>
      <c r="H83" s="455">
        <v>63.507886334269514</v>
      </c>
      <c r="I83" s="455">
        <v>0</v>
      </c>
      <c r="J83" s="428"/>
      <c r="K83" s="428"/>
      <c r="L83" s="428"/>
      <c r="M83" s="428"/>
      <c r="N83" s="455">
        <v>0</v>
      </c>
      <c r="O83" s="455"/>
      <c r="P83" s="455">
        <v>0</v>
      </c>
      <c r="Q83" s="455">
        <v>0</v>
      </c>
      <c r="R83" s="455">
        <v>1</v>
      </c>
      <c r="S83" s="455">
        <v>45</v>
      </c>
      <c r="T83" s="455">
        <v>0</v>
      </c>
      <c r="U83" s="456">
        <v>0</v>
      </c>
      <c r="V83" s="457">
        <f t="shared" si="10"/>
        <v>13835.731991456132</v>
      </c>
      <c r="W83" s="214"/>
    </row>
    <row r="84" spans="1:23" ht="11.25">
      <c r="A84" s="214"/>
      <c r="B84" s="453"/>
      <c r="C84" s="338">
        <v>67</v>
      </c>
      <c r="D84" s="326" t="s">
        <v>538</v>
      </c>
      <c r="E84" s="341" t="s">
        <v>490</v>
      </c>
      <c r="F84" s="454">
        <v>634.7922305175366</v>
      </c>
      <c r="G84" s="455">
        <v>0</v>
      </c>
      <c r="H84" s="455">
        <v>0</v>
      </c>
      <c r="I84" s="455">
        <v>0</v>
      </c>
      <c r="J84" s="428"/>
      <c r="K84" s="428"/>
      <c r="L84" s="428"/>
      <c r="M84" s="428"/>
      <c r="N84" s="455">
        <v>0</v>
      </c>
      <c r="O84" s="455"/>
      <c r="P84" s="455">
        <v>0</v>
      </c>
      <c r="Q84" s="455">
        <v>0</v>
      </c>
      <c r="R84" s="455">
        <v>0</v>
      </c>
      <c r="S84" s="455">
        <v>0</v>
      </c>
      <c r="T84" s="455">
        <v>0</v>
      </c>
      <c r="U84" s="456">
        <v>0</v>
      </c>
      <c r="V84" s="457">
        <f t="shared" si="10"/>
        <v>634.7922305175366</v>
      </c>
      <c r="W84" s="214"/>
    </row>
    <row r="85" spans="1:23" ht="11.25">
      <c r="A85" s="214"/>
      <c r="B85" s="458"/>
      <c r="C85" s="338">
        <v>68</v>
      </c>
      <c r="D85" s="326" t="s">
        <v>539</v>
      </c>
      <c r="E85" s="341"/>
      <c r="F85" s="454">
        <v>26.79854105783774</v>
      </c>
      <c r="G85" s="455">
        <v>121.30464073437702</v>
      </c>
      <c r="H85" s="455">
        <v>885.5938527838581</v>
      </c>
      <c r="I85" s="455">
        <v>979.0513601781995</v>
      </c>
      <c r="J85" s="428"/>
      <c r="K85" s="428"/>
      <c r="L85" s="428"/>
      <c r="M85" s="428"/>
      <c r="N85" s="455">
        <v>68.66092906707787</v>
      </c>
      <c r="O85" s="455"/>
      <c r="P85" s="455">
        <v>109.40804041528837</v>
      </c>
      <c r="Q85" s="455">
        <v>2.041479341230858</v>
      </c>
      <c r="R85" s="455">
        <v>528.4574938272664</v>
      </c>
      <c r="S85" s="455">
        <v>5225.777477514555</v>
      </c>
      <c r="T85" s="455">
        <v>351.3118052835906</v>
      </c>
      <c r="U85" s="456">
        <v>560.7483289908698</v>
      </c>
      <c r="V85" s="457">
        <f t="shared" si="10"/>
        <v>8859.153949194153</v>
      </c>
      <c r="W85" s="214"/>
    </row>
    <row r="86" spans="1:23" ht="12" thickBot="1">
      <c r="A86" s="214"/>
      <c r="B86" s="453" t="s">
        <v>491</v>
      </c>
      <c r="C86" s="477">
        <v>69</v>
      </c>
      <c r="D86" s="419" t="s">
        <v>540</v>
      </c>
      <c r="E86" s="478" t="s">
        <v>492</v>
      </c>
      <c r="F86" s="479">
        <v>70.72160422855207</v>
      </c>
      <c r="G86" s="480">
        <v>93.26559555439732</v>
      </c>
      <c r="H86" s="480">
        <v>0.17719464421886255</v>
      </c>
      <c r="I86" s="480">
        <v>163.09961570145313</v>
      </c>
      <c r="J86" s="481"/>
      <c r="K86" s="481"/>
      <c r="L86" s="481"/>
      <c r="M86" s="481"/>
      <c r="N86" s="480">
        <v>0</v>
      </c>
      <c r="O86" s="480"/>
      <c r="P86" s="480">
        <v>0</v>
      </c>
      <c r="Q86" s="480">
        <v>0</v>
      </c>
      <c r="R86" s="480">
        <v>0</v>
      </c>
      <c r="S86" s="480">
        <v>0.2907603025591335</v>
      </c>
      <c r="T86" s="480">
        <v>4.188237045173117</v>
      </c>
      <c r="U86" s="485">
        <v>0</v>
      </c>
      <c r="V86" s="486">
        <f t="shared" si="10"/>
        <v>331.7430074763537</v>
      </c>
      <c r="W86" s="214"/>
    </row>
    <row r="87" spans="1:23" ht="12" thickBot="1">
      <c r="A87" s="214"/>
      <c r="B87" s="464" t="s">
        <v>72</v>
      </c>
      <c r="C87" s="465"/>
      <c r="D87" s="466"/>
      <c r="E87" s="467"/>
      <c r="F87" s="468">
        <f>F5+F10+F13+F14+F15+F40+F46+F52+F57+F67+F69+F72+F75+F77+F78+F81+F82+F86</f>
        <v>1369291.4290898426</v>
      </c>
      <c r="G87" s="469">
        <f>G5+G10+G13+G14+G15+G40+G46+G52+G57+G67+G69+G72+G75+G77+G78+G81+G82+G86</f>
        <v>472026.0092443272</v>
      </c>
      <c r="H87" s="469">
        <f>H5+H10+H13+H14+H15+H40+H46+H52+H57+H67+H69+H72+H75+H77+H78+H81+H82+H86</f>
        <v>427012.3199323274</v>
      </c>
      <c r="I87" s="469">
        <f>I5+I10+I13+I14+I15+I40+I46+I52+I57+I67+I69+I72+I75+I77+I78+I81+I82+I86</f>
        <v>373089.26707235153</v>
      </c>
      <c r="J87" s="429">
        <f>SUM(J5:J79)</f>
        <v>0</v>
      </c>
      <c r="K87" s="429">
        <f>SUM(K5:K79)</f>
        <v>0</v>
      </c>
      <c r="L87" s="429">
        <f>SUM(L5:L79)</f>
        <v>0</v>
      </c>
      <c r="M87" s="429">
        <f>SUM(M5:M79)</f>
        <v>0</v>
      </c>
      <c r="N87" s="469">
        <f>N5+N10+N13+N14+N15+N40+N46+N52+N57+N67+N69+N72+N75+N77+N78+N81+N82+N86</f>
        <v>9200.815365968632</v>
      </c>
      <c r="O87" s="469">
        <f>SUM(O5:O79)</f>
        <v>0</v>
      </c>
      <c r="P87" s="469">
        <f aca="true" t="shared" si="15" ref="P87:U87">P5+P10+P13+P14+P15+P40+P46+P52+P57+P67+P69+P72+P75+P77+P78+P81+P82+P86</f>
        <v>201405.50633729994</v>
      </c>
      <c r="Q87" s="469">
        <f t="shared" si="15"/>
        <v>205658.98809496246</v>
      </c>
      <c r="R87" s="469">
        <f t="shared" si="15"/>
        <v>45010.178000457156</v>
      </c>
      <c r="S87" s="469">
        <f t="shared" si="15"/>
        <v>73404.83906807144</v>
      </c>
      <c r="T87" s="469">
        <f t="shared" si="15"/>
        <v>451417.8464914541</v>
      </c>
      <c r="U87" s="470">
        <f t="shared" si="15"/>
        <v>54870.937583130704</v>
      </c>
      <c r="V87" s="471">
        <f>SUM(F87:U87)</f>
        <v>3682388.136280194</v>
      </c>
      <c r="W87" s="214"/>
    </row>
    <row r="88" spans="1:23" ht="11.25">
      <c r="A88" s="214"/>
      <c r="B88" s="472"/>
      <c r="C88" s="472"/>
      <c r="D88" s="472"/>
      <c r="E88" s="472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</row>
  </sheetData>
  <sheetProtection/>
  <mergeCells count="10">
    <mergeCell ref="L3:L4"/>
    <mergeCell ref="M3:M4"/>
    <mergeCell ref="N3:N4"/>
    <mergeCell ref="O3:O4"/>
    <mergeCell ref="F3:F4"/>
    <mergeCell ref="G3:G4"/>
    <mergeCell ref="H3:H4"/>
    <mergeCell ref="I3:I4"/>
    <mergeCell ref="J3:J4"/>
    <mergeCell ref="K3:K4"/>
  </mergeCells>
  <conditionalFormatting sqref="C5:E86">
    <cfRule type="expression" priority="1" dxfId="1" stopIfTrue="1">
      <formula>C91=9</formula>
    </cfRule>
    <cfRule type="expression" priority="2" dxfId="0">
      <formula>#REF!=2</formula>
    </cfRule>
  </conditionalFormatting>
  <printOptions horizontalCentered="1" verticalCentered="1"/>
  <pageMargins left="0.5511811023622047" right="0.35433070866141736" top="0.4724409448818898" bottom="0.3937007874015748" header="0.31496062992125984" footer="0.2755905511811024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4"/>
  <sheetViews>
    <sheetView zoomScalePageLayoutView="0" workbookViewId="0" topLeftCell="A1">
      <selection activeCell="C37" sqref="C37"/>
    </sheetView>
  </sheetViews>
  <sheetFormatPr defaultColWidth="9.33203125" defaultRowHeight="15" customHeight="1"/>
  <cols>
    <col min="1" max="1" width="8" style="0" bestFit="1" customWidth="1"/>
    <col min="2" max="2" width="6.16015625" style="0" bestFit="1" customWidth="1"/>
    <col min="3" max="3" width="26.66015625" style="0" bestFit="1" customWidth="1"/>
    <col min="4" max="4" width="16.33203125" style="0" bestFit="1" customWidth="1"/>
    <col min="5" max="7" width="10.16015625" style="0" customWidth="1"/>
    <col min="8" max="8" width="7.83203125" style="0" bestFit="1" customWidth="1"/>
    <col min="9" max="9" width="6" style="0" bestFit="1" customWidth="1"/>
    <col min="10" max="10" width="26.66015625" style="0" bestFit="1" customWidth="1"/>
    <col min="11" max="11" width="16.33203125" style="0" bestFit="1" customWidth="1"/>
    <col min="12" max="16" width="10.16015625" style="0" customWidth="1"/>
    <col min="17" max="17" width="1.83203125" style="0" customWidth="1"/>
  </cols>
  <sheetData>
    <row r="1" s="3" customFormat="1" ht="19.5" customHeight="1" thickBot="1"/>
    <row r="2" spans="1:16" ht="15" customHeight="1" thickBot="1">
      <c r="A2" s="257" t="s">
        <v>279</v>
      </c>
      <c r="B2" s="258"/>
      <c r="C2" s="258"/>
      <c r="D2" s="259"/>
      <c r="E2" s="119"/>
      <c r="F2" s="119"/>
      <c r="G2" s="119"/>
      <c r="H2" s="257" t="s">
        <v>313</v>
      </c>
      <c r="I2" s="258"/>
      <c r="J2" s="258"/>
      <c r="K2" s="259"/>
      <c r="L2" s="119"/>
      <c r="M2" s="119"/>
      <c r="N2" s="119"/>
      <c r="O2" s="119"/>
      <c r="P2" s="119"/>
    </row>
    <row r="3" spans="1:16" ht="15" customHeight="1" thickBot="1">
      <c r="A3" s="10" t="s">
        <v>66</v>
      </c>
      <c r="B3" s="98" t="s">
        <v>71</v>
      </c>
      <c r="C3" s="10" t="s">
        <v>150</v>
      </c>
      <c r="D3" s="104" t="s">
        <v>272</v>
      </c>
      <c r="E3" s="99"/>
      <c r="F3" s="99"/>
      <c r="G3" s="99"/>
      <c r="H3" s="10" t="s">
        <v>66</v>
      </c>
      <c r="I3" s="98" t="s">
        <v>71</v>
      </c>
      <c r="J3" s="10" t="s">
        <v>150</v>
      </c>
      <c r="K3" s="104" t="s">
        <v>272</v>
      </c>
      <c r="L3" s="99"/>
      <c r="M3" s="99"/>
      <c r="N3" s="99"/>
      <c r="O3" s="99"/>
      <c r="P3" s="99"/>
    </row>
    <row r="4" spans="1:16" ht="15" customHeight="1">
      <c r="A4" s="9">
        <v>1</v>
      </c>
      <c r="B4" s="102">
        <v>25</v>
      </c>
      <c r="C4" s="103" t="s">
        <v>311</v>
      </c>
      <c r="D4" s="111">
        <v>95810.37524703599</v>
      </c>
      <c r="E4" s="95"/>
      <c r="F4" s="95"/>
      <c r="G4" s="95"/>
      <c r="H4" s="9">
        <v>1</v>
      </c>
      <c r="I4" s="102">
        <v>25</v>
      </c>
      <c r="J4" s="103" t="s">
        <v>311</v>
      </c>
      <c r="K4" s="111">
        <v>96283.35727735056</v>
      </c>
      <c r="L4" s="127"/>
      <c r="M4" s="95"/>
      <c r="N4" s="95"/>
      <c r="O4" s="95"/>
      <c r="P4" s="95"/>
    </row>
    <row r="5" spans="1:16" ht="15" customHeight="1">
      <c r="A5" s="8">
        <v>2</v>
      </c>
      <c r="B5" s="102">
        <v>1</v>
      </c>
      <c r="C5" s="103" t="s">
        <v>326</v>
      </c>
      <c r="D5" s="111">
        <v>87811.69666634867</v>
      </c>
      <c r="E5" s="95"/>
      <c r="F5" s="95"/>
      <c r="G5" s="95"/>
      <c r="H5" s="8">
        <v>2</v>
      </c>
      <c r="I5" s="102">
        <v>1</v>
      </c>
      <c r="J5" s="103" t="s">
        <v>326</v>
      </c>
      <c r="K5" s="111">
        <v>87974.3330240651</v>
      </c>
      <c r="L5" s="128"/>
      <c r="M5" s="95"/>
      <c r="N5" s="95"/>
      <c r="O5" s="95"/>
      <c r="P5" s="95"/>
    </row>
    <row r="6" spans="1:16" ht="15" customHeight="1">
      <c r="A6" s="8">
        <v>3</v>
      </c>
      <c r="B6" s="102">
        <v>4</v>
      </c>
      <c r="C6" s="103" t="s">
        <v>327</v>
      </c>
      <c r="D6" s="111">
        <v>77253.39454395387</v>
      </c>
      <c r="E6" s="95"/>
      <c r="F6" s="95"/>
      <c r="G6" s="95"/>
      <c r="H6" s="8">
        <v>3</v>
      </c>
      <c r="I6" s="102">
        <v>4</v>
      </c>
      <c r="J6" s="103" t="s">
        <v>327</v>
      </c>
      <c r="K6" s="111">
        <v>76464.78958272621</v>
      </c>
      <c r="L6" s="128"/>
      <c r="M6" s="95"/>
      <c r="N6" s="95"/>
      <c r="O6" s="95"/>
      <c r="P6" s="95"/>
    </row>
    <row r="7" spans="1:16" ht="15" customHeight="1">
      <c r="A7" s="8">
        <v>4</v>
      </c>
      <c r="B7" s="102">
        <v>19</v>
      </c>
      <c r="C7" s="103" t="s">
        <v>310</v>
      </c>
      <c r="D7" s="111">
        <v>38265.49316251585</v>
      </c>
      <c r="E7" s="95"/>
      <c r="F7" s="95"/>
      <c r="G7" s="95"/>
      <c r="H7" s="8">
        <v>4</v>
      </c>
      <c r="I7" s="102">
        <v>11</v>
      </c>
      <c r="J7" s="103" t="s">
        <v>307</v>
      </c>
      <c r="K7" s="111">
        <v>33583.273277290034</v>
      </c>
      <c r="L7" s="128"/>
      <c r="M7" s="95"/>
      <c r="N7" s="95"/>
      <c r="O7" s="95"/>
      <c r="P7" s="95"/>
    </row>
    <row r="8" spans="1:16" ht="15" customHeight="1">
      <c r="A8" s="8">
        <v>5</v>
      </c>
      <c r="B8" s="102">
        <v>11</v>
      </c>
      <c r="C8" s="103" t="s">
        <v>307</v>
      </c>
      <c r="D8" s="111">
        <v>35478.63056863935</v>
      </c>
      <c r="E8" s="95"/>
      <c r="F8" s="95"/>
      <c r="G8" s="95"/>
      <c r="H8" s="8">
        <v>5</v>
      </c>
      <c r="I8" s="102">
        <v>19</v>
      </c>
      <c r="J8" s="103" t="s">
        <v>310</v>
      </c>
      <c r="K8" s="111">
        <v>31955.02517031563</v>
      </c>
      <c r="L8" s="128"/>
      <c r="M8" s="95"/>
      <c r="N8" s="95"/>
      <c r="O8" s="95"/>
      <c r="P8" s="95"/>
    </row>
    <row r="9" spans="1:16" ht="15" customHeight="1">
      <c r="A9" s="8">
        <v>6</v>
      </c>
      <c r="B9" s="102">
        <v>13</v>
      </c>
      <c r="C9" s="103" t="s">
        <v>308</v>
      </c>
      <c r="D9" s="111">
        <v>17577.758411433864</v>
      </c>
      <c r="E9" s="95"/>
      <c r="F9" s="95"/>
      <c r="G9" s="95"/>
      <c r="H9" s="8">
        <v>6</v>
      </c>
      <c r="I9" s="102">
        <v>13</v>
      </c>
      <c r="J9" s="103" t="s">
        <v>308</v>
      </c>
      <c r="K9" s="111">
        <v>14216.13984976706</v>
      </c>
      <c r="L9" s="128"/>
      <c r="M9" s="95"/>
      <c r="N9" s="95"/>
      <c r="O9" s="95"/>
      <c r="P9" s="95"/>
    </row>
    <row r="10" spans="1:16" ht="15" customHeight="1">
      <c r="A10" s="8">
        <v>7</v>
      </c>
      <c r="B10" s="102">
        <v>3</v>
      </c>
      <c r="C10" s="103" t="s">
        <v>328</v>
      </c>
      <c r="D10" s="111">
        <v>12509.190052691705</v>
      </c>
      <c r="E10" s="95"/>
      <c r="F10" s="95"/>
      <c r="G10" s="95"/>
      <c r="H10" s="8">
        <v>7</v>
      </c>
      <c r="I10" s="102">
        <v>3</v>
      </c>
      <c r="J10" s="103" t="s">
        <v>328</v>
      </c>
      <c r="K10" s="111">
        <v>12865.634242187274</v>
      </c>
      <c r="L10" s="128"/>
      <c r="M10" s="95"/>
      <c r="N10" s="95"/>
      <c r="O10" s="95"/>
      <c r="P10" s="95"/>
    </row>
    <row r="11" spans="1:16" ht="15" customHeight="1">
      <c r="A11" s="8">
        <v>8</v>
      </c>
      <c r="B11" s="102">
        <v>18</v>
      </c>
      <c r="C11" s="103" t="s">
        <v>309</v>
      </c>
      <c r="D11" s="111">
        <v>10096.50306084264</v>
      </c>
      <c r="E11" s="95"/>
      <c r="F11" s="95"/>
      <c r="G11" s="95"/>
      <c r="H11" s="8">
        <v>8</v>
      </c>
      <c r="I11" s="102">
        <v>6</v>
      </c>
      <c r="J11" s="103" t="s">
        <v>306</v>
      </c>
      <c r="K11" s="111">
        <v>9041.103328858355</v>
      </c>
      <c r="L11" s="128"/>
      <c r="M11" s="95"/>
      <c r="N11" s="95"/>
      <c r="O11" s="95"/>
      <c r="P11" s="95"/>
    </row>
    <row r="12" spans="1:16" ht="15" customHeight="1">
      <c r="A12" s="8">
        <v>9</v>
      </c>
      <c r="B12" s="102">
        <v>6</v>
      </c>
      <c r="C12" s="103" t="s">
        <v>306</v>
      </c>
      <c r="D12" s="111">
        <v>9811.487685800854</v>
      </c>
      <c r="E12" s="95"/>
      <c r="F12" s="95"/>
      <c r="G12" s="95"/>
      <c r="H12" s="8">
        <v>9</v>
      </c>
      <c r="I12" s="102">
        <v>18</v>
      </c>
      <c r="J12" s="103" t="s">
        <v>309</v>
      </c>
      <c r="K12" s="111">
        <v>8529.165309060652</v>
      </c>
      <c r="L12" s="128"/>
      <c r="M12" s="95"/>
      <c r="N12" s="95"/>
      <c r="O12" s="95"/>
      <c r="P12" s="95"/>
    </row>
    <row r="13" spans="1:16" ht="15" customHeight="1">
      <c r="A13" s="8">
        <v>10</v>
      </c>
      <c r="B13" s="102">
        <v>23</v>
      </c>
      <c r="C13" s="103" t="s">
        <v>329</v>
      </c>
      <c r="D13" s="111">
        <v>5149.049788963175</v>
      </c>
      <c r="E13" s="95"/>
      <c r="F13" s="95"/>
      <c r="G13" s="95"/>
      <c r="H13" s="8">
        <v>10</v>
      </c>
      <c r="I13" s="102">
        <v>23</v>
      </c>
      <c r="J13" s="103" t="s">
        <v>329</v>
      </c>
      <c r="K13" s="111">
        <v>4823.213797742416</v>
      </c>
      <c r="L13" s="128"/>
      <c r="M13" s="95"/>
      <c r="N13" s="95"/>
      <c r="O13" s="95"/>
      <c r="P13" s="95"/>
    </row>
    <row r="14" spans="1:16" ht="15" customHeight="1" thickBot="1">
      <c r="A14" s="91" t="s">
        <v>158</v>
      </c>
      <c r="B14" s="93"/>
      <c r="C14" s="110" t="s">
        <v>159</v>
      </c>
      <c r="D14" s="112">
        <v>29661.84754993301</v>
      </c>
      <c r="E14" s="95"/>
      <c r="F14" s="95"/>
      <c r="G14" s="95"/>
      <c r="H14" s="91" t="s">
        <v>158</v>
      </c>
      <c r="I14" s="93"/>
      <c r="J14" s="110" t="s">
        <v>159</v>
      </c>
      <c r="K14" s="112">
        <v>27925.109109455254</v>
      </c>
      <c r="L14" s="128"/>
      <c r="M14" s="95"/>
      <c r="N14" s="95"/>
      <c r="O14" s="95"/>
      <c r="P14" s="95"/>
    </row>
    <row r="15" spans="1:16" ht="15" customHeight="1" thickBot="1">
      <c r="A15" s="97"/>
      <c r="B15" s="107"/>
      <c r="C15" s="106" t="s">
        <v>72</v>
      </c>
      <c r="D15" s="113">
        <f>SUM(D4:D14)</f>
        <v>419425.42673815903</v>
      </c>
      <c r="E15" s="95"/>
      <c r="F15" s="95"/>
      <c r="G15" s="95"/>
      <c r="H15" s="97"/>
      <c r="I15" s="107"/>
      <c r="J15" s="106" t="s">
        <v>72</v>
      </c>
      <c r="K15" s="113">
        <f>SUM(K4:K14)</f>
        <v>403661.14396881853</v>
      </c>
      <c r="L15" s="128"/>
      <c r="M15" s="95"/>
      <c r="N15" s="95"/>
      <c r="O15" s="95"/>
      <c r="P15" s="95"/>
    </row>
    <row r="16" spans="1:7" ht="15" customHeight="1">
      <c r="A16" s="92"/>
      <c r="B16" s="93"/>
      <c r="C16" s="94"/>
      <c r="D16" s="95"/>
      <c r="E16" s="95"/>
      <c r="F16" s="95"/>
      <c r="G16" s="95"/>
    </row>
    <row r="17" spans="1:12" ht="15" customHeight="1">
      <c r="A17" s="132"/>
      <c r="B17" s="93"/>
      <c r="C17" s="94"/>
      <c r="D17" s="95"/>
      <c r="E17" s="95"/>
      <c r="F17" s="95"/>
      <c r="G17" s="95"/>
      <c r="H17" s="132"/>
      <c r="K17" s="123"/>
      <c r="L17" s="129"/>
    </row>
    <row r="18" spans="1:7" ht="15" customHeight="1">
      <c r="A18" s="92"/>
      <c r="B18" s="93"/>
      <c r="C18" s="94"/>
      <c r="D18" s="95"/>
      <c r="E18" s="95"/>
      <c r="F18" s="95"/>
      <c r="G18" s="95"/>
    </row>
    <row r="19" spans="1:7" ht="15" customHeight="1">
      <c r="A19" s="92"/>
      <c r="B19" s="93"/>
      <c r="C19" s="94"/>
      <c r="D19" s="95"/>
      <c r="E19" s="95"/>
      <c r="F19" s="95"/>
      <c r="G19" s="95"/>
    </row>
    <row r="20" spans="1:7" ht="15" customHeight="1">
      <c r="A20" s="92"/>
      <c r="B20" s="93"/>
      <c r="C20" s="94"/>
      <c r="D20" s="95"/>
      <c r="E20" s="95"/>
      <c r="F20" s="95"/>
      <c r="G20" s="95"/>
    </row>
    <row r="21" spans="1:7" ht="15" customHeight="1">
      <c r="A21" s="92"/>
      <c r="B21" s="93"/>
      <c r="C21" s="94"/>
      <c r="D21" s="95"/>
      <c r="E21" s="95"/>
      <c r="F21" s="95"/>
      <c r="G21" s="95"/>
    </row>
    <row r="22" spans="1:7" ht="15" customHeight="1">
      <c r="A22" s="92"/>
      <c r="B22" s="93"/>
      <c r="C22" s="94"/>
      <c r="D22" s="95"/>
      <c r="E22" s="95"/>
      <c r="F22" s="95"/>
      <c r="G22" s="95"/>
    </row>
    <row r="23" spans="1:7" ht="15" customHeight="1">
      <c r="A23" s="96"/>
      <c r="B23" s="93"/>
      <c r="C23" s="94"/>
      <c r="D23" s="95"/>
      <c r="E23" s="95"/>
      <c r="F23" s="95"/>
      <c r="G23" s="95"/>
    </row>
    <row r="24" spans="1:7" ht="15" customHeight="1">
      <c r="A24" s="96"/>
      <c r="B24" s="93"/>
      <c r="C24" s="94"/>
      <c r="D24" s="95"/>
      <c r="E24" s="95"/>
      <c r="F24" s="95"/>
      <c r="G24" s="95"/>
    </row>
    <row r="25" spans="1:7" ht="15" customHeight="1">
      <c r="A25" s="96"/>
      <c r="B25" s="93"/>
      <c r="C25" s="94"/>
      <c r="D25" s="95"/>
      <c r="E25" s="95"/>
      <c r="F25" s="95"/>
      <c r="G25" s="95"/>
    </row>
    <row r="26" spans="1:7" ht="15" customHeight="1">
      <c r="A26" s="96"/>
      <c r="B26" s="93"/>
      <c r="C26" s="94"/>
      <c r="D26" s="95"/>
      <c r="E26" s="95"/>
      <c r="F26" s="95"/>
      <c r="G26" s="95"/>
    </row>
    <row r="27" spans="1:7" ht="15" customHeight="1">
      <c r="A27" s="96"/>
      <c r="B27" s="93"/>
      <c r="C27" s="94"/>
      <c r="D27" s="95"/>
      <c r="E27" s="95"/>
      <c r="F27" s="95"/>
      <c r="G27" s="95"/>
    </row>
    <row r="28" spans="1:7" ht="15" customHeight="1">
      <c r="A28" s="96"/>
      <c r="B28" s="93"/>
      <c r="C28" s="94"/>
      <c r="D28" s="95"/>
      <c r="E28" s="95"/>
      <c r="F28" s="95"/>
      <c r="G28" s="95"/>
    </row>
    <row r="29" spans="1:7" ht="15" customHeight="1">
      <c r="A29" s="96"/>
      <c r="B29" s="93"/>
      <c r="C29" s="94"/>
      <c r="D29" s="95"/>
      <c r="E29" s="95"/>
      <c r="F29" s="95"/>
      <c r="G29" s="95"/>
    </row>
    <row r="30" spans="1:7" ht="15" customHeight="1">
      <c r="A30" s="96"/>
      <c r="B30" s="93"/>
      <c r="C30" s="94"/>
      <c r="D30" s="95"/>
      <c r="E30" s="95"/>
      <c r="F30" s="95"/>
      <c r="G30" s="95"/>
    </row>
    <row r="31" spans="1:7" ht="15" customHeight="1">
      <c r="A31" s="96"/>
      <c r="B31" s="93"/>
      <c r="C31" s="94"/>
      <c r="D31" s="95"/>
      <c r="E31" s="95"/>
      <c r="F31" s="95"/>
      <c r="G31" s="95"/>
    </row>
    <row r="32" spans="1:7" ht="15" customHeight="1">
      <c r="A32" s="96"/>
      <c r="B32" s="93"/>
      <c r="C32" s="94"/>
      <c r="D32" s="95"/>
      <c r="E32" s="95"/>
      <c r="F32" s="95"/>
      <c r="G32" s="95"/>
    </row>
    <row r="33" spans="1:7" ht="15" customHeight="1">
      <c r="A33" s="96"/>
      <c r="B33" s="93"/>
      <c r="C33" s="94"/>
      <c r="D33" s="95"/>
      <c r="E33" s="95"/>
      <c r="F33" s="95"/>
      <c r="G33" s="95"/>
    </row>
    <row r="34" spans="1:7" ht="15" customHeight="1">
      <c r="A34" s="96"/>
      <c r="B34" s="93"/>
      <c r="C34" s="94"/>
      <c r="D34" s="95"/>
      <c r="E34" s="95"/>
      <c r="F34" s="95"/>
      <c r="G34" s="95"/>
    </row>
    <row r="35" spans="1:7" ht="15" customHeight="1">
      <c r="A35" s="96"/>
      <c r="B35" s="93"/>
      <c r="C35" s="94"/>
      <c r="D35" s="95"/>
      <c r="E35" s="95"/>
      <c r="F35" s="95"/>
      <c r="G35" s="95"/>
    </row>
    <row r="36" spans="1:7" ht="15" customHeight="1">
      <c r="A36" s="96"/>
      <c r="B36" s="93"/>
      <c r="C36" s="94"/>
      <c r="D36" s="95"/>
      <c r="E36" s="95"/>
      <c r="F36" s="95"/>
      <c r="G36" s="95"/>
    </row>
    <row r="37" spans="1:7" ht="23.25" customHeight="1">
      <c r="A37" s="96"/>
      <c r="B37" s="96"/>
      <c r="C37" s="94"/>
      <c r="D37" s="95"/>
      <c r="E37" s="95"/>
      <c r="F37" s="95"/>
      <c r="G37" s="95"/>
    </row>
    <row r="44" ht="15" customHeight="1">
      <c r="A44" s="123"/>
    </row>
    <row r="76" ht="30" customHeight="1"/>
  </sheetData>
  <sheetProtection/>
  <mergeCells count="2">
    <mergeCell ref="A2:D2"/>
    <mergeCell ref="H2:K2"/>
  </mergeCells>
  <printOptions/>
  <pageMargins left="0.787" right="0.787" top="0.984" bottom="0.984" header="0.512" footer="0.512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H18" sqref="H18"/>
    </sheetView>
  </sheetViews>
  <sheetFormatPr defaultColWidth="9.33203125" defaultRowHeight="15" customHeight="1"/>
  <cols>
    <col min="1" max="1" width="1.83203125" style="0" customWidth="1"/>
    <col min="2" max="2" width="3.83203125" style="0" customWidth="1"/>
    <col min="3" max="3" width="42.66015625" style="0" customWidth="1"/>
    <col min="4" max="4" width="33" style="0" hidden="1" customWidth="1"/>
    <col min="5" max="5" width="14.83203125" style="0" customWidth="1"/>
    <col min="6" max="6" width="11.83203125" style="0" customWidth="1"/>
    <col min="7" max="7" width="14.83203125" style="0" customWidth="1"/>
    <col min="8" max="8" width="11.83203125" style="0" customWidth="1"/>
    <col min="9" max="9" width="1.83203125" style="0" customWidth="1"/>
  </cols>
  <sheetData>
    <row r="1" spans="2:9" s="3" customFormat="1" ht="19.5" customHeight="1">
      <c r="B1" s="255"/>
      <c r="C1" s="255"/>
      <c r="D1" s="255"/>
      <c r="E1" s="255"/>
      <c r="F1" s="255"/>
      <c r="G1" s="255"/>
      <c r="H1" s="255"/>
      <c r="I1" s="215"/>
    </row>
    <row r="2" spans="1:9" s="3" customFormat="1" ht="3" customHeight="1" thickBot="1">
      <c r="A2" s="216"/>
      <c r="B2" s="217"/>
      <c r="C2" s="217"/>
      <c r="D2" s="217"/>
      <c r="E2" s="217"/>
      <c r="F2" s="217"/>
      <c r="G2" s="217"/>
      <c r="H2" s="217"/>
      <c r="I2" s="216"/>
    </row>
    <row r="3" spans="1:9" ht="15" customHeight="1">
      <c r="A3" s="214"/>
      <c r="B3" s="270" t="s">
        <v>16</v>
      </c>
      <c r="C3" s="271"/>
      <c r="D3" s="260" t="s">
        <v>157</v>
      </c>
      <c r="E3" s="262" t="s">
        <v>280</v>
      </c>
      <c r="F3" s="263"/>
      <c r="G3" s="263" t="s">
        <v>299</v>
      </c>
      <c r="H3" s="264"/>
      <c r="I3" s="214"/>
    </row>
    <row r="4" spans="1:9" ht="15" customHeight="1" thickBot="1">
      <c r="A4" s="214"/>
      <c r="B4" s="272"/>
      <c r="C4" s="273"/>
      <c r="D4" s="261"/>
      <c r="E4" s="179" t="s">
        <v>17</v>
      </c>
      <c r="F4" s="180" t="s">
        <v>18</v>
      </c>
      <c r="G4" s="180" t="s">
        <v>17</v>
      </c>
      <c r="H4" s="181" t="s">
        <v>18</v>
      </c>
      <c r="I4" s="214"/>
    </row>
    <row r="5" spans="1:9" ht="15" customHeight="1">
      <c r="A5" s="214"/>
      <c r="B5" s="265" t="s">
        <v>305</v>
      </c>
      <c r="C5" s="266"/>
      <c r="D5" s="182" t="s">
        <v>151</v>
      </c>
      <c r="E5" s="183">
        <v>87811.69666634867</v>
      </c>
      <c r="F5" s="184">
        <f>E5/$E$35*100</f>
        <v>20.936188191844693</v>
      </c>
      <c r="G5" s="185">
        <v>87974.3330240651</v>
      </c>
      <c r="H5" s="186">
        <f aca="true" t="shared" si="0" ref="H5:H34">G5/$G$35*100</f>
        <v>21.794104867041852</v>
      </c>
      <c r="I5" s="214"/>
    </row>
    <row r="6" spans="1:9" ht="15" customHeight="1">
      <c r="A6" s="214"/>
      <c r="B6" s="267" t="s">
        <v>20</v>
      </c>
      <c r="C6" s="268"/>
      <c r="D6" s="182" t="s">
        <v>19</v>
      </c>
      <c r="E6" s="187">
        <v>25.395542728213552</v>
      </c>
      <c r="F6" s="188">
        <f aca="true" t="shared" si="1" ref="F6:F34">E6/$E$35*100</f>
        <v>0.0060548410061146835</v>
      </c>
      <c r="G6" s="189">
        <v>17.44455050252006</v>
      </c>
      <c r="H6" s="190">
        <f>G6/$G$35*100</f>
        <v>0.004321582783768653</v>
      </c>
      <c r="I6" s="214"/>
    </row>
    <row r="7" spans="1:9" ht="15" customHeight="1">
      <c r="A7" s="214"/>
      <c r="B7" s="267" t="s">
        <v>15</v>
      </c>
      <c r="C7" s="268"/>
      <c r="D7" s="182" t="s">
        <v>20</v>
      </c>
      <c r="E7" s="187">
        <v>12509.190052691705</v>
      </c>
      <c r="F7" s="188">
        <f t="shared" si="1"/>
        <v>2.9824586816242316</v>
      </c>
      <c r="G7" s="189">
        <v>12865.634242187274</v>
      </c>
      <c r="H7" s="190">
        <f t="shared" si="0"/>
        <v>3.187236233760736</v>
      </c>
      <c r="I7" s="214"/>
    </row>
    <row r="8" spans="1:9" ht="15" customHeight="1">
      <c r="A8" s="214"/>
      <c r="B8" s="267" t="s">
        <v>14</v>
      </c>
      <c r="C8" s="268"/>
      <c r="D8" s="182" t="s">
        <v>15</v>
      </c>
      <c r="E8" s="187">
        <v>77253.39454395387</v>
      </c>
      <c r="F8" s="188">
        <f>E8/$E$35*100</f>
        <v>18.4188629537193</v>
      </c>
      <c r="G8" s="189">
        <v>76464.78958272621</v>
      </c>
      <c r="H8" s="190">
        <f t="shared" si="0"/>
        <v>18.942816450183983</v>
      </c>
      <c r="I8" s="214"/>
    </row>
    <row r="9" spans="1:9" ht="15" customHeight="1">
      <c r="A9" s="214"/>
      <c r="B9" s="269" t="s">
        <v>21</v>
      </c>
      <c r="C9" s="268"/>
      <c r="D9" s="182" t="s">
        <v>14</v>
      </c>
      <c r="E9" s="187">
        <v>141612.90838941827</v>
      </c>
      <c r="F9" s="188">
        <f t="shared" si="1"/>
        <v>33.76354874112701</v>
      </c>
      <c r="G9" s="189">
        <v>124899.1294996937</v>
      </c>
      <c r="H9" s="190">
        <f t="shared" si="0"/>
        <v>30.941578441679724</v>
      </c>
      <c r="I9" s="214"/>
    </row>
    <row r="10" spans="1:9" ht="15" customHeight="1">
      <c r="A10" s="214"/>
      <c r="B10" s="191"/>
      <c r="C10" s="192" t="s">
        <v>232</v>
      </c>
      <c r="D10" s="182"/>
      <c r="E10" s="187">
        <v>9811.487685800854</v>
      </c>
      <c r="F10" s="188">
        <f t="shared" si="1"/>
        <v>2.3392686900515494</v>
      </c>
      <c r="G10" s="189">
        <v>9041.103328858355</v>
      </c>
      <c r="H10" s="190">
        <f t="shared" si="0"/>
        <v>2.2397754809803416</v>
      </c>
      <c r="I10" s="214"/>
    </row>
    <row r="11" spans="1:9" ht="15" customHeight="1">
      <c r="A11" s="214"/>
      <c r="B11" s="193"/>
      <c r="C11" s="192" t="s">
        <v>233</v>
      </c>
      <c r="D11" s="194" t="s">
        <v>232</v>
      </c>
      <c r="E11" s="187">
        <v>3168.3394448915474</v>
      </c>
      <c r="F11" s="188">
        <f t="shared" si="1"/>
        <v>0.7553999454757648</v>
      </c>
      <c r="G11" s="189">
        <v>3279.80009837669</v>
      </c>
      <c r="H11" s="190">
        <f t="shared" si="0"/>
        <v>0.8125132050435956</v>
      </c>
      <c r="I11" s="214"/>
    </row>
    <row r="12" spans="1:9" ht="15" customHeight="1">
      <c r="A12" s="214"/>
      <c r="B12" s="193"/>
      <c r="C12" s="192" t="s">
        <v>234</v>
      </c>
      <c r="D12" s="195" t="s">
        <v>169</v>
      </c>
      <c r="E12" s="187">
        <v>880.4689392897013</v>
      </c>
      <c r="F12" s="188">
        <f t="shared" si="1"/>
        <v>0.20992264253911455</v>
      </c>
      <c r="G12" s="189">
        <v>811.5496629391242</v>
      </c>
      <c r="H12" s="190">
        <f t="shared" si="0"/>
        <v>0.20104725834147014</v>
      </c>
      <c r="I12" s="214"/>
    </row>
    <row r="13" spans="1:9" ht="15" customHeight="1">
      <c r="A13" s="214"/>
      <c r="B13" s="193"/>
      <c r="C13" s="192" t="s">
        <v>235</v>
      </c>
      <c r="D13" s="194" t="s">
        <v>234</v>
      </c>
      <c r="E13" s="187">
        <v>1404.9467375630854</v>
      </c>
      <c r="F13" s="188">
        <f t="shared" si="1"/>
        <v>0.33496937667543286</v>
      </c>
      <c r="G13" s="189">
        <v>1095.551290053867</v>
      </c>
      <c r="H13" s="190">
        <f t="shared" si="0"/>
        <v>0.2714037024426841</v>
      </c>
      <c r="I13" s="214"/>
    </row>
    <row r="14" spans="1:9" ht="15" customHeight="1">
      <c r="A14" s="214"/>
      <c r="B14" s="193"/>
      <c r="C14" s="192" t="s">
        <v>236</v>
      </c>
      <c r="D14" s="194" t="s">
        <v>160</v>
      </c>
      <c r="E14" s="187">
        <v>319.5561082121865</v>
      </c>
      <c r="F14" s="188">
        <f t="shared" si="1"/>
        <v>0.07618901665007556</v>
      </c>
      <c r="G14" s="189">
        <v>247.08218481883355</v>
      </c>
      <c r="H14" s="190">
        <f t="shared" si="0"/>
        <v>0.06121029693111107</v>
      </c>
      <c r="I14" s="214"/>
    </row>
    <row r="15" spans="1:9" ht="15" customHeight="1">
      <c r="A15" s="214"/>
      <c r="B15" s="193"/>
      <c r="C15" s="192" t="s">
        <v>237</v>
      </c>
      <c r="D15" s="194" t="s">
        <v>161</v>
      </c>
      <c r="E15" s="187">
        <v>35478.63056863935</v>
      </c>
      <c r="F15" s="188">
        <f t="shared" si="1"/>
        <v>8.458864986930829</v>
      </c>
      <c r="G15" s="189">
        <v>33583.273277290034</v>
      </c>
      <c r="H15" s="190">
        <f t="shared" si="0"/>
        <v>8.319669549339688</v>
      </c>
      <c r="I15" s="214"/>
    </row>
    <row r="16" spans="1:9" ht="15" customHeight="1">
      <c r="A16" s="214"/>
      <c r="B16" s="193"/>
      <c r="C16" s="192" t="s">
        <v>238</v>
      </c>
      <c r="D16" s="194" t="s">
        <v>162</v>
      </c>
      <c r="E16" s="187">
        <v>960.4109391256075</v>
      </c>
      <c r="F16" s="188">
        <f t="shared" si="1"/>
        <v>0.22898252654700824</v>
      </c>
      <c r="G16" s="189">
        <v>727.2254424810203</v>
      </c>
      <c r="H16" s="190">
        <f t="shared" si="0"/>
        <v>0.1801574051272064</v>
      </c>
      <c r="I16" s="214"/>
    </row>
    <row r="17" spans="1:9" ht="15" customHeight="1">
      <c r="A17" s="214"/>
      <c r="B17" s="193"/>
      <c r="C17" s="192" t="s">
        <v>239</v>
      </c>
      <c r="D17" s="195" t="s">
        <v>168</v>
      </c>
      <c r="E17" s="187">
        <v>17577.758411433864</v>
      </c>
      <c r="F17" s="188">
        <f t="shared" si="1"/>
        <v>4.190913876665707</v>
      </c>
      <c r="G17" s="189">
        <v>14216.13984976706</v>
      </c>
      <c r="H17" s="190">
        <f t="shared" si="0"/>
        <v>3.5218004165556267</v>
      </c>
      <c r="I17" s="214"/>
    </row>
    <row r="18" spans="1:9" ht="15" customHeight="1">
      <c r="A18" s="214"/>
      <c r="B18" s="193"/>
      <c r="C18" s="192" t="s">
        <v>240</v>
      </c>
      <c r="D18" s="194" t="s">
        <v>163</v>
      </c>
      <c r="E18" s="187">
        <v>1572.4276386185513</v>
      </c>
      <c r="F18" s="188">
        <f>E18/$E$35*100</f>
        <v>0.37490040860116813</v>
      </c>
      <c r="G18" s="189">
        <v>1356.2590845391956</v>
      </c>
      <c r="H18" s="190">
        <f t="shared" si="0"/>
        <v>0.3359895062488259</v>
      </c>
      <c r="I18" s="214"/>
    </row>
    <row r="19" spans="1:9" ht="15" customHeight="1">
      <c r="A19" s="214"/>
      <c r="B19" s="193"/>
      <c r="C19" s="192" t="s">
        <v>241</v>
      </c>
      <c r="D19" s="194" t="s">
        <v>239</v>
      </c>
      <c r="E19" s="187">
        <v>1297.358321677851</v>
      </c>
      <c r="F19" s="188">
        <f t="shared" si="1"/>
        <v>0.30931799527923526</v>
      </c>
      <c r="G19" s="189">
        <v>1060.9529158870014</v>
      </c>
      <c r="H19" s="190">
        <f t="shared" si="0"/>
        <v>0.26283255937285765</v>
      </c>
      <c r="I19" s="214"/>
    </row>
    <row r="20" spans="1:9" ht="15" customHeight="1">
      <c r="A20" s="214"/>
      <c r="B20" s="193"/>
      <c r="C20" s="192" t="s">
        <v>242</v>
      </c>
      <c r="D20" s="194" t="s">
        <v>164</v>
      </c>
      <c r="E20" s="187">
        <v>393.7743736478797</v>
      </c>
      <c r="F20" s="188">
        <f t="shared" si="1"/>
        <v>0.09388423985408664</v>
      </c>
      <c r="G20" s="189">
        <v>262.1212377533161</v>
      </c>
      <c r="H20" s="190">
        <f t="shared" si="0"/>
        <v>0.06493595969533399</v>
      </c>
      <c r="I20" s="214"/>
    </row>
    <row r="21" spans="1:9" ht="15" customHeight="1">
      <c r="A21" s="214"/>
      <c r="B21" s="193"/>
      <c r="C21" s="192" t="s">
        <v>243</v>
      </c>
      <c r="D21" s="194" t="s">
        <v>165</v>
      </c>
      <c r="E21" s="187">
        <v>57.60080492138984</v>
      </c>
      <c r="F21" s="188">
        <f t="shared" si="1"/>
        <v>0.013733264902260957</v>
      </c>
      <c r="G21" s="189">
        <v>105.13760061309941</v>
      </c>
      <c r="H21" s="190">
        <f t="shared" si="0"/>
        <v>0.026046004720538803</v>
      </c>
      <c r="I21" s="214"/>
    </row>
    <row r="22" spans="1:9" ht="15" customHeight="1">
      <c r="A22" s="214"/>
      <c r="B22" s="193"/>
      <c r="C22" s="192" t="s">
        <v>245</v>
      </c>
      <c r="D22" s="194" t="s">
        <v>166</v>
      </c>
      <c r="E22" s="187">
        <v>10096.50306084264</v>
      </c>
      <c r="F22" s="188">
        <f t="shared" si="1"/>
        <v>2.4072224565311666</v>
      </c>
      <c r="G22" s="189">
        <v>8529.165309060652</v>
      </c>
      <c r="H22" s="190">
        <f t="shared" si="0"/>
        <v>2.112951775640685</v>
      </c>
      <c r="I22" s="214"/>
    </row>
    <row r="23" spans="1:9" ht="15" customHeight="1">
      <c r="A23" s="214"/>
      <c r="B23" s="193"/>
      <c r="C23" s="192" t="s">
        <v>247</v>
      </c>
      <c r="D23" s="194" t="s">
        <v>244</v>
      </c>
      <c r="E23" s="187">
        <v>38265.49316251585</v>
      </c>
      <c r="F23" s="188">
        <f t="shared" si="1"/>
        <v>9.123312685190262</v>
      </c>
      <c r="G23" s="189">
        <v>31955.02517031563</v>
      </c>
      <c r="H23" s="190">
        <f t="shared" si="0"/>
        <v>7.916299512044203</v>
      </c>
      <c r="I23" s="214"/>
    </row>
    <row r="24" spans="1:9" ht="15" customHeight="1">
      <c r="A24" s="214"/>
      <c r="B24" s="193"/>
      <c r="C24" s="192" t="s">
        <v>248</v>
      </c>
      <c r="D24" s="195" t="s">
        <v>246</v>
      </c>
      <c r="E24" s="187">
        <v>4891.041916831736</v>
      </c>
      <c r="F24" s="188">
        <f t="shared" si="1"/>
        <v>1.1661290911399942</v>
      </c>
      <c r="G24" s="189">
        <v>3848.182890542763</v>
      </c>
      <c r="H24" s="190">
        <f t="shared" si="0"/>
        <v>0.9533201171426156</v>
      </c>
      <c r="I24" s="214"/>
    </row>
    <row r="25" spans="1:9" ht="15" customHeight="1">
      <c r="A25" s="214"/>
      <c r="B25" s="193"/>
      <c r="C25" s="192" t="s">
        <v>250</v>
      </c>
      <c r="D25" s="194" t="s">
        <v>247</v>
      </c>
      <c r="E25" s="187">
        <v>3575.641745825547</v>
      </c>
      <c r="F25" s="188">
        <f t="shared" si="1"/>
        <v>0.8525095327751234</v>
      </c>
      <c r="G25" s="189">
        <v>2354.387407519323</v>
      </c>
      <c r="H25" s="190">
        <f t="shared" si="0"/>
        <v>0.5832583697233914</v>
      </c>
      <c r="I25" s="214"/>
    </row>
    <row r="26" spans="1:9" ht="24.75" customHeight="1">
      <c r="A26" s="214"/>
      <c r="B26" s="193"/>
      <c r="C26" s="192" t="s">
        <v>323</v>
      </c>
      <c r="D26" s="194" t="s">
        <v>249</v>
      </c>
      <c r="E26" s="187">
        <v>2801.377574900162</v>
      </c>
      <c r="F26" s="188">
        <f t="shared" si="1"/>
        <v>0.6679083804447125</v>
      </c>
      <c r="G26" s="189">
        <v>4127.915189145166</v>
      </c>
      <c r="H26" s="190">
        <f t="shared" si="0"/>
        <v>1.0226189096526053</v>
      </c>
      <c r="I26" s="214"/>
    </row>
    <row r="27" spans="1:9" ht="24.75" customHeight="1">
      <c r="A27" s="214"/>
      <c r="B27" s="193"/>
      <c r="C27" s="192" t="s">
        <v>325</v>
      </c>
      <c r="D27" s="194" t="s">
        <v>251</v>
      </c>
      <c r="E27" s="187">
        <v>5149.049788963175</v>
      </c>
      <c r="F27" s="188">
        <f t="shared" si="1"/>
        <v>1.2276436908002837</v>
      </c>
      <c r="G27" s="189">
        <v>4823.213797742416</v>
      </c>
      <c r="H27" s="190">
        <f t="shared" si="0"/>
        <v>1.1948669991667549</v>
      </c>
      <c r="I27" s="214"/>
    </row>
    <row r="28" spans="1:9" ht="15" customHeight="1">
      <c r="A28" s="214"/>
      <c r="B28" s="193"/>
      <c r="C28" s="192" t="s">
        <v>321</v>
      </c>
      <c r="D28" s="194" t="s">
        <v>252</v>
      </c>
      <c r="E28" s="187">
        <v>3911.0411657173295</v>
      </c>
      <c r="F28" s="188">
        <f t="shared" si="1"/>
        <v>0.932475934073242</v>
      </c>
      <c r="G28" s="189">
        <v>3475.0437619901672</v>
      </c>
      <c r="H28" s="190">
        <f t="shared" si="0"/>
        <v>0.8608814135101898</v>
      </c>
      <c r="I28" s="214"/>
    </row>
    <row r="29" spans="1:9" ht="15" customHeight="1">
      <c r="A29" s="214"/>
      <c r="B29" s="276" t="s">
        <v>277</v>
      </c>
      <c r="C29" s="277"/>
      <c r="D29" s="196" t="s">
        <v>167</v>
      </c>
      <c r="E29" s="187">
        <v>95810.37524703599</v>
      </c>
      <c r="F29" s="188">
        <f t="shared" si="1"/>
        <v>22.843244386051246</v>
      </c>
      <c r="G29" s="189">
        <v>96283.35727735056</v>
      </c>
      <c r="H29" s="190">
        <f t="shared" si="0"/>
        <v>23.852520540046857</v>
      </c>
      <c r="I29" s="214"/>
    </row>
    <row r="30" spans="1:9" ht="15" customHeight="1">
      <c r="A30" s="214"/>
      <c r="B30" s="276" t="s">
        <v>253</v>
      </c>
      <c r="C30" s="277"/>
      <c r="D30" s="182" t="s">
        <v>152</v>
      </c>
      <c r="E30" s="187">
        <v>696.6627010680392</v>
      </c>
      <c r="F30" s="188">
        <f t="shared" si="1"/>
        <v>0.1660993007710415</v>
      </c>
      <c r="G30" s="189">
        <v>761.7659580842807</v>
      </c>
      <c r="H30" s="190">
        <f t="shared" si="0"/>
        <v>0.1887142147481811</v>
      </c>
      <c r="I30" s="214"/>
    </row>
    <row r="31" spans="1:9" ht="15" customHeight="1">
      <c r="A31" s="214"/>
      <c r="B31" s="276" t="s">
        <v>276</v>
      </c>
      <c r="C31" s="277"/>
      <c r="D31" s="182" t="s">
        <v>153</v>
      </c>
      <c r="E31" s="187">
        <v>1682.986867465169</v>
      </c>
      <c r="F31" s="188">
        <f t="shared" si="1"/>
        <v>0.4012600954009</v>
      </c>
      <c r="G31" s="189">
        <v>1891.7553624700993</v>
      </c>
      <c r="H31" s="190">
        <f t="shared" si="0"/>
        <v>0.46864935868492485</v>
      </c>
      <c r="I31" s="214"/>
    </row>
    <row r="32" spans="1:9" ht="15" customHeight="1">
      <c r="A32" s="214"/>
      <c r="B32" s="276" t="s">
        <v>254</v>
      </c>
      <c r="C32" s="277"/>
      <c r="D32" s="182" t="s">
        <v>154</v>
      </c>
      <c r="E32" s="187">
        <v>248.84078852461235</v>
      </c>
      <c r="F32" s="188">
        <f t="shared" si="1"/>
        <v>0.059328970696848074</v>
      </c>
      <c r="G32" s="189">
        <v>534.0764453827725</v>
      </c>
      <c r="H32" s="190">
        <f t="shared" si="0"/>
        <v>0.1323081137143158</v>
      </c>
      <c r="I32" s="214"/>
    </row>
    <row r="33" spans="1:9" ht="23.25" customHeight="1">
      <c r="A33" s="214"/>
      <c r="B33" s="276" t="s">
        <v>315</v>
      </c>
      <c r="C33" s="277"/>
      <c r="D33" s="196" t="s">
        <v>155</v>
      </c>
      <c r="E33" s="187">
        <v>1743.832622035031</v>
      </c>
      <c r="F33" s="188">
        <f t="shared" si="1"/>
        <v>0.4157670257610966</v>
      </c>
      <c r="G33" s="189">
        <v>1795.1273652594484</v>
      </c>
      <c r="H33" s="190">
        <f t="shared" si="0"/>
        <v>0.44471145961923847</v>
      </c>
      <c r="I33" s="214"/>
    </row>
    <row r="34" spans="1:9" ht="15" customHeight="1" thickBot="1">
      <c r="A34" s="214"/>
      <c r="B34" s="278" t="s">
        <v>255</v>
      </c>
      <c r="C34" s="279"/>
      <c r="D34" s="182" t="s">
        <v>156</v>
      </c>
      <c r="E34" s="197">
        <v>30.143316889228473</v>
      </c>
      <c r="F34" s="198">
        <f t="shared" si="1"/>
        <v>0.007186811997463018</v>
      </c>
      <c r="G34" s="199">
        <v>173.73066109649452</v>
      </c>
      <c r="H34" s="200">
        <f t="shared" si="0"/>
        <v>0.04303873773640066</v>
      </c>
      <c r="I34" s="214"/>
    </row>
    <row r="35" spans="1:9" ht="15" customHeight="1" thickBot="1" thickTop="1">
      <c r="A35" s="214"/>
      <c r="B35" s="274" t="s">
        <v>256</v>
      </c>
      <c r="C35" s="275"/>
      <c r="D35" s="201"/>
      <c r="E35" s="202">
        <f>SUM(E5:E34)-E9</f>
        <v>419425.42673815903</v>
      </c>
      <c r="F35" s="203">
        <f>E35/$E$35*100</f>
        <v>100</v>
      </c>
      <c r="G35" s="204">
        <f>SUM(G5:G34)-G9</f>
        <v>403661.14396881853</v>
      </c>
      <c r="H35" s="205">
        <f>G35/$G$35*100</f>
        <v>100</v>
      </c>
      <c r="I35" s="214"/>
    </row>
    <row r="36" spans="1:9" ht="15" customHeight="1">
      <c r="A36" s="214"/>
      <c r="B36" s="178" t="s">
        <v>319</v>
      </c>
      <c r="C36" s="178"/>
      <c r="D36" s="178"/>
      <c r="E36" s="178"/>
      <c r="F36" s="178"/>
      <c r="G36" s="178"/>
      <c r="H36" s="178"/>
      <c r="I36" s="214"/>
    </row>
    <row r="37" spans="1:9" ht="15" customHeight="1">
      <c r="A37" s="214"/>
      <c r="B37" s="206" t="s">
        <v>324</v>
      </c>
      <c r="C37" s="207"/>
      <c r="D37" s="207"/>
      <c r="E37" s="207"/>
      <c r="F37" s="207"/>
      <c r="G37" s="207"/>
      <c r="H37" s="207"/>
      <c r="I37" s="214"/>
    </row>
    <row r="38" spans="2:8" ht="15" customHeight="1">
      <c r="B38" s="156" t="s">
        <v>314</v>
      </c>
      <c r="D38" s="156"/>
      <c r="E38" s="156"/>
      <c r="F38" s="156"/>
      <c r="G38" s="156"/>
      <c r="H38" s="156"/>
    </row>
    <row r="39" ht="15" customHeight="1">
      <c r="B39" t="s">
        <v>316</v>
      </c>
    </row>
    <row r="40" ht="15" customHeight="1">
      <c r="B40" s="157" t="s">
        <v>317</v>
      </c>
    </row>
  </sheetData>
  <sheetProtection/>
  <mergeCells count="16">
    <mergeCell ref="B8:C8"/>
    <mergeCell ref="B9:C9"/>
    <mergeCell ref="B3:C4"/>
    <mergeCell ref="B35:C35"/>
    <mergeCell ref="B29:C29"/>
    <mergeCell ref="B30:C30"/>
    <mergeCell ref="B31:C31"/>
    <mergeCell ref="B32:C32"/>
    <mergeCell ref="B33:C33"/>
    <mergeCell ref="B34:C34"/>
    <mergeCell ref="D3:D4"/>
    <mergeCell ref="E3:F3"/>
    <mergeCell ref="G3:H3"/>
    <mergeCell ref="B5:C5"/>
    <mergeCell ref="B6:C6"/>
    <mergeCell ref="B7:C7"/>
  </mergeCells>
  <printOptions/>
  <pageMargins left="0.787" right="0.787" top="0.984" bottom="0.984" header="0.512" footer="0.51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1">
      <selection activeCell="D13" sqref="D13"/>
    </sheetView>
  </sheetViews>
  <sheetFormatPr defaultColWidth="9.33203125" defaultRowHeight="19.5" customHeight="1"/>
  <cols>
    <col min="1" max="2" width="9.5" style="0" bestFit="1" customWidth="1"/>
    <col min="3" max="3" width="28.83203125" style="0" customWidth="1"/>
    <col min="4" max="4" width="16.33203125" style="0" bestFit="1" customWidth="1"/>
    <col min="8" max="9" width="9.5" style="0" bestFit="1" customWidth="1"/>
    <col min="10" max="10" width="28.83203125" style="0" customWidth="1"/>
    <col min="11" max="11" width="16.33203125" style="0" bestFit="1" customWidth="1"/>
    <col min="12" max="12" width="1.83203125" style="0" customWidth="1"/>
    <col min="18" max="18" width="1.83203125" style="0" customWidth="1"/>
  </cols>
  <sheetData>
    <row r="1" s="3" customFormat="1" ht="4.5" customHeight="1" thickBot="1"/>
    <row r="2" spans="2:11" ht="24.75" customHeight="1" thickBot="1">
      <c r="B2" s="250" t="s">
        <v>279</v>
      </c>
      <c r="C2" s="251"/>
      <c r="D2" s="252"/>
      <c r="E2" s="119"/>
      <c r="F2" s="119"/>
      <c r="G2" s="119"/>
      <c r="I2" s="250" t="s">
        <v>300</v>
      </c>
      <c r="J2" s="251"/>
      <c r="K2" s="252"/>
    </row>
    <row r="3" spans="2:14" ht="24.75" customHeight="1" thickBot="1">
      <c r="B3" s="10" t="s">
        <v>66</v>
      </c>
      <c r="C3" s="10" t="s">
        <v>22</v>
      </c>
      <c r="D3" s="104" t="s">
        <v>272</v>
      </c>
      <c r="E3" s="99"/>
      <c r="F3" s="99"/>
      <c r="G3" s="99"/>
      <c r="I3" s="10" t="s">
        <v>66</v>
      </c>
      <c r="J3" s="10" t="s">
        <v>22</v>
      </c>
      <c r="K3" s="104" t="s">
        <v>272</v>
      </c>
      <c r="N3" s="119"/>
    </row>
    <row r="4" spans="2:14" ht="24.75" customHeight="1">
      <c r="B4" s="9">
        <v>1</v>
      </c>
      <c r="C4" s="103" t="s">
        <v>330</v>
      </c>
      <c r="D4" s="105">
        <v>185305.0477717218</v>
      </c>
      <c r="E4" s="101"/>
      <c r="F4" s="101"/>
      <c r="G4" s="101"/>
      <c r="I4" s="9">
        <v>1</v>
      </c>
      <c r="J4" s="103" t="s">
        <v>330</v>
      </c>
      <c r="K4" s="105">
        <v>176113.55506252233</v>
      </c>
      <c r="M4" s="129"/>
      <c r="N4" s="123"/>
    </row>
    <row r="5" spans="2:14" ht="24.75" customHeight="1">
      <c r="B5" s="8">
        <v>2</v>
      </c>
      <c r="C5" s="103" t="s">
        <v>294</v>
      </c>
      <c r="D5" s="105">
        <v>87475.70436000002</v>
      </c>
      <c r="E5" s="101"/>
      <c r="F5" s="101"/>
      <c r="G5" s="101"/>
      <c r="I5" s="8">
        <v>2</v>
      </c>
      <c r="J5" s="103" t="s">
        <v>294</v>
      </c>
      <c r="K5" s="105">
        <v>87698.20507500002</v>
      </c>
      <c r="M5" s="129"/>
      <c r="N5" s="123"/>
    </row>
    <row r="6" spans="2:14" ht="24.75" customHeight="1">
      <c r="B6" s="8">
        <v>3</v>
      </c>
      <c r="C6" s="103" t="s">
        <v>331</v>
      </c>
      <c r="D6" s="105">
        <v>60899.78063663228</v>
      </c>
      <c r="E6" s="101"/>
      <c r="F6" s="101"/>
      <c r="G6" s="101"/>
      <c r="I6" s="8">
        <v>3</v>
      </c>
      <c r="J6" s="103" t="s">
        <v>331</v>
      </c>
      <c r="K6" s="105">
        <v>61189.49463719113</v>
      </c>
      <c r="M6" s="129"/>
      <c r="N6" s="123"/>
    </row>
    <row r="7" spans="2:14" ht="24.75" customHeight="1">
      <c r="B7" s="8">
        <v>4</v>
      </c>
      <c r="C7" s="103" t="s">
        <v>293</v>
      </c>
      <c r="D7" s="105">
        <v>20715.490421601677</v>
      </c>
      <c r="E7" s="101"/>
      <c r="F7" s="101"/>
      <c r="G7" s="101"/>
      <c r="I7" s="8">
        <v>4</v>
      </c>
      <c r="J7" s="103" t="s">
        <v>293</v>
      </c>
      <c r="K7" s="105">
        <v>18440.30974935508</v>
      </c>
      <c r="M7" s="129"/>
      <c r="N7" s="123"/>
    </row>
    <row r="8" spans="2:14" ht="24.75" customHeight="1">
      <c r="B8" s="8">
        <v>5</v>
      </c>
      <c r="C8" s="103" t="s">
        <v>296</v>
      </c>
      <c r="D8" s="105">
        <v>16963.9752296945</v>
      </c>
      <c r="E8" s="101"/>
      <c r="F8" s="101"/>
      <c r="G8" s="101"/>
      <c r="I8" s="8">
        <v>5</v>
      </c>
      <c r="J8" s="103" t="s">
        <v>296</v>
      </c>
      <c r="K8" s="105">
        <v>16549.51694465114</v>
      </c>
      <c r="M8" s="129"/>
      <c r="N8" s="123"/>
    </row>
    <row r="9" spans="2:14" ht="24.75" customHeight="1">
      <c r="B9" s="8">
        <v>6</v>
      </c>
      <c r="C9" s="103" t="s">
        <v>292</v>
      </c>
      <c r="D9" s="105">
        <v>11461.000237552971</v>
      </c>
      <c r="E9" s="101"/>
      <c r="F9" s="101"/>
      <c r="G9" s="101"/>
      <c r="I9" s="8">
        <v>6</v>
      </c>
      <c r="J9" s="103" t="s">
        <v>292</v>
      </c>
      <c r="K9" s="105">
        <v>8766.448792595544</v>
      </c>
      <c r="M9" s="129"/>
      <c r="N9" s="123"/>
    </row>
    <row r="10" spans="2:14" ht="24.75" customHeight="1">
      <c r="B10" s="8">
        <v>7</v>
      </c>
      <c r="C10" s="103" t="s">
        <v>286</v>
      </c>
      <c r="D10" s="105">
        <v>6428.017295480264</v>
      </c>
      <c r="E10" s="101"/>
      <c r="F10" s="101"/>
      <c r="G10" s="101"/>
      <c r="I10" s="8">
        <v>7</v>
      </c>
      <c r="J10" s="103" t="s">
        <v>286</v>
      </c>
      <c r="K10" s="105">
        <v>6445.342967398668</v>
      </c>
      <c r="M10" s="129"/>
      <c r="N10" s="123"/>
    </row>
    <row r="11" spans="2:14" ht="24.75" customHeight="1">
      <c r="B11" s="8">
        <v>8</v>
      </c>
      <c r="C11" s="103" t="s">
        <v>288</v>
      </c>
      <c r="D11" s="105">
        <v>5971.065248502265</v>
      </c>
      <c r="E11" s="101"/>
      <c r="F11" s="101"/>
      <c r="G11" s="101"/>
      <c r="I11" s="8">
        <v>8</v>
      </c>
      <c r="J11" s="103" t="s">
        <v>288</v>
      </c>
      <c r="K11" s="105">
        <v>6262.084425581031</v>
      </c>
      <c r="M11" s="129"/>
      <c r="N11" s="123"/>
    </row>
    <row r="12" spans="2:14" ht="24.75" customHeight="1">
      <c r="B12" s="8">
        <v>9</v>
      </c>
      <c r="C12" s="103" t="s">
        <v>332</v>
      </c>
      <c r="D12" s="105">
        <v>5662.157274813049</v>
      </c>
      <c r="E12" s="101"/>
      <c r="F12" s="101"/>
      <c r="G12" s="101"/>
      <c r="I12" s="8">
        <v>9</v>
      </c>
      <c r="J12" s="103" t="s">
        <v>333</v>
      </c>
      <c r="K12" s="105">
        <v>6174.290626512087</v>
      </c>
      <c r="M12" s="129"/>
      <c r="N12" s="123"/>
    </row>
    <row r="13" spans="2:14" ht="24.75" customHeight="1">
      <c r="B13" s="8">
        <v>10</v>
      </c>
      <c r="C13" s="103" t="s">
        <v>333</v>
      </c>
      <c r="D13" s="105">
        <v>5183.1302359747415</v>
      </c>
      <c r="E13" s="101"/>
      <c r="F13" s="101"/>
      <c r="G13" s="101"/>
      <c r="I13" s="8">
        <v>10</v>
      </c>
      <c r="J13" s="103" t="s">
        <v>334</v>
      </c>
      <c r="K13" s="105">
        <v>3616.7091200531813</v>
      </c>
      <c r="M13" s="129"/>
      <c r="N13" s="123"/>
    </row>
    <row r="14" spans="2:14" ht="24.75" customHeight="1" thickBot="1">
      <c r="B14" s="91" t="s">
        <v>158</v>
      </c>
      <c r="C14" s="110" t="s">
        <v>170</v>
      </c>
      <c r="D14" s="108">
        <v>13360.058026185434</v>
      </c>
      <c r="E14" s="101"/>
      <c r="F14" s="101"/>
      <c r="G14" s="101"/>
      <c r="I14" s="91" t="s">
        <v>158</v>
      </c>
      <c r="J14" s="110" t="s">
        <v>170</v>
      </c>
      <c r="K14" s="108">
        <v>12405.186567958328</v>
      </c>
      <c r="M14" s="129"/>
      <c r="N14" s="123"/>
    </row>
    <row r="15" spans="2:14" ht="24.75" customHeight="1" thickBot="1">
      <c r="B15" s="97"/>
      <c r="C15" s="106" t="s">
        <v>72</v>
      </c>
      <c r="D15" s="109">
        <f>SUM(D4:D14)</f>
        <v>419425.426738159</v>
      </c>
      <c r="E15" s="101"/>
      <c r="F15" s="101"/>
      <c r="G15" s="101"/>
      <c r="I15" s="97"/>
      <c r="J15" s="106" t="s">
        <v>72</v>
      </c>
      <c r="K15" s="109">
        <f>SUM(K4:K14)</f>
        <v>403661.1439688185</v>
      </c>
      <c r="M15" s="130"/>
      <c r="N15" s="123"/>
    </row>
    <row r="16" spans="2:7" ht="24.75" customHeight="1">
      <c r="B16" s="92"/>
      <c r="C16" s="94"/>
      <c r="D16" s="95"/>
      <c r="E16" s="95"/>
      <c r="F16" s="95"/>
      <c r="G16" s="95"/>
    </row>
    <row r="17" spans="1:8" ht="34.5" customHeight="1">
      <c r="A17" s="94"/>
      <c r="B17" s="93"/>
      <c r="C17" s="94"/>
      <c r="D17" s="95"/>
      <c r="E17" s="95"/>
      <c r="F17" s="95"/>
      <c r="G17" s="95"/>
      <c r="H17" s="95"/>
    </row>
    <row r="18" spans="1:7" ht="24.75" customHeight="1">
      <c r="A18" s="92"/>
      <c r="B18" s="93"/>
      <c r="C18" s="94"/>
      <c r="D18" s="95"/>
      <c r="E18" s="95"/>
      <c r="F18" s="95"/>
      <c r="G18" s="95"/>
    </row>
    <row r="19" spans="1:7" ht="24.75" customHeight="1">
      <c r="A19" s="92"/>
      <c r="B19" s="93"/>
      <c r="C19" s="94"/>
      <c r="D19" s="95"/>
      <c r="E19" s="95"/>
      <c r="F19" s="95"/>
      <c r="G19" s="95"/>
    </row>
    <row r="20" spans="1:7" ht="24.75" customHeight="1">
      <c r="A20" s="92"/>
      <c r="B20" s="93"/>
      <c r="C20" s="94"/>
      <c r="D20" s="95"/>
      <c r="E20" s="95"/>
      <c r="F20" s="95"/>
      <c r="G20" s="95"/>
    </row>
    <row r="21" spans="1:7" ht="24.75" customHeight="1">
      <c r="A21" s="92"/>
      <c r="B21" s="93"/>
      <c r="C21" s="94"/>
      <c r="D21" s="95"/>
      <c r="E21" s="95"/>
      <c r="F21" s="95"/>
      <c r="G21" s="95"/>
    </row>
    <row r="22" spans="1:7" ht="24.75" customHeight="1">
      <c r="A22" s="92"/>
      <c r="B22" s="93"/>
      <c r="C22" s="94"/>
      <c r="D22" s="95"/>
      <c r="E22" s="95"/>
      <c r="F22" s="95"/>
      <c r="G22" s="95"/>
    </row>
    <row r="23" spans="1:7" ht="24.75" customHeight="1">
      <c r="A23" s="96"/>
      <c r="B23" s="93"/>
      <c r="C23" s="94"/>
      <c r="D23" s="95"/>
      <c r="E23" s="95"/>
      <c r="F23" s="95"/>
      <c r="G23" s="95"/>
    </row>
    <row r="24" spans="1:7" ht="19.5" customHeight="1">
      <c r="A24" s="96"/>
      <c r="B24" s="93"/>
      <c r="C24" s="94"/>
      <c r="D24" s="95"/>
      <c r="E24" s="95"/>
      <c r="F24" s="95"/>
      <c r="G24" s="95"/>
    </row>
    <row r="25" spans="1:7" ht="19.5" customHeight="1">
      <c r="A25" s="96"/>
      <c r="B25" s="93"/>
      <c r="C25" s="94"/>
      <c r="D25" s="95"/>
      <c r="E25" s="95"/>
      <c r="F25" s="95"/>
      <c r="G25" s="95"/>
    </row>
    <row r="26" spans="1:7" ht="19.5" customHeight="1">
      <c r="A26" s="96"/>
      <c r="B26" s="93"/>
      <c r="C26" s="94"/>
      <c r="D26" s="95"/>
      <c r="E26" s="95"/>
      <c r="F26" s="95"/>
      <c r="G26" s="95"/>
    </row>
    <row r="27" spans="1:7" ht="19.5" customHeight="1">
      <c r="A27" s="96"/>
      <c r="B27" s="93"/>
      <c r="C27" s="94"/>
      <c r="D27" s="95"/>
      <c r="E27" s="95"/>
      <c r="F27" s="95"/>
      <c r="G27" s="95"/>
    </row>
    <row r="29" spans="1:7" ht="19.5" customHeight="1">
      <c r="A29" s="96"/>
      <c r="B29" s="93"/>
      <c r="C29" s="94"/>
      <c r="D29" s="95"/>
      <c r="E29" s="95"/>
      <c r="F29" s="95"/>
      <c r="G29" s="95"/>
    </row>
    <row r="30" spans="1:7" ht="19.5" customHeight="1">
      <c r="A30" s="96"/>
      <c r="B30" s="93"/>
      <c r="C30" s="94"/>
      <c r="D30" s="95"/>
      <c r="E30" s="95"/>
      <c r="F30" s="95"/>
      <c r="G30" s="95"/>
    </row>
    <row r="31" spans="1:7" ht="19.5" customHeight="1">
      <c r="A31" s="96"/>
      <c r="B31" s="93"/>
      <c r="C31" s="94"/>
      <c r="D31" s="95"/>
      <c r="E31" s="95"/>
      <c r="F31" s="95"/>
      <c r="G31" s="95"/>
    </row>
    <row r="32" spans="1:7" ht="19.5" customHeight="1">
      <c r="A32" s="96"/>
      <c r="B32" s="93"/>
      <c r="C32" s="94"/>
      <c r="D32" s="95"/>
      <c r="E32" s="95"/>
      <c r="F32" s="95"/>
      <c r="G32" s="95"/>
    </row>
    <row r="34" spans="1:7" ht="19.5" customHeight="1">
      <c r="A34" s="96"/>
      <c r="B34" s="93"/>
      <c r="C34" s="94"/>
      <c r="D34" s="95"/>
      <c r="E34" s="95"/>
      <c r="F34" s="95"/>
      <c r="G34" s="95"/>
    </row>
    <row r="35" spans="1:7" ht="19.5" customHeight="1">
      <c r="A35" s="96"/>
      <c r="B35" s="96"/>
      <c r="C35" s="94"/>
      <c r="D35" s="95"/>
      <c r="E35" s="95"/>
      <c r="F35" s="95"/>
      <c r="G35" s="95"/>
    </row>
  </sheetData>
  <sheetProtection/>
  <printOptions/>
  <pageMargins left="0.787" right="0.787" top="0.984" bottom="0.984" header="0.512" footer="0.51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M11" sqref="M11"/>
    </sheetView>
  </sheetViews>
  <sheetFormatPr defaultColWidth="9.33203125" defaultRowHeight="19.5" customHeight="1"/>
  <cols>
    <col min="1" max="1" width="1.83203125" style="0" customWidth="1"/>
    <col min="2" max="2" width="3.83203125" style="0" customWidth="1"/>
    <col min="3" max="3" width="38.33203125" style="0" customWidth="1"/>
    <col min="4" max="4" width="14.83203125" style="0" customWidth="1"/>
    <col min="5" max="5" width="11.83203125" style="0" customWidth="1"/>
    <col min="6" max="6" width="14.83203125" style="0" customWidth="1"/>
    <col min="7" max="7" width="11.83203125" style="0" customWidth="1"/>
    <col min="8" max="9" width="1.83203125" style="0" customWidth="1"/>
    <col min="12" max="12" width="1.83203125" style="0" customWidth="1"/>
  </cols>
  <sheetData>
    <row r="1" spans="1:8" s="3" customFormat="1" ht="4.5" customHeight="1" thickBot="1">
      <c r="A1" s="216"/>
      <c r="B1" s="280"/>
      <c r="C1" s="280"/>
      <c r="D1" s="280"/>
      <c r="E1" s="280"/>
      <c r="F1" s="280"/>
      <c r="G1" s="280"/>
      <c r="H1" s="216"/>
    </row>
    <row r="2" spans="1:9" ht="24.75" customHeight="1">
      <c r="A2" s="214"/>
      <c r="B2" s="270" t="s">
        <v>22</v>
      </c>
      <c r="C2" s="271"/>
      <c r="D2" s="281" t="s">
        <v>280</v>
      </c>
      <c r="E2" s="263"/>
      <c r="F2" s="262" t="s">
        <v>299</v>
      </c>
      <c r="G2" s="264"/>
      <c r="H2" s="214"/>
      <c r="I2" s="5"/>
    </row>
    <row r="3" spans="1:9" ht="24.75" customHeight="1" thickBot="1">
      <c r="A3" s="214"/>
      <c r="B3" s="272"/>
      <c r="C3" s="273"/>
      <c r="D3" s="179" t="s">
        <v>17</v>
      </c>
      <c r="E3" s="180" t="s">
        <v>18</v>
      </c>
      <c r="F3" s="180" t="s">
        <v>17</v>
      </c>
      <c r="G3" s="181" t="s">
        <v>18</v>
      </c>
      <c r="H3" s="214"/>
      <c r="I3" s="5"/>
    </row>
    <row r="4" spans="1:9" ht="24.75" customHeight="1">
      <c r="A4" s="214"/>
      <c r="B4" s="265" t="s">
        <v>23</v>
      </c>
      <c r="C4" s="266"/>
      <c r="D4" s="183">
        <v>2027.6456496187188</v>
      </c>
      <c r="E4" s="184">
        <f>D4/D$23*100</f>
        <v>0.4834341268691246</v>
      </c>
      <c r="F4" s="185">
        <v>2053.2402897706565</v>
      </c>
      <c r="G4" s="186">
        <f aca="true" t="shared" si="0" ref="G4:G22">F4/$F$23*100</f>
        <v>0.5086544296989017</v>
      </c>
      <c r="H4" s="214"/>
      <c r="I4" s="5"/>
    </row>
    <row r="5" spans="1:9" ht="24.75" customHeight="1">
      <c r="A5" s="214"/>
      <c r="B5" s="276" t="s">
        <v>24</v>
      </c>
      <c r="C5" s="277"/>
      <c r="D5" s="187">
        <v>185305.0477717218</v>
      </c>
      <c r="E5" s="188">
        <f aca="true" t="shared" si="1" ref="E5:E22">D5/D$23*100</f>
        <v>44.180690048485054</v>
      </c>
      <c r="F5" s="189">
        <v>176113.55506252233</v>
      </c>
      <c r="G5" s="190">
        <f t="shared" si="0"/>
        <v>43.62905810823509</v>
      </c>
      <c r="H5" s="214"/>
      <c r="I5" s="5"/>
    </row>
    <row r="6" spans="1:9" ht="24.75" customHeight="1">
      <c r="A6" s="214"/>
      <c r="B6" s="276" t="s">
        <v>25</v>
      </c>
      <c r="C6" s="277"/>
      <c r="D6" s="187">
        <v>3610.241003713454</v>
      </c>
      <c r="E6" s="188">
        <f t="shared" si="1"/>
        <v>0.860758736491022</v>
      </c>
      <c r="F6" s="189">
        <v>3616.7091200531813</v>
      </c>
      <c r="G6" s="190">
        <f t="shared" si="0"/>
        <v>0.895976532319534</v>
      </c>
      <c r="H6" s="214"/>
      <c r="I6" s="5"/>
    </row>
    <row r="7" spans="1:9" ht="24.75" customHeight="1">
      <c r="A7" s="214"/>
      <c r="B7" s="276" t="s">
        <v>26</v>
      </c>
      <c r="C7" s="277"/>
      <c r="D7" s="187">
        <v>5662.157274813049</v>
      </c>
      <c r="E7" s="188">
        <f t="shared" si="1"/>
        <v>1.3499794990607112</v>
      </c>
      <c r="F7" s="189">
        <v>2720.7999157238014</v>
      </c>
      <c r="G7" s="190">
        <f t="shared" si="0"/>
        <v>0.6740306706196062</v>
      </c>
      <c r="H7" s="214"/>
      <c r="I7" s="5"/>
    </row>
    <row r="8" spans="1:9" ht="24.75" customHeight="1">
      <c r="A8" s="214"/>
      <c r="B8" s="276" t="s">
        <v>27</v>
      </c>
      <c r="C8" s="277"/>
      <c r="D8" s="187">
        <v>2777.2716259458866</v>
      </c>
      <c r="E8" s="188">
        <f t="shared" si="1"/>
        <v>0.6621610061994871</v>
      </c>
      <c r="F8" s="189">
        <v>2647.890687568391</v>
      </c>
      <c r="G8" s="190">
        <f t="shared" si="0"/>
        <v>0.6559686824285798</v>
      </c>
      <c r="H8" s="214"/>
      <c r="I8" s="5"/>
    </row>
    <row r="9" spans="1:9" ht="24.75" customHeight="1">
      <c r="A9" s="214"/>
      <c r="B9" s="278" t="s">
        <v>28</v>
      </c>
      <c r="C9" s="277"/>
      <c r="D9" s="187">
        <v>6428.017295480264</v>
      </c>
      <c r="E9" s="188">
        <f t="shared" si="1"/>
        <v>1.5325769220694336</v>
      </c>
      <c r="F9" s="189">
        <v>6445.342967398668</v>
      </c>
      <c r="G9" s="190">
        <f t="shared" si="0"/>
        <v>1.5967211765858125</v>
      </c>
      <c r="H9" s="214"/>
      <c r="I9" s="5"/>
    </row>
    <row r="10" spans="1:9" ht="24.75" customHeight="1">
      <c r="A10" s="214"/>
      <c r="B10" s="276" t="s">
        <v>29</v>
      </c>
      <c r="C10" s="277"/>
      <c r="D10" s="187">
        <v>1466.292102316189</v>
      </c>
      <c r="E10" s="188">
        <f t="shared" si="1"/>
        <v>0.3495954247980233</v>
      </c>
      <c r="F10" s="189">
        <v>1382.6378708678587</v>
      </c>
      <c r="G10" s="190">
        <f t="shared" si="0"/>
        <v>0.34252438995581475</v>
      </c>
      <c r="H10" s="214"/>
      <c r="I10" s="5"/>
    </row>
    <row r="11" spans="1:9" ht="24.75" customHeight="1">
      <c r="A11" s="214"/>
      <c r="B11" s="276" t="s">
        <v>30</v>
      </c>
      <c r="C11" s="277"/>
      <c r="D11" s="187">
        <v>5971.065248502265</v>
      </c>
      <c r="E11" s="188">
        <f t="shared" si="1"/>
        <v>1.4236297725054021</v>
      </c>
      <c r="F11" s="189">
        <v>6262.084425581031</v>
      </c>
      <c r="G11" s="190">
        <f t="shared" si="0"/>
        <v>1.5513220727692227</v>
      </c>
      <c r="H11" s="214"/>
      <c r="I11" s="5"/>
    </row>
    <row r="12" spans="1:9" ht="24.75" customHeight="1">
      <c r="A12" s="214"/>
      <c r="B12" s="276" t="s">
        <v>31</v>
      </c>
      <c r="C12" s="277"/>
      <c r="D12" s="187">
        <v>74.57178463600053</v>
      </c>
      <c r="E12" s="188">
        <f t="shared" si="1"/>
        <v>0.017779509748834226</v>
      </c>
      <c r="F12" s="189">
        <v>74.35732016591788</v>
      </c>
      <c r="G12" s="190">
        <f t="shared" si="0"/>
        <v>0.01842072770116852</v>
      </c>
      <c r="H12" s="214"/>
      <c r="I12" s="5"/>
    </row>
    <row r="13" spans="1:9" ht="24.75" customHeight="1">
      <c r="A13" s="214"/>
      <c r="B13" s="276" t="s">
        <v>32</v>
      </c>
      <c r="C13" s="277"/>
      <c r="D13" s="187">
        <v>3066.3083412967385</v>
      </c>
      <c r="E13" s="188">
        <f t="shared" si="1"/>
        <v>0.7310735462900272</v>
      </c>
      <c r="F13" s="189">
        <v>3193.7389895795636</v>
      </c>
      <c r="G13" s="190">
        <f t="shared" si="0"/>
        <v>0.7911930680715381</v>
      </c>
      <c r="H13" s="214"/>
      <c r="I13" s="5"/>
    </row>
    <row r="14" spans="1:9" ht="24.75" customHeight="1">
      <c r="A14" s="214"/>
      <c r="B14" s="276" t="s">
        <v>33</v>
      </c>
      <c r="C14" s="277"/>
      <c r="D14" s="187">
        <v>78.27968231984171</v>
      </c>
      <c r="E14" s="188">
        <f t="shared" si="1"/>
        <v>0.018663551928317056</v>
      </c>
      <c r="F14" s="189">
        <v>124.2296468593457</v>
      </c>
      <c r="G14" s="190">
        <f t="shared" si="0"/>
        <v>0.030775725807520887</v>
      </c>
      <c r="H14" s="214"/>
      <c r="I14" s="5"/>
    </row>
    <row r="15" spans="1:9" ht="24.75" customHeight="1">
      <c r="A15" s="214"/>
      <c r="B15" s="276" t="s">
        <v>257</v>
      </c>
      <c r="C15" s="277"/>
      <c r="D15" s="187">
        <v>62.22751779653504</v>
      </c>
      <c r="E15" s="188">
        <f t="shared" si="1"/>
        <v>0.014836372291607097</v>
      </c>
      <c r="F15" s="189">
        <v>40.5883749892074</v>
      </c>
      <c r="G15" s="190">
        <f t="shared" si="0"/>
        <v>0.010055061180806325</v>
      </c>
      <c r="H15" s="214"/>
      <c r="I15" s="5"/>
    </row>
    <row r="16" spans="1:9" ht="24.75" customHeight="1">
      <c r="A16" s="214"/>
      <c r="B16" s="276" t="s">
        <v>34</v>
      </c>
      <c r="C16" s="277"/>
      <c r="D16" s="187">
        <v>11461.000237552971</v>
      </c>
      <c r="E16" s="188">
        <f t="shared" si="1"/>
        <v>2.7325477920316694</v>
      </c>
      <c r="F16" s="189">
        <v>8766.448792595544</v>
      </c>
      <c r="G16" s="190">
        <f t="shared" si="0"/>
        <v>2.1717346154260326</v>
      </c>
      <c r="H16" s="214"/>
      <c r="I16" s="5"/>
    </row>
    <row r="17" spans="1:9" ht="34.5" customHeight="1">
      <c r="A17" s="214"/>
      <c r="B17" s="282" t="s">
        <v>35</v>
      </c>
      <c r="C17" s="277"/>
      <c r="D17" s="187">
        <v>5183.1302359747415</v>
      </c>
      <c r="E17" s="188">
        <f t="shared" si="1"/>
        <v>1.2357691988975414</v>
      </c>
      <c r="F17" s="189">
        <v>6174.290626512087</v>
      </c>
      <c r="G17" s="190">
        <f t="shared" si="0"/>
        <v>1.5295726920372181</v>
      </c>
      <c r="H17" s="214"/>
      <c r="I17" s="5"/>
    </row>
    <row r="18" spans="1:9" ht="24.75" customHeight="1">
      <c r="A18" s="214"/>
      <c r="B18" s="278" t="s">
        <v>36</v>
      </c>
      <c r="C18" s="277"/>
      <c r="D18" s="187">
        <v>20715.490421601677</v>
      </c>
      <c r="E18" s="188">
        <f t="shared" si="1"/>
        <v>4.939016354517307</v>
      </c>
      <c r="F18" s="189">
        <v>18440.30974935508</v>
      </c>
      <c r="G18" s="190">
        <f t="shared" si="0"/>
        <v>4.568264749995243</v>
      </c>
      <c r="H18" s="214"/>
      <c r="I18" s="5"/>
    </row>
    <row r="19" spans="1:9" ht="24.75" customHeight="1">
      <c r="A19" s="214"/>
      <c r="B19" s="276" t="s">
        <v>37</v>
      </c>
      <c r="C19" s="277"/>
      <c r="D19" s="187">
        <v>60899.78063663228</v>
      </c>
      <c r="E19" s="188">
        <f t="shared" si="1"/>
        <v>14.519811331002378</v>
      </c>
      <c r="F19" s="189">
        <v>61189.49463719113</v>
      </c>
      <c r="G19" s="190">
        <f t="shared" si="0"/>
        <v>15.158628852797836</v>
      </c>
      <c r="H19" s="214"/>
      <c r="I19" s="5"/>
    </row>
    <row r="20" spans="1:9" ht="24.75" customHeight="1">
      <c r="A20" s="214"/>
      <c r="B20" s="276" t="s">
        <v>38</v>
      </c>
      <c r="C20" s="277"/>
      <c r="D20" s="187">
        <v>87475.70436000002</v>
      </c>
      <c r="E20" s="188">
        <f t="shared" si="1"/>
        <v>20.85608043372387</v>
      </c>
      <c r="F20" s="189">
        <v>87698.20507500002</v>
      </c>
      <c r="G20" s="190">
        <f t="shared" si="0"/>
        <v>21.72569898919338</v>
      </c>
      <c r="H20" s="214"/>
      <c r="I20" s="5"/>
    </row>
    <row r="21" spans="1:9" ht="24.75" customHeight="1">
      <c r="A21" s="214"/>
      <c r="B21" s="276" t="s">
        <v>39</v>
      </c>
      <c r="C21" s="277"/>
      <c r="D21" s="187">
        <v>197.2203185420037</v>
      </c>
      <c r="E21" s="188">
        <f t="shared" si="1"/>
        <v>0.047021545659683</v>
      </c>
      <c r="F21" s="189">
        <v>167.70347243354044</v>
      </c>
      <c r="G21" s="190">
        <f t="shared" si="0"/>
        <v>0.04154560698725439</v>
      </c>
      <c r="H21" s="214"/>
      <c r="I21" s="5"/>
    </row>
    <row r="22" spans="1:9" ht="24.75" customHeight="1" thickBot="1">
      <c r="A22" s="214"/>
      <c r="B22" s="278" t="s">
        <v>258</v>
      </c>
      <c r="C22" s="279"/>
      <c r="D22" s="197">
        <v>16963.9752296945</v>
      </c>
      <c r="E22" s="198">
        <f t="shared" si="1"/>
        <v>4.044574827430493</v>
      </c>
      <c r="F22" s="199">
        <v>16549.51694465114</v>
      </c>
      <c r="G22" s="200">
        <f t="shared" si="0"/>
        <v>4.099853848189445</v>
      </c>
      <c r="H22" s="214"/>
      <c r="I22" s="5"/>
    </row>
    <row r="23" spans="1:8" ht="24.75" customHeight="1" thickBot="1" thickTop="1">
      <c r="A23" s="214"/>
      <c r="B23" s="274" t="s">
        <v>259</v>
      </c>
      <c r="C23" s="275"/>
      <c r="D23" s="202">
        <f>SUM(D4:D22)</f>
        <v>419425.426738159</v>
      </c>
      <c r="E23" s="203">
        <f>D23/$D$23*100</f>
        <v>100</v>
      </c>
      <c r="F23" s="204">
        <f>SUM(F4:F22)</f>
        <v>403661.1439688185</v>
      </c>
      <c r="G23" s="205">
        <f>F23/$F$23*100</f>
        <v>100</v>
      </c>
      <c r="H23" s="214"/>
    </row>
    <row r="24" spans="1:8" ht="19.5" customHeight="1">
      <c r="A24" s="214"/>
      <c r="B24" s="213" t="s">
        <v>318</v>
      </c>
      <c r="C24" s="178"/>
      <c r="D24" s="178"/>
      <c r="E24" s="178"/>
      <c r="F24" s="178"/>
      <c r="G24" s="178"/>
      <c r="H24" s="214"/>
    </row>
    <row r="25" spans="2:7" ht="19.5" customHeight="1">
      <c r="B25" s="2"/>
      <c r="C25" s="2"/>
      <c r="D25" s="2"/>
      <c r="E25" s="2"/>
      <c r="F25" s="2"/>
      <c r="G25" s="2"/>
    </row>
    <row r="26" spans="2:7" ht="19.5" customHeight="1">
      <c r="B26" s="2"/>
      <c r="C26" s="2"/>
      <c r="D26" s="2"/>
      <c r="E26" s="2"/>
      <c r="F26" s="2"/>
      <c r="G26" s="2"/>
    </row>
  </sheetData>
  <sheetProtection/>
  <mergeCells count="24">
    <mergeCell ref="B9:C9"/>
    <mergeCell ref="B22:C22"/>
    <mergeCell ref="B23:C23"/>
    <mergeCell ref="B20:C20"/>
    <mergeCell ref="B21:C21"/>
    <mergeCell ref="B16:C16"/>
    <mergeCell ref="B17:C17"/>
    <mergeCell ref="B18:C18"/>
    <mergeCell ref="B1:G1"/>
    <mergeCell ref="B5:C5"/>
    <mergeCell ref="B6:C6"/>
    <mergeCell ref="B7:C7"/>
    <mergeCell ref="D2:E2"/>
    <mergeCell ref="F2:G2"/>
    <mergeCell ref="B13:C13"/>
    <mergeCell ref="B2:C3"/>
    <mergeCell ref="B4:C4"/>
    <mergeCell ref="B19:C19"/>
    <mergeCell ref="B14:C14"/>
    <mergeCell ref="B15:C15"/>
    <mergeCell ref="B8:C8"/>
    <mergeCell ref="B10:C10"/>
    <mergeCell ref="B11:C11"/>
    <mergeCell ref="B12:C12"/>
  </mergeCells>
  <printOptions/>
  <pageMargins left="0.787" right="0.787" top="0.984" bottom="0.984" header="0.512" footer="0.512"/>
  <pageSetup horizontalDpi="600" verticalDpi="600" orientation="portrait" paperSize="9" scale="9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H40"/>
  <sheetViews>
    <sheetView zoomScale="85" zoomScaleNormal="85" zoomScalePageLayoutView="0" workbookViewId="0" topLeftCell="A1">
      <selection activeCell="E16" sqref="E16"/>
    </sheetView>
  </sheetViews>
  <sheetFormatPr defaultColWidth="9.33203125" defaultRowHeight="19.5" customHeight="1"/>
  <cols>
    <col min="2" max="8" width="18.5" style="0" customWidth="1"/>
  </cols>
  <sheetData>
    <row r="2" s="3" customFormat="1" ht="4.5" customHeight="1" thickBot="1"/>
    <row r="3" spans="2:8" ht="17.25" customHeight="1" thickBot="1">
      <c r="B3" s="250" t="s">
        <v>279</v>
      </c>
      <c r="C3" s="253"/>
      <c r="D3" s="254"/>
      <c r="F3" s="250" t="s">
        <v>313</v>
      </c>
      <c r="G3" s="253"/>
      <c r="H3" s="254"/>
    </row>
    <row r="4" spans="2:8" ht="17.25" customHeight="1" thickBot="1">
      <c r="B4" s="10" t="s">
        <v>66</v>
      </c>
      <c r="C4" s="10" t="s">
        <v>171</v>
      </c>
      <c r="D4" s="104" t="s">
        <v>272</v>
      </c>
      <c r="F4" s="10" t="s">
        <v>66</v>
      </c>
      <c r="G4" s="10" t="s">
        <v>171</v>
      </c>
      <c r="H4" s="104" t="s">
        <v>272</v>
      </c>
    </row>
    <row r="5" spans="2:8" ht="17.25" customHeight="1">
      <c r="B5" s="9">
        <v>1</v>
      </c>
      <c r="C5" s="103" t="s">
        <v>335</v>
      </c>
      <c r="D5" s="105">
        <v>114554.64258945153</v>
      </c>
      <c r="F5" s="9">
        <v>1</v>
      </c>
      <c r="G5" s="103" t="s">
        <v>335</v>
      </c>
      <c r="H5" s="105">
        <v>103557.03631724064</v>
      </c>
    </row>
    <row r="6" spans="2:8" ht="17.25" customHeight="1">
      <c r="B6" s="8">
        <v>2</v>
      </c>
      <c r="C6" s="103" t="s">
        <v>336</v>
      </c>
      <c r="D6" s="105">
        <v>65263.32505533112</v>
      </c>
      <c r="F6" s="8">
        <v>2</v>
      </c>
      <c r="G6" s="103" t="s">
        <v>337</v>
      </c>
      <c r="H6" s="105">
        <v>65804.64207405115</v>
      </c>
    </row>
    <row r="7" spans="2:8" ht="17.25" customHeight="1">
      <c r="B7" s="8">
        <v>3</v>
      </c>
      <c r="C7" s="103" t="s">
        <v>337</v>
      </c>
      <c r="D7" s="105">
        <v>60834.598962180826</v>
      </c>
      <c r="F7" s="8">
        <v>3</v>
      </c>
      <c r="G7" s="103" t="s">
        <v>336</v>
      </c>
      <c r="H7" s="105">
        <v>58150.49832770632</v>
      </c>
    </row>
    <row r="8" spans="2:8" ht="17.25" customHeight="1">
      <c r="B8" s="8">
        <v>4</v>
      </c>
      <c r="C8" s="103" t="s">
        <v>338</v>
      </c>
      <c r="D8" s="105">
        <v>54802.70760199379</v>
      </c>
      <c r="F8" s="8">
        <v>4</v>
      </c>
      <c r="G8" s="103" t="s">
        <v>338</v>
      </c>
      <c r="H8" s="105">
        <v>57370.92933206939</v>
      </c>
    </row>
    <row r="9" spans="2:8" ht="17.25" customHeight="1">
      <c r="B9" s="8">
        <v>5</v>
      </c>
      <c r="C9" s="103" t="s">
        <v>339</v>
      </c>
      <c r="D9" s="105">
        <v>40204.33534210482</v>
      </c>
      <c r="F9" s="8">
        <v>5</v>
      </c>
      <c r="G9" s="103" t="s">
        <v>339</v>
      </c>
      <c r="H9" s="105">
        <v>39016.496798061904</v>
      </c>
    </row>
    <row r="10" spans="2:8" ht="17.25" customHeight="1">
      <c r="B10" s="8">
        <v>6</v>
      </c>
      <c r="C10" s="103" t="s">
        <v>340</v>
      </c>
      <c r="D10" s="105">
        <v>36312.677571762746</v>
      </c>
      <c r="F10" s="8">
        <v>6</v>
      </c>
      <c r="G10" s="103" t="s">
        <v>340</v>
      </c>
      <c r="H10" s="105">
        <v>36110.80323119937</v>
      </c>
    </row>
    <row r="11" spans="2:8" ht="17.25" customHeight="1">
      <c r="B11" s="8">
        <v>7</v>
      </c>
      <c r="C11" s="103" t="s">
        <v>341</v>
      </c>
      <c r="D11" s="105">
        <v>31218.240346717037</v>
      </c>
      <c r="F11" s="8">
        <v>7</v>
      </c>
      <c r="G11" s="103" t="s">
        <v>341</v>
      </c>
      <c r="H11" s="105">
        <v>27497.66039840697</v>
      </c>
    </row>
    <row r="12" spans="2:8" ht="17.25" customHeight="1" thickBot="1">
      <c r="B12" s="8">
        <v>8</v>
      </c>
      <c r="C12" s="103" t="s">
        <v>342</v>
      </c>
      <c r="D12" s="105">
        <v>16234.89926861695</v>
      </c>
      <c r="F12" s="8">
        <v>8</v>
      </c>
      <c r="G12" s="103" t="s">
        <v>342</v>
      </c>
      <c r="H12" s="105">
        <v>16153.077490082682</v>
      </c>
    </row>
    <row r="13" spans="2:8" ht="18" customHeight="1" thickBot="1">
      <c r="B13" s="97"/>
      <c r="C13" s="106" t="s">
        <v>72</v>
      </c>
      <c r="D13" s="109">
        <f>SUM(D5:D12)</f>
        <v>419425.4267381588</v>
      </c>
      <c r="F13" s="97"/>
      <c r="G13" s="106" t="s">
        <v>72</v>
      </c>
      <c r="H13" s="109">
        <f>SUM(H5:H12)</f>
        <v>403661.1439688185</v>
      </c>
    </row>
    <row r="18" ht="30" customHeight="1"/>
    <row r="22" ht="19.5" customHeight="1">
      <c r="A22" s="96"/>
    </row>
    <row r="23" ht="19.5" customHeight="1">
      <c r="A23" s="96"/>
    </row>
    <row r="24" ht="19.5" customHeight="1">
      <c r="A24" s="96"/>
    </row>
    <row r="25" ht="19.5" customHeight="1">
      <c r="A25" s="96"/>
    </row>
    <row r="26" ht="19.5" customHeight="1">
      <c r="A26" s="96"/>
    </row>
    <row r="27" ht="19.5" customHeight="1">
      <c r="A27" s="96"/>
    </row>
    <row r="28" ht="19.5" customHeight="1">
      <c r="A28" s="96"/>
    </row>
    <row r="29" ht="19.5" customHeight="1">
      <c r="A29" s="96"/>
    </row>
    <row r="30" ht="19.5" customHeight="1">
      <c r="A30" s="96"/>
    </row>
    <row r="31" ht="19.5" customHeight="1">
      <c r="A31" s="96"/>
    </row>
    <row r="32" ht="19.5" customHeight="1">
      <c r="A32" s="96"/>
    </row>
    <row r="33" ht="19.5" customHeight="1">
      <c r="A33" s="96"/>
    </row>
    <row r="34" ht="19.5" customHeight="1">
      <c r="A34" s="96"/>
    </row>
    <row r="35" ht="19.5" customHeight="1">
      <c r="A35" s="96"/>
    </row>
    <row r="36" ht="19.5" customHeight="1">
      <c r="A36" s="96"/>
    </row>
    <row r="37" ht="19.5" customHeight="1">
      <c r="A37" s="96"/>
    </row>
    <row r="38" ht="19.5" customHeight="1">
      <c r="A38" s="96"/>
    </row>
    <row r="39" ht="19.5" customHeight="1">
      <c r="A39" s="96"/>
    </row>
    <row r="40" ht="19.5" customHeight="1">
      <c r="A40" s="96"/>
    </row>
  </sheetData>
  <sheetProtection/>
  <printOptions/>
  <pageMargins left="0.787" right="0.787" top="0.984" bottom="0.984" header="0.512" footer="0.512"/>
  <pageSetup horizontalDpi="600" verticalDpi="6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48"/>
  <sheetViews>
    <sheetView zoomScalePageLayoutView="0" workbookViewId="0" topLeftCell="A1">
      <selection activeCell="M37" sqref="M37"/>
    </sheetView>
  </sheetViews>
  <sheetFormatPr defaultColWidth="9.33203125" defaultRowHeight="13.5" customHeight="1"/>
  <cols>
    <col min="1" max="1" width="1.83203125" style="0" customWidth="1"/>
    <col min="2" max="2" width="2.83203125" style="0" customWidth="1"/>
    <col min="3" max="3" width="10.83203125" style="0" customWidth="1"/>
    <col min="4" max="6" width="4.83203125" style="0" customWidth="1"/>
    <col min="7" max="7" width="10.83203125" style="0" customWidth="1"/>
    <col min="8" max="10" width="4.83203125" style="0" customWidth="1"/>
    <col min="11" max="11" width="10.83203125" style="0" customWidth="1"/>
    <col min="12" max="14" width="4.83203125" style="0" customWidth="1"/>
    <col min="15" max="17" width="5.83203125" style="0" customWidth="1"/>
    <col min="18" max="18" width="10.83203125" style="0" customWidth="1"/>
    <col min="19" max="19" width="4.83203125" style="0" customWidth="1"/>
    <col min="20" max="20" width="2.83203125" style="0" customWidth="1"/>
    <col min="21" max="21" width="1.83203125" style="0" customWidth="1"/>
    <col min="22" max="22" width="2.83203125" style="0" customWidth="1"/>
    <col min="23" max="32" width="12.5" style="0" customWidth="1"/>
    <col min="33" max="33" width="5.83203125" style="0" customWidth="1"/>
  </cols>
  <sheetData>
    <row r="1" spans="1:21" ht="13.5" customHeight="1" thickBot="1">
      <c r="A1" s="124"/>
      <c r="B1" s="155" t="s">
        <v>312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24"/>
    </row>
    <row r="2" spans="1:21" ht="13.5" customHeight="1">
      <c r="A2" s="124"/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1"/>
      <c r="U2" s="124"/>
    </row>
    <row r="3" spans="1:21" ht="13.5" customHeight="1">
      <c r="A3" s="124"/>
      <c r="B3" s="162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 t="s">
        <v>301</v>
      </c>
      <c r="Q3" s="163"/>
      <c r="R3" s="163"/>
      <c r="S3" s="163"/>
      <c r="T3" s="164"/>
      <c r="U3" s="124"/>
    </row>
    <row r="4" spans="1:21" ht="13.5" customHeight="1" thickBot="1">
      <c r="A4" s="124"/>
      <c r="B4" s="162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4"/>
      <c r="U4" s="124"/>
    </row>
    <row r="5" spans="1:21" ht="13.5" customHeight="1" thickTop="1">
      <c r="A5" s="124"/>
      <c r="B5" s="162"/>
      <c r="C5" s="165"/>
      <c r="D5" s="165"/>
      <c r="E5" s="165"/>
      <c r="F5" s="166"/>
      <c r="G5" s="290" t="s">
        <v>261</v>
      </c>
      <c r="H5" s="291"/>
      <c r="I5" s="165"/>
      <c r="J5" s="163"/>
      <c r="K5" s="163"/>
      <c r="L5" s="163"/>
      <c r="M5" s="163"/>
      <c r="N5" s="163"/>
      <c r="O5" s="163"/>
      <c r="P5" s="163"/>
      <c r="Q5" s="163"/>
      <c r="R5" s="288" t="s">
        <v>269</v>
      </c>
      <c r="S5" s="289"/>
      <c r="T5" s="164"/>
      <c r="U5" s="124"/>
    </row>
    <row r="6" spans="1:21" ht="13.5" customHeight="1" thickBot="1">
      <c r="A6" s="124"/>
      <c r="B6" s="162"/>
      <c r="C6" s="163"/>
      <c r="D6" s="163"/>
      <c r="E6" s="163"/>
      <c r="F6" s="163"/>
      <c r="G6" s="167">
        <v>90693.97031138572</v>
      </c>
      <c r="H6" s="166" t="s">
        <v>262</v>
      </c>
      <c r="I6" s="163"/>
      <c r="J6" s="163"/>
      <c r="K6" s="163"/>
      <c r="L6" s="163"/>
      <c r="M6" s="163"/>
      <c r="N6" s="163"/>
      <c r="O6" s="163"/>
      <c r="P6" s="163"/>
      <c r="Q6" s="163"/>
      <c r="R6" s="168">
        <v>216507.03185293352</v>
      </c>
      <c r="S6" s="169" t="s">
        <v>262</v>
      </c>
      <c r="T6" s="164"/>
      <c r="U6" s="124"/>
    </row>
    <row r="7" spans="1:21" ht="13.5" customHeight="1" thickBot="1" thickTop="1">
      <c r="A7" s="124"/>
      <c r="B7" s="162"/>
      <c r="C7" s="288" t="s">
        <v>263</v>
      </c>
      <c r="D7" s="289"/>
      <c r="E7" s="170"/>
      <c r="F7" s="163"/>
      <c r="G7" s="299" t="s">
        <v>343</v>
      </c>
      <c r="H7" s="300"/>
      <c r="I7" s="165"/>
      <c r="J7" s="163"/>
      <c r="K7" s="163"/>
      <c r="L7" s="163"/>
      <c r="M7" s="163"/>
      <c r="N7" s="163"/>
      <c r="O7" s="163"/>
      <c r="P7" s="163"/>
      <c r="Q7" s="163"/>
      <c r="R7" s="171" t="s">
        <v>344</v>
      </c>
      <c r="S7" s="172"/>
      <c r="T7" s="164"/>
      <c r="U7" s="124"/>
    </row>
    <row r="8" spans="1:21" ht="13.5" customHeight="1" thickTop="1">
      <c r="A8" s="124"/>
      <c r="B8" s="162"/>
      <c r="C8" s="168">
        <v>403661.14396881836</v>
      </c>
      <c r="D8" s="169" t="s">
        <v>262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4"/>
      <c r="U8" s="124"/>
    </row>
    <row r="9" spans="1:21" ht="13.5" customHeight="1" thickBot="1">
      <c r="A9" s="124"/>
      <c r="B9" s="162"/>
      <c r="C9" s="301" t="s">
        <v>345</v>
      </c>
      <c r="D9" s="302"/>
      <c r="E9" s="165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73">
        <v>218811</v>
      </c>
      <c r="S9" s="163" t="s">
        <v>262</v>
      </c>
      <c r="T9" s="164"/>
      <c r="U9" s="124"/>
    </row>
    <row r="10" spans="1:21" ht="13.5" customHeight="1" thickTop="1">
      <c r="A10" s="124"/>
      <c r="B10" s="162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74" t="s">
        <v>302</v>
      </c>
      <c r="S10" s="174"/>
      <c r="T10" s="164"/>
      <c r="U10" s="124"/>
    </row>
    <row r="11" spans="1:21" ht="13.5" customHeight="1">
      <c r="A11" s="124"/>
      <c r="B11" s="162"/>
      <c r="C11" s="173">
        <v>419425</v>
      </c>
      <c r="D11" s="163" t="s">
        <v>262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290" t="s">
        <v>260</v>
      </c>
      <c r="P11" s="295"/>
      <c r="Q11" s="291"/>
      <c r="R11" s="163"/>
      <c r="S11" s="163"/>
      <c r="T11" s="164"/>
      <c r="U11" s="124"/>
    </row>
    <row r="12" spans="1:21" ht="13.5" customHeight="1">
      <c r="A12" s="124"/>
      <c r="B12" s="162"/>
      <c r="C12" s="298" t="s">
        <v>271</v>
      </c>
      <c r="D12" s="298"/>
      <c r="E12" s="165"/>
      <c r="F12" s="163"/>
      <c r="G12" s="163"/>
      <c r="H12" s="163"/>
      <c r="I12" s="163"/>
      <c r="J12" s="163"/>
      <c r="K12" s="290" t="s">
        <v>265</v>
      </c>
      <c r="L12" s="291"/>
      <c r="M12" s="165"/>
      <c r="N12" s="163"/>
      <c r="O12" s="286">
        <v>125813.06154154782</v>
      </c>
      <c r="P12" s="287"/>
      <c r="Q12" s="166" t="s">
        <v>262</v>
      </c>
      <c r="R12" s="163"/>
      <c r="S12" s="163"/>
      <c r="T12" s="164"/>
      <c r="U12" s="124"/>
    </row>
    <row r="13" spans="1:21" ht="13.5" customHeight="1">
      <c r="A13" s="124"/>
      <c r="B13" s="162"/>
      <c r="C13" s="163"/>
      <c r="D13" s="163"/>
      <c r="E13" s="163"/>
      <c r="F13" s="163"/>
      <c r="G13" s="290" t="s">
        <v>264</v>
      </c>
      <c r="H13" s="291"/>
      <c r="I13" s="165"/>
      <c r="J13" s="163"/>
      <c r="K13" s="167">
        <v>135329.55267658472</v>
      </c>
      <c r="L13" s="166" t="s">
        <v>262</v>
      </c>
      <c r="M13" s="163"/>
      <c r="N13" s="163"/>
      <c r="O13" s="292" t="s">
        <v>346</v>
      </c>
      <c r="P13" s="294"/>
      <c r="Q13" s="293"/>
      <c r="R13" s="163"/>
      <c r="S13" s="163"/>
      <c r="T13" s="164"/>
      <c r="U13" s="124"/>
    </row>
    <row r="14" spans="1:21" ht="13.5" customHeight="1">
      <c r="A14" s="124"/>
      <c r="B14" s="162"/>
      <c r="C14" s="163"/>
      <c r="D14" s="163"/>
      <c r="E14" s="163"/>
      <c r="F14" s="163"/>
      <c r="G14" s="167">
        <v>305782.68081371917</v>
      </c>
      <c r="H14" s="166" t="s">
        <v>262</v>
      </c>
      <c r="I14" s="163"/>
      <c r="J14" s="163"/>
      <c r="K14" s="292" t="s">
        <v>347</v>
      </c>
      <c r="L14" s="293"/>
      <c r="M14" s="165"/>
      <c r="N14" s="163"/>
      <c r="O14" s="163"/>
      <c r="P14" s="163"/>
      <c r="Q14" s="163"/>
      <c r="R14" s="163"/>
      <c r="S14" s="163"/>
      <c r="T14" s="164"/>
      <c r="U14" s="124"/>
    </row>
    <row r="15" spans="1:21" ht="13.5" customHeight="1" thickBot="1">
      <c r="A15" s="124"/>
      <c r="B15" s="162"/>
      <c r="C15" s="163"/>
      <c r="D15" s="163"/>
      <c r="E15" s="163"/>
      <c r="F15" s="163"/>
      <c r="G15" s="292" t="s">
        <v>348</v>
      </c>
      <c r="H15" s="293"/>
      <c r="I15" s="165"/>
      <c r="J15" s="163"/>
      <c r="K15" s="163"/>
      <c r="L15" s="163"/>
      <c r="M15" s="163"/>
      <c r="N15" s="163"/>
      <c r="O15" s="290" t="s">
        <v>268</v>
      </c>
      <c r="P15" s="295"/>
      <c r="Q15" s="291"/>
      <c r="R15" s="163"/>
      <c r="S15" s="163"/>
      <c r="T15" s="164"/>
      <c r="U15" s="124"/>
    </row>
    <row r="16" spans="1:21" ht="13.5" customHeight="1" thickTop="1">
      <c r="A16" s="124"/>
      <c r="B16" s="162"/>
      <c r="C16" s="163"/>
      <c r="D16" s="163"/>
      <c r="E16" s="163"/>
      <c r="F16" s="163"/>
      <c r="G16" s="163"/>
      <c r="H16" s="163"/>
      <c r="I16" s="163"/>
      <c r="J16" s="163"/>
      <c r="K16" s="288" t="s">
        <v>266</v>
      </c>
      <c r="L16" s="289"/>
      <c r="M16" s="165"/>
      <c r="N16" s="163"/>
      <c r="O16" s="286">
        <v>9516.49113503689</v>
      </c>
      <c r="P16" s="287"/>
      <c r="Q16" s="166" t="s">
        <v>262</v>
      </c>
      <c r="R16" s="163"/>
      <c r="S16" s="163"/>
      <c r="T16" s="164"/>
      <c r="U16" s="124"/>
    </row>
    <row r="17" spans="1:21" ht="13.5" customHeight="1">
      <c r="A17" s="124"/>
      <c r="B17" s="162"/>
      <c r="C17" s="163"/>
      <c r="D17" s="163"/>
      <c r="E17" s="163"/>
      <c r="F17" s="163"/>
      <c r="G17" s="163"/>
      <c r="H17" s="163"/>
      <c r="I17" s="163"/>
      <c r="J17" s="163"/>
      <c r="K17" s="168">
        <v>170453.12813713442</v>
      </c>
      <c r="L17" s="169" t="s">
        <v>262</v>
      </c>
      <c r="M17" s="163"/>
      <c r="N17" s="163"/>
      <c r="O17" s="292" t="s">
        <v>349</v>
      </c>
      <c r="P17" s="294"/>
      <c r="Q17" s="293"/>
      <c r="R17" s="163"/>
      <c r="S17" s="163"/>
      <c r="T17" s="164"/>
      <c r="U17" s="124"/>
    </row>
    <row r="18" spans="1:21" ht="13.5" customHeight="1" thickBot="1">
      <c r="A18" s="124"/>
      <c r="B18" s="162"/>
      <c r="C18" s="163"/>
      <c r="D18" s="163"/>
      <c r="E18" s="163"/>
      <c r="F18" s="163"/>
      <c r="G18" s="163"/>
      <c r="H18" s="163"/>
      <c r="I18" s="163"/>
      <c r="J18" s="163"/>
      <c r="K18" s="296" t="s">
        <v>350</v>
      </c>
      <c r="L18" s="297"/>
      <c r="M18" s="165"/>
      <c r="N18" s="163"/>
      <c r="O18" s="163"/>
      <c r="P18" s="163"/>
      <c r="Q18" s="163"/>
      <c r="R18" s="163"/>
      <c r="S18" s="163"/>
      <c r="T18" s="164"/>
      <c r="U18" s="124"/>
    </row>
    <row r="19" spans="1:21" ht="13.5" customHeight="1" thickTop="1">
      <c r="A19" s="124"/>
      <c r="B19" s="162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4"/>
      <c r="U19" s="124"/>
    </row>
    <row r="20" spans="1:21" ht="13.5" customHeight="1">
      <c r="A20" s="124"/>
      <c r="B20" s="162"/>
      <c r="C20" s="163"/>
      <c r="D20" s="163"/>
      <c r="E20" s="163"/>
      <c r="F20" s="163"/>
      <c r="G20" s="163"/>
      <c r="H20" s="163"/>
      <c r="I20" s="163"/>
      <c r="J20" s="163"/>
      <c r="K20" s="173">
        <v>180471</v>
      </c>
      <c r="L20" s="163" t="s">
        <v>262</v>
      </c>
      <c r="M20" s="163"/>
      <c r="N20" s="163"/>
      <c r="O20" s="163"/>
      <c r="P20" s="163"/>
      <c r="Q20" s="163"/>
      <c r="R20" s="163"/>
      <c r="S20" s="163"/>
      <c r="T20" s="164"/>
      <c r="U20" s="124"/>
    </row>
    <row r="21" spans="1:21" ht="13.5" customHeight="1">
      <c r="A21" s="124"/>
      <c r="B21" s="162"/>
      <c r="C21" s="163"/>
      <c r="D21" s="163"/>
      <c r="E21" s="163"/>
      <c r="F21" s="163"/>
      <c r="G21" s="163"/>
      <c r="H21" s="163"/>
      <c r="I21" s="163"/>
      <c r="J21" s="163"/>
      <c r="K21" s="174" t="s">
        <v>297</v>
      </c>
      <c r="L21" s="174"/>
      <c r="M21" s="165"/>
      <c r="N21" s="163"/>
      <c r="O21" s="163"/>
      <c r="P21" s="163"/>
      <c r="Q21" s="163"/>
      <c r="R21" s="163"/>
      <c r="S21" s="163"/>
      <c r="T21" s="164"/>
      <c r="U21" s="124"/>
    </row>
    <row r="22" spans="1:21" ht="13.5" customHeight="1" thickBot="1">
      <c r="A22" s="124"/>
      <c r="B22" s="162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4"/>
      <c r="U22" s="124"/>
    </row>
    <row r="23" spans="1:21" ht="13.5" customHeight="1" thickTop="1">
      <c r="A23" s="124"/>
      <c r="B23" s="162"/>
      <c r="C23" s="163"/>
      <c r="D23" s="163"/>
      <c r="E23" s="163"/>
      <c r="F23" s="163"/>
      <c r="G23" s="290" t="s">
        <v>267</v>
      </c>
      <c r="H23" s="291"/>
      <c r="I23" s="165"/>
      <c r="J23" s="163"/>
      <c r="K23" s="163"/>
      <c r="L23" s="163"/>
      <c r="M23" s="163"/>
      <c r="N23" s="163"/>
      <c r="O23" s="163"/>
      <c r="P23" s="163"/>
      <c r="Q23" s="163"/>
      <c r="R23" s="288" t="s">
        <v>270</v>
      </c>
      <c r="S23" s="289"/>
      <c r="T23" s="164"/>
      <c r="U23" s="124"/>
    </row>
    <row r="24" spans="1:21" ht="13.5" customHeight="1">
      <c r="A24" s="124"/>
      <c r="B24" s="162"/>
      <c r="C24" s="163"/>
      <c r="D24" s="163"/>
      <c r="E24" s="163"/>
      <c r="F24" s="163"/>
      <c r="G24" s="167">
        <v>7184.492843713487</v>
      </c>
      <c r="H24" s="166" t="s">
        <v>262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8">
        <v>16700.983978750377</v>
      </c>
      <c r="S24" s="169" t="s">
        <v>262</v>
      </c>
      <c r="T24" s="164"/>
      <c r="U24" s="124"/>
    </row>
    <row r="25" spans="1:21" ht="13.5" customHeight="1" thickBot="1">
      <c r="A25" s="124"/>
      <c r="B25" s="162"/>
      <c r="C25" s="163"/>
      <c r="D25" s="163"/>
      <c r="E25" s="163"/>
      <c r="F25" s="163"/>
      <c r="G25" s="292" t="s">
        <v>349</v>
      </c>
      <c r="H25" s="293"/>
      <c r="I25" s="165"/>
      <c r="J25" s="163"/>
      <c r="K25" s="163"/>
      <c r="L25" s="163"/>
      <c r="M25" s="163"/>
      <c r="N25" s="163"/>
      <c r="O25" s="163"/>
      <c r="P25" s="163"/>
      <c r="Q25" s="163"/>
      <c r="R25" s="171" t="s">
        <v>351</v>
      </c>
      <c r="S25" s="172"/>
      <c r="T25" s="164"/>
      <c r="U25" s="124"/>
    </row>
    <row r="26" spans="1:21" ht="13.5" customHeight="1" thickTop="1">
      <c r="A26" s="124"/>
      <c r="B26" s="162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4"/>
      <c r="U26" s="124"/>
    </row>
    <row r="27" spans="1:21" ht="13.5" customHeight="1">
      <c r="A27" s="124"/>
      <c r="B27" s="162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73">
        <v>20143</v>
      </c>
      <c r="S27" s="163" t="s">
        <v>262</v>
      </c>
      <c r="T27" s="164"/>
      <c r="U27" s="124"/>
    </row>
    <row r="28" spans="1:21" ht="13.5" customHeight="1">
      <c r="A28" s="124"/>
      <c r="B28" s="162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74" t="s">
        <v>281</v>
      </c>
      <c r="S28" s="174"/>
      <c r="T28" s="164"/>
      <c r="U28" s="124"/>
    </row>
    <row r="29" spans="1:21" ht="13.5" customHeight="1">
      <c r="A29" s="124"/>
      <c r="B29" s="162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4"/>
      <c r="U29" s="124"/>
    </row>
    <row r="30" spans="1:21" ht="13.5" customHeight="1">
      <c r="A30" s="124"/>
      <c r="B30" s="283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5"/>
      <c r="U30" s="124"/>
    </row>
    <row r="31" spans="1:21" ht="13.5" customHeight="1" thickBot="1">
      <c r="A31" s="124"/>
      <c r="B31" s="175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7"/>
      <c r="U31" s="124"/>
    </row>
    <row r="32" spans="1:21" ht="13.5" customHeight="1">
      <c r="A32" s="124"/>
      <c r="B32" s="178" t="s">
        <v>320</v>
      </c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24"/>
    </row>
    <row r="33" spans="21:35" ht="13.5" customHeight="1"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</row>
    <row r="34" spans="21:35" ht="13.5" customHeight="1"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</row>
    <row r="35" spans="21:35" ht="11.25">
      <c r="U35" s="241"/>
      <c r="V35" s="241"/>
      <c r="W35" s="246"/>
      <c r="X35" s="246"/>
      <c r="Y35" s="246"/>
      <c r="Z35" s="246"/>
      <c r="AA35" s="246"/>
      <c r="AB35" s="246"/>
      <c r="AC35" s="246"/>
      <c r="AD35" s="247"/>
      <c r="AE35" s="247"/>
      <c r="AF35" s="247"/>
      <c r="AG35" s="119"/>
      <c r="AH35" s="241"/>
      <c r="AI35" s="241"/>
    </row>
    <row r="36" spans="21:35" ht="19.5" customHeight="1">
      <c r="U36" s="241"/>
      <c r="V36" s="241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241"/>
      <c r="AH36" s="241"/>
      <c r="AI36" s="241"/>
    </row>
    <row r="37" spans="21:35" ht="19.5" customHeight="1">
      <c r="U37" s="241"/>
      <c r="V37" s="241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1"/>
      <c r="AH37" s="241"/>
      <c r="AI37" s="241"/>
    </row>
    <row r="38" spans="21:35" ht="19.5" customHeight="1">
      <c r="U38" s="241"/>
      <c r="V38" s="241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1"/>
      <c r="AH38" s="241"/>
      <c r="AI38" s="241"/>
    </row>
    <row r="39" spans="21:35" ht="13.5" customHeight="1"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</row>
    <row r="40" spans="21:35" ht="13.5" customHeight="1"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</row>
    <row r="41" spans="21:35" ht="13.5" customHeight="1"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</row>
    <row r="42" spans="21:35" ht="13.5" customHeight="1"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</row>
    <row r="43" spans="21:35" ht="13.5" customHeight="1"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</row>
    <row r="44" spans="21:35" ht="13.5" customHeight="1"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</row>
    <row r="45" spans="21:35" ht="13.5" customHeight="1"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</row>
    <row r="46" spans="21:35" ht="13.5" customHeight="1"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</row>
    <row r="47" spans="21:35" ht="13.5" customHeight="1"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</row>
    <row r="48" spans="21:35" ht="13.5" customHeight="1"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</row>
  </sheetData>
  <sheetProtection/>
  <mergeCells count="22">
    <mergeCell ref="C12:D12"/>
    <mergeCell ref="K16:L16"/>
    <mergeCell ref="G5:H5"/>
    <mergeCell ref="G7:H7"/>
    <mergeCell ref="C7:D7"/>
    <mergeCell ref="C9:D9"/>
    <mergeCell ref="R5:S5"/>
    <mergeCell ref="O11:Q11"/>
    <mergeCell ref="K12:L12"/>
    <mergeCell ref="K14:L14"/>
    <mergeCell ref="G13:H13"/>
    <mergeCell ref="G15:H15"/>
    <mergeCell ref="B30:T30"/>
    <mergeCell ref="O12:P12"/>
    <mergeCell ref="O16:P16"/>
    <mergeCell ref="R23:S23"/>
    <mergeCell ref="G23:H23"/>
    <mergeCell ref="G25:H25"/>
    <mergeCell ref="O13:Q13"/>
    <mergeCell ref="O15:Q15"/>
    <mergeCell ref="K18:L18"/>
    <mergeCell ref="O17:Q17"/>
  </mergeCells>
  <printOptions horizontalCentered="1"/>
  <pageMargins left="0.1968503937007874" right="0.1968503937007874" top="0.7874015748031497" bottom="0.7874015748031497" header="0.3937007874015748" footer="0.3937007874015748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="115" zoomScaleNormal="115" zoomScalePageLayoutView="0" workbookViewId="0" topLeftCell="A1">
      <selection activeCell="G21" sqref="G21"/>
    </sheetView>
  </sheetViews>
  <sheetFormatPr defaultColWidth="12" defaultRowHeight="24.75" customHeight="1"/>
  <cols>
    <col min="1" max="1" width="13.66015625" style="6" bestFit="1" customWidth="1"/>
    <col min="2" max="2" width="12.16015625" style="125" bestFit="1" customWidth="1"/>
    <col min="3" max="3" width="10" style="125" bestFit="1" customWidth="1"/>
    <col min="4" max="4" width="12.16015625" style="125" bestFit="1" customWidth="1"/>
    <col min="5" max="16384" width="12" style="125" customWidth="1"/>
  </cols>
  <sheetData>
    <row r="1" ht="24.75" customHeight="1">
      <c r="Q1" s="126"/>
    </row>
    <row r="2" spans="1:4" ht="24.75" customHeight="1">
      <c r="A2" s="7"/>
      <c r="B2" s="7" t="s">
        <v>53</v>
      </c>
      <c r="C2" s="7" t="s">
        <v>54</v>
      </c>
      <c r="D2" s="7" t="s">
        <v>55</v>
      </c>
    </row>
    <row r="3" spans="1:4" ht="24.75" customHeight="1">
      <c r="A3" s="218" t="s">
        <v>40</v>
      </c>
      <c r="B3" s="219">
        <v>151</v>
      </c>
      <c r="C3" s="219">
        <v>155</v>
      </c>
      <c r="D3" s="219">
        <v>89</v>
      </c>
    </row>
    <row r="4" spans="1:4" ht="24.75" customHeight="1">
      <c r="A4" s="218" t="s">
        <v>0</v>
      </c>
      <c r="B4" s="219">
        <v>158</v>
      </c>
      <c r="C4" s="219">
        <v>149</v>
      </c>
      <c r="D4" s="219">
        <v>91</v>
      </c>
    </row>
    <row r="5" spans="1:4" ht="24.75" customHeight="1">
      <c r="A5" s="7" t="s">
        <v>1</v>
      </c>
      <c r="B5" s="220">
        <v>161</v>
      </c>
      <c r="C5" s="220">
        <v>153</v>
      </c>
      <c r="D5" s="220">
        <v>89</v>
      </c>
    </row>
    <row r="6" spans="1:4" ht="24.75" customHeight="1">
      <c r="A6" s="7" t="s">
        <v>2</v>
      </c>
      <c r="B6" s="220">
        <v>156</v>
      </c>
      <c r="C6" s="220">
        <v>157</v>
      </c>
      <c r="D6" s="220">
        <v>84</v>
      </c>
    </row>
    <row r="7" spans="1:4" ht="24.75" customHeight="1">
      <c r="A7" s="7" t="s">
        <v>41</v>
      </c>
      <c r="B7" s="220">
        <v>156</v>
      </c>
      <c r="C7" s="220">
        <v>170</v>
      </c>
      <c r="D7" s="220">
        <v>80</v>
      </c>
    </row>
    <row r="8" spans="1:4" ht="24.75" customHeight="1">
      <c r="A8" s="7" t="s">
        <v>42</v>
      </c>
      <c r="B8" s="220">
        <v>147</v>
      </c>
      <c r="C8" s="220">
        <v>178</v>
      </c>
      <c r="D8" s="220">
        <v>69</v>
      </c>
    </row>
    <row r="9" spans="1:4" ht="24.75" customHeight="1">
      <c r="A9" s="7" t="s">
        <v>43</v>
      </c>
      <c r="B9" s="220">
        <v>150</v>
      </c>
      <c r="C9" s="220">
        <v>187</v>
      </c>
      <c r="D9" s="220">
        <v>68</v>
      </c>
    </row>
    <row r="10" spans="1:4" ht="24.75" customHeight="1">
      <c r="A10" s="221" t="s">
        <v>52</v>
      </c>
      <c r="B10" s="220">
        <v>181</v>
      </c>
      <c r="C10" s="220">
        <v>185</v>
      </c>
      <c r="D10" s="220">
        <v>60</v>
      </c>
    </row>
    <row r="11" spans="1:4" ht="24.75" customHeight="1">
      <c r="A11" s="221" t="s">
        <v>44</v>
      </c>
      <c r="B11" s="222">
        <v>169</v>
      </c>
      <c r="C11" s="222">
        <v>179</v>
      </c>
      <c r="D11" s="222">
        <v>67</v>
      </c>
    </row>
    <row r="12" spans="1:4" ht="24.75" customHeight="1">
      <c r="A12" s="221" t="s">
        <v>45</v>
      </c>
      <c r="B12" s="222">
        <v>172</v>
      </c>
      <c r="C12" s="222">
        <v>179</v>
      </c>
      <c r="D12" s="222">
        <v>58</v>
      </c>
    </row>
    <row r="13" spans="1:4" ht="24.75" customHeight="1">
      <c r="A13" s="221" t="s">
        <v>46</v>
      </c>
      <c r="B13" s="222">
        <v>171</v>
      </c>
      <c r="C13" s="222">
        <v>179</v>
      </c>
      <c r="D13" s="222">
        <v>50</v>
      </c>
    </row>
    <row r="14" spans="1:4" ht="24.75" customHeight="1">
      <c r="A14" s="221" t="s">
        <v>47</v>
      </c>
      <c r="B14" s="222">
        <v>184</v>
      </c>
      <c r="C14" s="222">
        <v>177</v>
      </c>
      <c r="D14" s="222">
        <v>45</v>
      </c>
    </row>
    <row r="15" spans="1:4" ht="24.75" customHeight="1">
      <c r="A15" s="221" t="s">
        <v>48</v>
      </c>
      <c r="B15" s="222">
        <v>183</v>
      </c>
      <c r="C15" s="222">
        <v>175</v>
      </c>
      <c r="D15" s="222">
        <v>42</v>
      </c>
    </row>
    <row r="16" spans="1:4" ht="24.75" customHeight="1">
      <c r="A16" s="221" t="s">
        <v>49</v>
      </c>
      <c r="B16" s="223">
        <v>182</v>
      </c>
      <c r="C16" s="223">
        <v>172</v>
      </c>
      <c r="D16" s="223">
        <v>40</v>
      </c>
    </row>
    <row r="17" spans="1:4" ht="24.75" customHeight="1">
      <c r="A17" s="221" t="s">
        <v>50</v>
      </c>
      <c r="B17" s="222">
        <v>201</v>
      </c>
      <c r="C17" s="222">
        <v>180</v>
      </c>
      <c r="D17" s="223">
        <v>30</v>
      </c>
    </row>
    <row r="18" spans="1:10" ht="24.75" customHeight="1">
      <c r="A18" s="221" t="s">
        <v>51</v>
      </c>
      <c r="B18" s="223">
        <v>211</v>
      </c>
      <c r="C18" s="223">
        <v>180</v>
      </c>
      <c r="D18" s="223">
        <v>26</v>
      </c>
      <c r="E18" s="126"/>
      <c r="J18" s="158"/>
    </row>
    <row r="19" spans="1:5" ht="24.75" customHeight="1">
      <c r="A19" s="221" t="s">
        <v>59</v>
      </c>
      <c r="B19" s="223">
        <v>219</v>
      </c>
      <c r="C19" s="223">
        <v>179</v>
      </c>
      <c r="D19" s="223">
        <v>24</v>
      </c>
      <c r="E19" s="126"/>
    </row>
    <row r="20" spans="1:5" ht="24.75" customHeight="1">
      <c r="A20" s="221" t="s">
        <v>274</v>
      </c>
      <c r="B20" s="223">
        <v>215</v>
      </c>
      <c r="C20" s="223">
        <v>182</v>
      </c>
      <c r="D20" s="223">
        <v>22</v>
      </c>
      <c r="E20" s="126"/>
    </row>
    <row r="21" spans="1:5" ht="24.75" customHeight="1">
      <c r="A21" s="221" t="s">
        <v>283</v>
      </c>
      <c r="B21" s="223">
        <v>219</v>
      </c>
      <c r="C21" s="223">
        <v>180</v>
      </c>
      <c r="D21" s="223">
        <v>20</v>
      </c>
      <c r="E21" s="126"/>
    </row>
    <row r="22" spans="1:5" ht="24.75" customHeight="1">
      <c r="A22" s="224" t="s">
        <v>303</v>
      </c>
      <c r="B22" s="225">
        <v>216.50703185293355</v>
      </c>
      <c r="C22" s="225">
        <v>170.45312813713446</v>
      </c>
      <c r="D22" s="225">
        <v>16.700983978750376</v>
      </c>
      <c r="E22" s="126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M91"/>
  <sheetViews>
    <sheetView zoomScalePageLayoutView="0" workbookViewId="0" topLeftCell="A1">
      <selection activeCell="I1" sqref="I1"/>
    </sheetView>
  </sheetViews>
  <sheetFormatPr defaultColWidth="9.33203125" defaultRowHeight="19.5" customHeight="1"/>
  <cols>
    <col min="1" max="3" width="15.33203125" style="0" customWidth="1"/>
    <col min="4" max="6" width="15.33203125" style="5" customWidth="1"/>
    <col min="7" max="10" width="15.33203125" style="0" customWidth="1"/>
    <col min="11" max="11" width="10" style="0" bestFit="1" customWidth="1"/>
    <col min="12" max="12" width="12.16015625" style="0" bestFit="1" customWidth="1"/>
    <col min="13" max="13" width="10.5" style="0" customWidth="1"/>
    <col min="14" max="24" width="13.33203125" style="0" customWidth="1"/>
    <col min="27" max="37" width="12" style="0" customWidth="1"/>
  </cols>
  <sheetData>
    <row r="2" spans="1:6" s="3" customFormat="1" ht="19.5" customHeight="1" thickBot="1">
      <c r="A2" s="256"/>
      <c r="B2" s="256"/>
      <c r="C2" s="215"/>
      <c r="D2" s="234"/>
      <c r="E2" s="234"/>
      <c r="F2" s="4"/>
    </row>
    <row r="3" spans="1:15" ht="24.75" customHeight="1" thickBot="1">
      <c r="A3" s="236"/>
      <c r="B3" s="236"/>
      <c r="C3" s="96"/>
      <c r="D3" s="99"/>
      <c r="E3" s="99"/>
      <c r="K3" s="10" t="s">
        <v>66</v>
      </c>
      <c r="L3" s="10" t="s">
        <v>22</v>
      </c>
      <c r="M3" s="115" t="s">
        <v>67</v>
      </c>
      <c r="N3" s="11" t="s">
        <v>68</v>
      </c>
      <c r="O3" s="12" t="s">
        <v>69</v>
      </c>
    </row>
    <row r="4" spans="1:15" ht="24.75" customHeight="1" thickBot="1">
      <c r="A4" s="99"/>
      <c r="B4" s="99"/>
      <c r="C4" s="96"/>
      <c r="D4" s="235"/>
      <c r="E4" s="235"/>
      <c r="K4" s="10"/>
      <c r="L4" s="10" t="s">
        <v>72</v>
      </c>
      <c r="M4" s="133">
        <v>53.63583666345107</v>
      </c>
      <c r="N4" s="134">
        <v>42.22678617546141</v>
      </c>
      <c r="O4" s="135">
        <v>4.137377161087487</v>
      </c>
    </row>
    <row r="5" spans="1:15" ht="24.75" customHeight="1" thickBot="1">
      <c r="A5" s="237"/>
      <c r="B5" s="237"/>
      <c r="C5" s="96"/>
      <c r="D5" s="238"/>
      <c r="E5" s="238"/>
      <c r="F5" s="138"/>
      <c r="K5" s="114"/>
      <c r="L5" s="114"/>
      <c r="M5" s="116"/>
      <c r="N5" s="117"/>
      <c r="O5" s="118"/>
    </row>
    <row r="6" spans="1:15" ht="24.75" customHeight="1">
      <c r="A6" s="237"/>
      <c r="B6" s="237"/>
      <c r="C6" s="96"/>
      <c r="D6" s="238"/>
      <c r="E6" s="238"/>
      <c r="F6" s="138"/>
      <c r="K6" s="139">
        <v>1</v>
      </c>
      <c r="L6" s="140" t="s">
        <v>294</v>
      </c>
      <c r="M6" s="141">
        <v>95.97538128048869</v>
      </c>
      <c r="N6" s="142">
        <v>3.9820616767315298</v>
      </c>
      <c r="O6" s="143">
        <v>0.042557042779768836</v>
      </c>
    </row>
    <row r="7" spans="1:15" ht="24.75" customHeight="1">
      <c r="A7" s="237"/>
      <c r="B7" s="237"/>
      <c r="C7" s="96"/>
      <c r="D7" s="238"/>
      <c r="E7" s="238"/>
      <c r="F7" s="138"/>
      <c r="K7" s="144">
        <v>2</v>
      </c>
      <c r="L7" s="145" t="s">
        <v>331</v>
      </c>
      <c r="M7" s="146">
        <v>95.34142068857271</v>
      </c>
      <c r="N7" s="147">
        <v>0.9836440975958196</v>
      </c>
      <c r="O7" s="148">
        <v>3.6749352138314832</v>
      </c>
    </row>
    <row r="8" spans="1:15" ht="24.75" customHeight="1">
      <c r="A8" s="237"/>
      <c r="B8" s="237"/>
      <c r="C8" s="96"/>
      <c r="D8" s="238"/>
      <c r="E8" s="238"/>
      <c r="F8" s="138"/>
      <c r="K8" s="144">
        <v>3</v>
      </c>
      <c r="L8" s="145" t="s">
        <v>292</v>
      </c>
      <c r="M8" s="146">
        <v>94.75034966490183</v>
      </c>
      <c r="N8" s="147">
        <v>2.2238581201086136</v>
      </c>
      <c r="O8" s="148">
        <v>3.0257922149895276</v>
      </c>
    </row>
    <row r="9" spans="1:15" ht="24.75" customHeight="1">
      <c r="A9" s="237"/>
      <c r="B9" s="237"/>
      <c r="C9" s="96"/>
      <c r="D9" s="238"/>
      <c r="E9" s="238"/>
      <c r="F9" s="138"/>
      <c r="K9" s="144">
        <v>4</v>
      </c>
      <c r="L9" s="145" t="s">
        <v>293</v>
      </c>
      <c r="M9" s="146">
        <v>86.82176830155144</v>
      </c>
      <c r="N9" s="147">
        <v>5.0535176379505</v>
      </c>
      <c r="O9" s="148">
        <v>8.12471406049804</v>
      </c>
    </row>
    <row r="10" spans="1:15" ht="24.75" customHeight="1">
      <c r="A10" s="237"/>
      <c r="B10" s="237"/>
      <c r="C10" s="96"/>
      <c r="D10" s="238"/>
      <c r="E10" s="238"/>
      <c r="F10" s="138"/>
      <c r="K10" s="144">
        <v>5</v>
      </c>
      <c r="L10" s="145" t="s">
        <v>352</v>
      </c>
      <c r="M10" s="146">
        <v>77.72122184161906</v>
      </c>
      <c r="N10" s="147">
        <v>15.973410641601468</v>
      </c>
      <c r="O10" s="148">
        <v>6.305367516779498</v>
      </c>
    </row>
    <row r="11" spans="1:15" ht="24.75" customHeight="1">
      <c r="A11" s="237"/>
      <c r="B11" s="237"/>
      <c r="C11" s="96"/>
      <c r="D11" s="238"/>
      <c r="E11" s="238"/>
      <c r="F11" s="138"/>
      <c r="K11" s="144">
        <v>6</v>
      </c>
      <c r="L11" s="145" t="s">
        <v>288</v>
      </c>
      <c r="M11" s="146">
        <v>75.38293911111384</v>
      </c>
      <c r="N11" s="147">
        <v>19.96574712009484</v>
      </c>
      <c r="O11" s="148">
        <v>4.65131376879133</v>
      </c>
    </row>
    <row r="12" spans="1:15" ht="24.75" customHeight="1">
      <c r="A12" s="237"/>
      <c r="B12" s="237"/>
      <c r="C12" s="96"/>
      <c r="D12" s="238"/>
      <c r="E12" s="238"/>
      <c r="F12" s="138"/>
      <c r="K12" s="144">
        <v>7</v>
      </c>
      <c r="L12" s="145" t="s">
        <v>296</v>
      </c>
      <c r="M12" s="146">
        <v>74.80940890873167</v>
      </c>
      <c r="N12" s="147">
        <v>12.945721722574202</v>
      </c>
      <c r="O12" s="148">
        <v>12.244869368694115</v>
      </c>
    </row>
    <row r="13" spans="1:15" ht="24.75" customHeight="1">
      <c r="A13" s="237"/>
      <c r="B13" s="237"/>
      <c r="C13" s="96"/>
      <c r="D13" s="238"/>
      <c r="E13" s="238"/>
      <c r="F13" s="138"/>
      <c r="K13" s="144">
        <v>8</v>
      </c>
      <c r="L13" s="145" t="s">
        <v>284</v>
      </c>
      <c r="M13" s="146">
        <v>71.4558503974079</v>
      </c>
      <c r="N13" s="147">
        <v>3.078231213973772</v>
      </c>
      <c r="O13" s="148">
        <v>25.465918388618313</v>
      </c>
    </row>
    <row r="14" spans="1:15" ht="24.75" customHeight="1">
      <c r="A14" s="237"/>
      <c r="B14" s="237"/>
      <c r="C14" s="96"/>
      <c r="D14" s="238"/>
      <c r="E14" s="238"/>
      <c r="F14" s="138"/>
      <c r="K14" s="144">
        <v>9</v>
      </c>
      <c r="L14" s="145" t="s">
        <v>353</v>
      </c>
      <c r="M14" s="146">
        <v>70.47337226301406</v>
      </c>
      <c r="N14" s="147">
        <v>8.381555430245307</v>
      </c>
      <c r="O14" s="148">
        <v>21.14507230674067</v>
      </c>
    </row>
    <row r="15" spans="1:15" ht="24.75" customHeight="1">
      <c r="A15" s="237"/>
      <c r="B15" s="237"/>
      <c r="C15" s="96"/>
      <c r="D15" s="238"/>
      <c r="E15" s="238"/>
      <c r="F15" s="138"/>
      <c r="K15" s="144">
        <v>10</v>
      </c>
      <c r="L15" s="145" t="s">
        <v>290</v>
      </c>
      <c r="M15" s="146">
        <v>62.87422708276145</v>
      </c>
      <c r="N15" s="147">
        <v>35.309355446875664</v>
      </c>
      <c r="O15" s="148">
        <v>1.816417470362839</v>
      </c>
    </row>
    <row r="16" spans="1:15" ht="24.75" customHeight="1">
      <c r="A16" s="237"/>
      <c r="B16" s="237"/>
      <c r="C16" s="96"/>
      <c r="D16" s="238"/>
      <c r="E16" s="238"/>
      <c r="F16" s="138"/>
      <c r="K16" s="144">
        <v>11</v>
      </c>
      <c r="L16" s="145" t="s">
        <v>287</v>
      </c>
      <c r="M16" s="146">
        <v>53.857193482144496</v>
      </c>
      <c r="N16" s="147">
        <v>40.28789287749968</v>
      </c>
      <c r="O16" s="148">
        <v>5.854913640355824</v>
      </c>
    </row>
    <row r="17" spans="1:15" ht="24.75" customHeight="1">
      <c r="A17" s="237"/>
      <c r="B17" s="237"/>
      <c r="C17" s="96"/>
      <c r="D17" s="238"/>
      <c r="E17" s="238"/>
      <c r="F17" s="138"/>
      <c r="K17" s="144">
        <v>12</v>
      </c>
      <c r="L17" s="145" t="s">
        <v>286</v>
      </c>
      <c r="M17" s="146">
        <v>48.03068833494068</v>
      </c>
      <c r="N17" s="147">
        <v>31.714592635746726</v>
      </c>
      <c r="O17" s="148">
        <v>20.254719029312614</v>
      </c>
    </row>
    <row r="18" spans="1:15" ht="34.5" customHeight="1">
      <c r="A18" s="237"/>
      <c r="B18" s="237"/>
      <c r="C18" s="96"/>
      <c r="D18" s="238"/>
      <c r="E18" s="238"/>
      <c r="F18" s="138"/>
      <c r="K18" s="144">
        <v>13</v>
      </c>
      <c r="L18" s="145" t="s">
        <v>289</v>
      </c>
      <c r="M18" s="146">
        <v>43.27071551926906</v>
      </c>
      <c r="N18" s="147">
        <v>41.85961504659425</v>
      </c>
      <c r="O18" s="148">
        <v>14.869669434136682</v>
      </c>
    </row>
    <row r="19" spans="1:15" ht="24.75" customHeight="1">
      <c r="A19" s="237"/>
      <c r="B19" s="237"/>
      <c r="C19" s="96"/>
      <c r="D19" s="238"/>
      <c r="E19" s="238"/>
      <c r="F19" s="138"/>
      <c r="K19" s="144">
        <v>14</v>
      </c>
      <c r="L19" s="145" t="s">
        <v>295</v>
      </c>
      <c r="M19" s="146">
        <v>41.1192333400969</v>
      </c>
      <c r="N19" s="147">
        <v>55.39308966185441</v>
      </c>
      <c r="O19" s="148">
        <v>3.4876769980486846</v>
      </c>
    </row>
    <row r="20" spans="1:15" ht="24.75" customHeight="1">
      <c r="A20" s="237"/>
      <c r="B20" s="237"/>
      <c r="C20" s="96"/>
      <c r="D20" s="238"/>
      <c r="E20" s="238"/>
      <c r="F20" s="138"/>
      <c r="K20" s="144">
        <v>15</v>
      </c>
      <c r="L20" s="145" t="s">
        <v>332</v>
      </c>
      <c r="M20" s="146">
        <v>35.151817941429734</v>
      </c>
      <c r="N20" s="147">
        <v>61.67514987114421</v>
      </c>
      <c r="O20" s="148">
        <v>3.1730321874260587</v>
      </c>
    </row>
    <row r="21" spans="1:15" ht="24.75" customHeight="1">
      <c r="A21" s="237"/>
      <c r="B21" s="237"/>
      <c r="C21" s="96"/>
      <c r="D21" s="238"/>
      <c r="E21" s="238"/>
      <c r="F21" s="138"/>
      <c r="K21" s="144">
        <v>16</v>
      </c>
      <c r="L21" s="145" t="s">
        <v>291</v>
      </c>
      <c r="M21" s="146">
        <v>32.65598628683889</v>
      </c>
      <c r="N21" s="147">
        <v>23.243149118737417</v>
      </c>
      <c r="O21" s="148">
        <v>44.100864594423705</v>
      </c>
    </row>
    <row r="22" spans="1:15" ht="24.75" customHeight="1">
      <c r="A22" s="237"/>
      <c r="B22" s="237"/>
      <c r="C22" s="96"/>
      <c r="D22" s="238"/>
      <c r="E22" s="238"/>
      <c r="F22" s="138"/>
      <c r="K22" s="144">
        <v>17</v>
      </c>
      <c r="L22" s="145" t="s">
        <v>334</v>
      </c>
      <c r="M22" s="146">
        <v>32.573078185072454</v>
      </c>
      <c r="N22" s="147">
        <v>62.418555543811586</v>
      </c>
      <c r="O22" s="148">
        <v>5.008366271115991</v>
      </c>
    </row>
    <row r="23" spans="1:15" ht="24.75" customHeight="1">
      <c r="A23" s="237"/>
      <c r="B23" s="237"/>
      <c r="C23" s="96"/>
      <c r="D23" s="238"/>
      <c r="E23" s="238"/>
      <c r="F23" s="138"/>
      <c r="K23" s="144">
        <v>18</v>
      </c>
      <c r="L23" s="145" t="s">
        <v>285</v>
      </c>
      <c r="M23" s="146">
        <v>32.360501754773836</v>
      </c>
      <c r="N23" s="147">
        <v>65.91013402824235</v>
      </c>
      <c r="O23" s="148">
        <v>1.7293642169837642</v>
      </c>
    </row>
    <row r="24" spans="1:15" ht="27.75" customHeight="1" thickBot="1">
      <c r="A24" s="2"/>
      <c r="B24" s="2"/>
      <c r="K24" s="149">
        <v>19</v>
      </c>
      <c r="L24" s="150" t="s">
        <v>330</v>
      </c>
      <c r="M24" s="151">
        <v>10.057551103972639</v>
      </c>
      <c r="N24" s="152">
        <v>86.13525179803256</v>
      </c>
      <c r="O24" s="153">
        <v>3.807197097994783</v>
      </c>
    </row>
    <row r="25" spans="1:2" ht="19.5" customHeight="1">
      <c r="A25" s="2"/>
      <c r="B25" s="2"/>
    </row>
    <row r="47" spans="10:39" ht="19.5" customHeight="1"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</row>
    <row r="48" spans="10:39" ht="19.5" customHeight="1"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</row>
    <row r="49" spans="10:39" ht="12.75" customHeight="1"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</row>
    <row r="50" spans="10:39" ht="11.25">
      <c r="J50" s="241"/>
      <c r="K50" s="241"/>
      <c r="L50" s="241"/>
      <c r="M50" s="241"/>
      <c r="N50" s="119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1"/>
      <c r="Z50" s="241"/>
      <c r="AA50" s="241"/>
      <c r="AB50" s="242"/>
      <c r="AC50" s="242"/>
      <c r="AD50" s="242"/>
      <c r="AE50" s="242"/>
      <c r="AF50" s="242"/>
      <c r="AG50" s="242"/>
      <c r="AH50" s="242"/>
      <c r="AI50" s="242"/>
      <c r="AJ50" s="242"/>
      <c r="AK50" s="242"/>
      <c r="AL50" s="241"/>
      <c r="AM50" s="241"/>
    </row>
    <row r="51" spans="10:39" ht="12.75" customHeight="1">
      <c r="J51" s="241"/>
      <c r="K51" s="241"/>
      <c r="L51" s="241"/>
      <c r="M51" s="241"/>
      <c r="N51" s="241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241"/>
      <c r="Z51" s="241"/>
      <c r="AA51" s="241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1"/>
      <c r="AM51" s="241"/>
    </row>
    <row r="52" spans="10:39" ht="12.75" customHeight="1">
      <c r="J52" s="241"/>
      <c r="K52" s="241"/>
      <c r="L52" s="241"/>
      <c r="M52" s="241"/>
      <c r="N52" s="241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241"/>
      <c r="Z52" s="241"/>
      <c r="AA52" s="241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1"/>
      <c r="AM52" s="241"/>
    </row>
    <row r="53" spans="10:39" ht="12.75" customHeight="1">
      <c r="J53" s="241"/>
      <c r="K53" s="241"/>
      <c r="L53" s="241"/>
      <c r="M53" s="241"/>
      <c r="N53" s="241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241"/>
      <c r="Z53" s="241"/>
      <c r="AA53" s="241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41"/>
      <c r="AM53" s="241"/>
    </row>
    <row r="54" spans="10:39" ht="12.75" customHeight="1">
      <c r="J54" s="241"/>
      <c r="K54" s="241"/>
      <c r="L54" s="241"/>
      <c r="M54" s="241"/>
      <c r="N54" s="241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241"/>
      <c r="Z54" s="241"/>
      <c r="AA54" s="241"/>
      <c r="AB54" s="243"/>
      <c r="AC54" s="243"/>
      <c r="AD54" s="243"/>
      <c r="AE54" s="243"/>
      <c r="AF54" s="243"/>
      <c r="AG54" s="243"/>
      <c r="AH54" s="243"/>
      <c r="AI54" s="243"/>
      <c r="AJ54" s="243"/>
      <c r="AK54" s="243"/>
      <c r="AL54" s="241"/>
      <c r="AM54" s="241"/>
    </row>
    <row r="55" spans="10:39" ht="12.75" customHeight="1">
      <c r="J55" s="241"/>
      <c r="K55" s="241"/>
      <c r="L55" s="241"/>
      <c r="M55" s="241"/>
      <c r="N55" s="241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241"/>
      <c r="Z55" s="241"/>
      <c r="AA55" s="241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1"/>
      <c r="AM55" s="241"/>
    </row>
    <row r="56" spans="10:39" ht="12.75" customHeight="1">
      <c r="J56" s="241"/>
      <c r="K56" s="241"/>
      <c r="L56" s="241"/>
      <c r="M56" s="241"/>
      <c r="N56" s="241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241"/>
      <c r="Z56" s="241"/>
      <c r="AA56" s="241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41"/>
      <c r="AM56" s="241"/>
    </row>
    <row r="57" spans="10:39" ht="12.75" customHeight="1">
      <c r="J57" s="241"/>
      <c r="K57" s="241"/>
      <c r="L57" s="241"/>
      <c r="M57" s="241"/>
      <c r="N57" s="241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241"/>
      <c r="Z57" s="241"/>
      <c r="AA57" s="241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1"/>
      <c r="AM57" s="241"/>
    </row>
    <row r="58" spans="10:39" ht="12.75" customHeight="1">
      <c r="J58" s="241"/>
      <c r="K58" s="241"/>
      <c r="L58" s="241"/>
      <c r="M58" s="241"/>
      <c r="N58" s="241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241"/>
      <c r="Z58" s="241"/>
      <c r="AA58" s="241"/>
      <c r="AB58" s="243"/>
      <c r="AC58" s="243"/>
      <c r="AD58" s="243"/>
      <c r="AE58" s="243"/>
      <c r="AF58" s="243"/>
      <c r="AG58" s="243"/>
      <c r="AH58" s="243"/>
      <c r="AI58" s="243"/>
      <c r="AJ58" s="243"/>
      <c r="AK58" s="243"/>
      <c r="AL58" s="241"/>
      <c r="AM58" s="241"/>
    </row>
    <row r="59" spans="10:39" ht="12.75" customHeight="1">
      <c r="J59" s="241"/>
      <c r="K59" s="241"/>
      <c r="L59" s="241"/>
      <c r="M59" s="241"/>
      <c r="N59" s="241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241"/>
      <c r="Z59" s="241"/>
      <c r="AA59" s="241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1"/>
      <c r="AM59" s="241"/>
    </row>
    <row r="60" spans="10:39" ht="12.75" customHeight="1">
      <c r="J60" s="241"/>
      <c r="K60" s="241"/>
      <c r="L60" s="241"/>
      <c r="M60" s="241"/>
      <c r="N60" s="241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241"/>
      <c r="Z60" s="241"/>
      <c r="AA60" s="241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1"/>
      <c r="AM60" s="241"/>
    </row>
    <row r="61" spans="10:39" ht="12.75" customHeight="1">
      <c r="J61" s="241"/>
      <c r="K61" s="241"/>
      <c r="L61" s="241"/>
      <c r="M61" s="241"/>
      <c r="N61" s="241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241"/>
      <c r="Z61" s="241"/>
      <c r="AA61" s="241"/>
      <c r="AB61" s="243"/>
      <c r="AC61" s="243"/>
      <c r="AD61" s="243"/>
      <c r="AE61" s="243"/>
      <c r="AF61" s="243"/>
      <c r="AG61" s="243"/>
      <c r="AH61" s="243"/>
      <c r="AI61" s="243"/>
      <c r="AJ61" s="243"/>
      <c r="AK61" s="243"/>
      <c r="AL61" s="241"/>
      <c r="AM61" s="241"/>
    </row>
    <row r="62" spans="10:39" ht="12.75" customHeight="1">
      <c r="J62" s="241"/>
      <c r="K62" s="241"/>
      <c r="L62" s="241"/>
      <c r="M62" s="241"/>
      <c r="N62" s="241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241"/>
      <c r="Z62" s="241"/>
      <c r="AA62" s="241"/>
      <c r="AB62" s="243"/>
      <c r="AC62" s="243"/>
      <c r="AD62" s="243"/>
      <c r="AE62" s="243"/>
      <c r="AF62" s="243"/>
      <c r="AG62" s="243"/>
      <c r="AH62" s="243"/>
      <c r="AI62" s="243"/>
      <c r="AJ62" s="243"/>
      <c r="AK62" s="243"/>
      <c r="AL62" s="241"/>
      <c r="AM62" s="241"/>
    </row>
    <row r="63" spans="10:39" ht="12.75" customHeight="1">
      <c r="J63" s="241"/>
      <c r="K63" s="241"/>
      <c r="L63" s="241"/>
      <c r="M63" s="241"/>
      <c r="N63" s="241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241"/>
      <c r="Z63" s="241"/>
      <c r="AA63" s="241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1"/>
      <c r="AM63" s="241"/>
    </row>
    <row r="64" spans="10:39" ht="12.75" customHeight="1">
      <c r="J64" s="241"/>
      <c r="K64" s="241"/>
      <c r="L64" s="241"/>
      <c r="M64" s="241"/>
      <c r="N64" s="241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241"/>
      <c r="Z64" s="241"/>
      <c r="AA64" s="241"/>
      <c r="AB64" s="243"/>
      <c r="AC64" s="243"/>
      <c r="AD64" s="243"/>
      <c r="AE64" s="243"/>
      <c r="AF64" s="243"/>
      <c r="AG64" s="243"/>
      <c r="AH64" s="243"/>
      <c r="AI64" s="243"/>
      <c r="AJ64" s="243"/>
      <c r="AK64" s="243"/>
      <c r="AL64" s="241"/>
      <c r="AM64" s="241"/>
    </row>
    <row r="65" spans="10:39" ht="12.75" customHeight="1">
      <c r="J65" s="241"/>
      <c r="K65" s="241"/>
      <c r="L65" s="241"/>
      <c r="M65" s="241"/>
      <c r="N65" s="241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241"/>
      <c r="Z65" s="241"/>
      <c r="AA65" s="241"/>
      <c r="AB65" s="243"/>
      <c r="AC65" s="243"/>
      <c r="AD65" s="243"/>
      <c r="AE65" s="243"/>
      <c r="AF65" s="243"/>
      <c r="AG65" s="243"/>
      <c r="AH65" s="243"/>
      <c r="AI65" s="243"/>
      <c r="AJ65" s="243"/>
      <c r="AK65" s="243"/>
      <c r="AL65" s="241"/>
      <c r="AM65" s="241"/>
    </row>
    <row r="66" spans="10:39" ht="12.75" customHeight="1">
      <c r="J66" s="241"/>
      <c r="K66" s="241"/>
      <c r="L66" s="241"/>
      <c r="M66" s="241"/>
      <c r="N66" s="241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241"/>
      <c r="Z66" s="241"/>
      <c r="AA66" s="241"/>
      <c r="AB66" s="243"/>
      <c r="AC66" s="243"/>
      <c r="AD66" s="243"/>
      <c r="AE66" s="243"/>
      <c r="AF66" s="243"/>
      <c r="AG66" s="243"/>
      <c r="AH66" s="243"/>
      <c r="AI66" s="243"/>
      <c r="AJ66" s="243"/>
      <c r="AK66" s="243"/>
      <c r="AL66" s="241"/>
      <c r="AM66" s="241"/>
    </row>
    <row r="67" spans="10:39" ht="12.75" customHeight="1">
      <c r="J67" s="241"/>
      <c r="K67" s="241"/>
      <c r="L67" s="241"/>
      <c r="M67" s="241"/>
      <c r="N67" s="241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241"/>
      <c r="Z67" s="241"/>
      <c r="AA67" s="241"/>
      <c r="AB67" s="243"/>
      <c r="AC67" s="243"/>
      <c r="AD67" s="243"/>
      <c r="AE67" s="243"/>
      <c r="AF67" s="243"/>
      <c r="AG67" s="243"/>
      <c r="AH67" s="243"/>
      <c r="AI67" s="243"/>
      <c r="AJ67" s="243"/>
      <c r="AK67" s="243"/>
      <c r="AL67" s="241"/>
      <c r="AM67" s="241"/>
    </row>
    <row r="68" spans="10:39" ht="12.75" customHeight="1">
      <c r="J68" s="241"/>
      <c r="K68" s="241"/>
      <c r="L68" s="241"/>
      <c r="M68" s="241"/>
      <c r="N68" s="241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241"/>
      <c r="Z68" s="241"/>
      <c r="AA68" s="241"/>
      <c r="AB68" s="243"/>
      <c r="AC68" s="243"/>
      <c r="AD68" s="243"/>
      <c r="AE68" s="243"/>
      <c r="AF68" s="243"/>
      <c r="AG68" s="243"/>
      <c r="AH68" s="243"/>
      <c r="AI68" s="243"/>
      <c r="AJ68" s="243"/>
      <c r="AK68" s="243"/>
      <c r="AL68" s="241"/>
      <c r="AM68" s="241"/>
    </row>
    <row r="69" spans="10:39" ht="12.75" customHeight="1">
      <c r="J69" s="241"/>
      <c r="K69" s="241"/>
      <c r="L69" s="241"/>
      <c r="M69" s="241"/>
      <c r="N69" s="241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241"/>
      <c r="Z69" s="241"/>
      <c r="AA69" s="241"/>
      <c r="AB69" s="243"/>
      <c r="AC69" s="243"/>
      <c r="AD69" s="243"/>
      <c r="AE69" s="243"/>
      <c r="AF69" s="243"/>
      <c r="AG69" s="243"/>
      <c r="AH69" s="243"/>
      <c r="AI69" s="243"/>
      <c r="AJ69" s="243"/>
      <c r="AK69" s="243"/>
      <c r="AL69" s="241"/>
      <c r="AM69" s="241"/>
    </row>
    <row r="70" spans="10:39" ht="12.75" customHeight="1">
      <c r="J70" s="241"/>
      <c r="K70" s="241"/>
      <c r="L70" s="241"/>
      <c r="M70" s="241"/>
      <c r="N70" s="119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241"/>
      <c r="Z70" s="241"/>
      <c r="AA70" s="241"/>
      <c r="AB70" s="243"/>
      <c r="AC70" s="243"/>
      <c r="AD70" s="243"/>
      <c r="AE70" s="243"/>
      <c r="AF70" s="243"/>
      <c r="AG70" s="243"/>
      <c r="AH70" s="243"/>
      <c r="AI70" s="243"/>
      <c r="AJ70" s="243"/>
      <c r="AK70" s="243"/>
      <c r="AL70" s="241"/>
      <c r="AM70" s="241"/>
    </row>
    <row r="71" spans="10:39" ht="12.75" customHeight="1">
      <c r="J71" s="241"/>
      <c r="K71" s="241"/>
      <c r="L71" s="241"/>
      <c r="M71" s="241"/>
      <c r="N71" s="241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241"/>
      <c r="Z71" s="241"/>
      <c r="AA71" s="241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1"/>
      <c r="AM71" s="241"/>
    </row>
    <row r="72" spans="10:39" ht="12.75" customHeight="1"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1"/>
      <c r="AM72" s="241"/>
    </row>
    <row r="73" spans="10:39" ht="11.25">
      <c r="J73" s="241"/>
      <c r="K73" s="241"/>
      <c r="L73" s="241"/>
      <c r="M73" s="241"/>
      <c r="N73" s="119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1"/>
      <c r="Z73" s="241"/>
      <c r="AA73" s="241"/>
      <c r="AB73" s="243"/>
      <c r="AC73" s="243"/>
      <c r="AD73" s="243"/>
      <c r="AE73" s="243"/>
      <c r="AF73" s="243"/>
      <c r="AG73" s="243"/>
      <c r="AH73" s="243"/>
      <c r="AI73" s="243"/>
      <c r="AJ73" s="243"/>
      <c r="AK73" s="243"/>
      <c r="AL73" s="241"/>
      <c r="AM73" s="241"/>
    </row>
    <row r="74" spans="10:39" ht="12.75" customHeight="1">
      <c r="J74" s="241"/>
      <c r="K74" s="241"/>
      <c r="L74" s="241"/>
      <c r="M74" s="241"/>
      <c r="N74" s="241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1"/>
      <c r="Z74" s="241"/>
      <c r="AA74" s="241"/>
      <c r="AB74" s="243"/>
      <c r="AC74" s="243"/>
      <c r="AD74" s="243"/>
      <c r="AE74" s="243"/>
      <c r="AF74" s="243"/>
      <c r="AG74" s="243"/>
      <c r="AH74" s="243"/>
      <c r="AI74" s="243"/>
      <c r="AJ74" s="243"/>
      <c r="AK74" s="243"/>
      <c r="AL74" s="241"/>
      <c r="AM74" s="241"/>
    </row>
    <row r="75" spans="10:39" ht="12.75" customHeight="1">
      <c r="J75" s="241"/>
      <c r="K75" s="241"/>
      <c r="L75" s="241"/>
      <c r="M75" s="241"/>
      <c r="N75" s="241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1"/>
      <c r="Z75" s="241"/>
      <c r="AA75" s="241"/>
      <c r="AB75" s="243"/>
      <c r="AC75" s="243"/>
      <c r="AD75" s="243"/>
      <c r="AE75" s="243"/>
      <c r="AF75" s="243"/>
      <c r="AG75" s="243"/>
      <c r="AH75" s="243"/>
      <c r="AI75" s="243"/>
      <c r="AJ75" s="243"/>
      <c r="AK75" s="243"/>
      <c r="AL75" s="241"/>
      <c r="AM75" s="241"/>
    </row>
    <row r="76" spans="10:39" ht="12.75" customHeight="1">
      <c r="J76" s="241"/>
      <c r="K76" s="241"/>
      <c r="L76" s="241"/>
      <c r="M76" s="241"/>
      <c r="N76" s="241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1"/>
      <c r="Z76" s="241"/>
      <c r="AA76" s="241"/>
      <c r="AB76" s="243"/>
      <c r="AC76" s="243"/>
      <c r="AD76" s="243"/>
      <c r="AE76" s="243"/>
      <c r="AF76" s="243"/>
      <c r="AG76" s="243"/>
      <c r="AH76" s="243"/>
      <c r="AI76" s="243"/>
      <c r="AJ76" s="243"/>
      <c r="AK76" s="243"/>
      <c r="AL76" s="241"/>
      <c r="AM76" s="241"/>
    </row>
    <row r="77" spans="10:39" ht="12.75" customHeight="1">
      <c r="J77" s="241"/>
      <c r="K77" s="241"/>
      <c r="L77" s="241"/>
      <c r="M77" s="241"/>
      <c r="N77" s="241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1"/>
      <c r="Z77" s="241"/>
      <c r="AA77" s="241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1"/>
      <c r="AM77" s="241"/>
    </row>
    <row r="78" spans="10:39" ht="12.75" customHeight="1">
      <c r="J78" s="241"/>
      <c r="K78" s="241"/>
      <c r="L78" s="241"/>
      <c r="M78" s="241"/>
      <c r="N78" s="241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1"/>
      <c r="Z78" s="241"/>
      <c r="AA78" s="241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1"/>
      <c r="AM78" s="241"/>
    </row>
    <row r="79" spans="10:39" ht="12.75" customHeight="1">
      <c r="J79" s="241"/>
      <c r="K79" s="241"/>
      <c r="L79" s="241"/>
      <c r="M79" s="241"/>
      <c r="N79" s="241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1"/>
      <c r="Z79" s="241"/>
      <c r="AA79" s="241"/>
      <c r="AB79" s="243"/>
      <c r="AC79" s="243"/>
      <c r="AD79" s="243"/>
      <c r="AE79" s="243"/>
      <c r="AF79" s="243"/>
      <c r="AG79" s="243"/>
      <c r="AH79" s="243"/>
      <c r="AI79" s="243"/>
      <c r="AJ79" s="243"/>
      <c r="AK79" s="243"/>
      <c r="AL79" s="241"/>
      <c r="AM79" s="241"/>
    </row>
    <row r="80" spans="10:39" ht="12.75" customHeight="1">
      <c r="J80" s="241"/>
      <c r="K80" s="241"/>
      <c r="L80" s="241"/>
      <c r="M80" s="241"/>
      <c r="N80" s="241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1"/>
      <c r="Z80" s="241"/>
      <c r="AA80" s="241"/>
      <c r="AB80" s="243"/>
      <c r="AC80" s="243"/>
      <c r="AD80" s="243"/>
      <c r="AE80" s="243"/>
      <c r="AF80" s="243"/>
      <c r="AG80" s="243"/>
      <c r="AH80" s="243"/>
      <c r="AI80" s="243"/>
      <c r="AJ80" s="243"/>
      <c r="AK80" s="243"/>
      <c r="AL80" s="241"/>
      <c r="AM80" s="241"/>
    </row>
    <row r="81" spans="10:39" ht="12.75" customHeight="1">
      <c r="J81" s="241"/>
      <c r="K81" s="241"/>
      <c r="L81" s="241"/>
      <c r="M81" s="241"/>
      <c r="N81" s="241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1"/>
      <c r="Z81" s="241"/>
      <c r="AA81" s="241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1"/>
      <c r="AM81" s="241"/>
    </row>
    <row r="82" spans="10:39" ht="12.75" customHeight="1">
      <c r="J82" s="241"/>
      <c r="K82" s="241"/>
      <c r="L82" s="241"/>
      <c r="M82" s="241"/>
      <c r="N82" s="241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1"/>
      <c r="Z82" s="241"/>
      <c r="AA82" s="241"/>
      <c r="AB82" s="243"/>
      <c r="AC82" s="243"/>
      <c r="AD82" s="243"/>
      <c r="AE82" s="243"/>
      <c r="AF82" s="243"/>
      <c r="AG82" s="243"/>
      <c r="AH82" s="243"/>
      <c r="AI82" s="243"/>
      <c r="AJ82" s="243"/>
      <c r="AK82" s="243"/>
      <c r="AL82" s="241"/>
      <c r="AM82" s="241"/>
    </row>
    <row r="83" spans="10:39" ht="12.75" customHeight="1">
      <c r="J83" s="241"/>
      <c r="K83" s="241"/>
      <c r="L83" s="241"/>
      <c r="M83" s="241"/>
      <c r="N83" s="241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1"/>
      <c r="Z83" s="241"/>
      <c r="AA83" s="241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1"/>
      <c r="AM83" s="241"/>
    </row>
    <row r="84" spans="10:39" ht="12.75" customHeight="1">
      <c r="J84" s="241"/>
      <c r="K84" s="241"/>
      <c r="L84" s="241"/>
      <c r="M84" s="241"/>
      <c r="N84" s="241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1"/>
      <c r="Z84" s="241"/>
      <c r="AA84" s="241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1"/>
      <c r="AM84" s="241"/>
    </row>
    <row r="85" spans="10:39" ht="12.75" customHeight="1">
      <c r="J85" s="241"/>
      <c r="K85" s="241"/>
      <c r="L85" s="241"/>
      <c r="M85" s="241"/>
      <c r="N85" s="241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1"/>
      <c r="Z85" s="241"/>
      <c r="AA85" s="241"/>
      <c r="AB85" s="243"/>
      <c r="AC85" s="243"/>
      <c r="AD85" s="243"/>
      <c r="AE85" s="243"/>
      <c r="AF85" s="243"/>
      <c r="AG85" s="243"/>
      <c r="AH85" s="243"/>
      <c r="AI85" s="243"/>
      <c r="AJ85" s="243"/>
      <c r="AK85" s="243"/>
      <c r="AL85" s="241"/>
      <c r="AM85" s="241"/>
    </row>
    <row r="86" spans="10:39" ht="12.75" customHeight="1">
      <c r="J86" s="241"/>
      <c r="K86" s="241"/>
      <c r="L86" s="241"/>
      <c r="M86" s="241"/>
      <c r="N86" s="241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1"/>
      <c r="Z86" s="241"/>
      <c r="AA86" s="241"/>
      <c r="AB86" s="243"/>
      <c r="AC86" s="243"/>
      <c r="AD86" s="243"/>
      <c r="AE86" s="243"/>
      <c r="AF86" s="243"/>
      <c r="AG86" s="243"/>
      <c r="AH86" s="243"/>
      <c r="AI86" s="243"/>
      <c r="AJ86" s="243"/>
      <c r="AK86" s="243"/>
      <c r="AL86" s="241"/>
      <c r="AM86" s="241"/>
    </row>
    <row r="87" spans="10:39" ht="36.75" customHeight="1">
      <c r="J87" s="245"/>
      <c r="K87" s="241"/>
      <c r="L87" s="241"/>
      <c r="M87" s="241"/>
      <c r="N87" s="241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1"/>
      <c r="Z87" s="241"/>
      <c r="AA87" s="241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1"/>
      <c r="AM87" s="241"/>
    </row>
    <row r="88" spans="10:39" ht="12.75" customHeight="1">
      <c r="J88" s="241"/>
      <c r="K88" s="241"/>
      <c r="L88" s="241"/>
      <c r="M88" s="241"/>
      <c r="N88" s="241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1"/>
      <c r="Z88" s="241"/>
      <c r="AA88" s="241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1"/>
      <c r="AM88" s="241"/>
    </row>
    <row r="89" spans="10:39" ht="12.75" customHeight="1">
      <c r="J89" s="241"/>
      <c r="K89" s="241"/>
      <c r="L89" s="241"/>
      <c r="M89" s="241"/>
      <c r="N89" s="241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1"/>
      <c r="Z89" s="241"/>
      <c r="AA89" s="241"/>
      <c r="AB89" s="243"/>
      <c r="AC89" s="243"/>
      <c r="AD89" s="243"/>
      <c r="AE89" s="243"/>
      <c r="AF89" s="243"/>
      <c r="AG89" s="243"/>
      <c r="AH89" s="243"/>
      <c r="AI89" s="243"/>
      <c r="AJ89" s="243"/>
      <c r="AK89" s="243"/>
      <c r="AL89" s="241"/>
      <c r="AM89" s="241"/>
    </row>
    <row r="90" spans="10:39" ht="12.75" customHeight="1">
      <c r="J90" s="241"/>
      <c r="K90" s="241"/>
      <c r="L90" s="241"/>
      <c r="M90" s="241"/>
      <c r="N90" s="241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1"/>
      <c r="Z90" s="241"/>
      <c r="AA90" s="241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1"/>
      <c r="AM90" s="241"/>
    </row>
    <row r="91" spans="29:39" ht="12.75" customHeight="1"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</row>
    <row r="92" ht="12.75" customHeight="1"/>
  </sheetData>
  <sheetProtection/>
  <printOptions/>
  <pageMargins left="0.787" right="0.787" top="0.984" bottom="0.984" header="0.512" footer="0.512"/>
  <pageSetup horizontalDpi="600" verticalDpi="600" orientation="portrait" paperSize="9" r:id="rId2"/>
  <colBreaks count="1" manualBreakCount="1">
    <brk id="5" max="2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応用技術株式会社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</dc:creator>
  <cp:keywords/>
  <dc:description/>
  <cp:lastModifiedBy>chousa</cp:lastModifiedBy>
  <cp:lastPrinted>2010-11-15T06:28:59Z</cp:lastPrinted>
  <dcterms:created xsi:type="dcterms:W3CDTF">2007-12-28T02:25:59Z</dcterms:created>
  <dcterms:modified xsi:type="dcterms:W3CDTF">2011-06-01T05:28:26Z</dcterms:modified>
  <cp:category/>
  <cp:version/>
  <cp:contentType/>
  <cp:contentStatus/>
</cp:coreProperties>
</file>