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800" windowHeight="7815" activeTab="0"/>
  </bookViews>
  <sheets>
    <sheet name="排出量計算シート" sheetId="1" r:id="rId1"/>
    <sheet name="データ" sheetId="2" r:id="rId2"/>
  </sheets>
  <definedNames>
    <definedName name="_xlnm.Print_Area" localSheetId="0">'排出量計算シート'!$A$1:$K$46</definedName>
    <definedName name="電力会社名">'データ'!$B$2:$B$17</definedName>
  </definedNames>
  <calcPr fullCalcOnLoad="1"/>
</workbook>
</file>

<file path=xl/sharedStrings.xml><?xml version="1.0" encoding="utf-8"?>
<sst xmlns="http://schemas.openxmlformats.org/spreadsheetml/2006/main" count="108" uniqueCount="78">
  <si>
    <t>調査項目</t>
  </si>
  <si>
    <t>固有
単位</t>
  </si>
  <si>
    <t>一般炭</t>
  </si>
  <si>
    <t>kg</t>
  </si>
  <si>
    <t>ガソリン</t>
  </si>
  <si>
    <t>L</t>
  </si>
  <si>
    <t>燃</t>
  </si>
  <si>
    <t>ジェット燃料油</t>
  </si>
  <si>
    <t>料</t>
  </si>
  <si>
    <t>灯油</t>
  </si>
  <si>
    <t>使</t>
  </si>
  <si>
    <t>軽油</t>
  </si>
  <si>
    <t>用</t>
  </si>
  <si>
    <t>Ａ重油</t>
  </si>
  <si>
    <t>量</t>
  </si>
  <si>
    <t>Ｂ重油</t>
  </si>
  <si>
    <t>Ｃ重油</t>
  </si>
  <si>
    <t>液化石油ガス（ＬＰＧ）</t>
  </si>
  <si>
    <t>液化天然ガス（ＬＮＧ）</t>
  </si>
  <si>
    <t>都市ガス</t>
  </si>
  <si>
    <t>m3</t>
  </si>
  <si>
    <t>kWh</t>
  </si>
  <si>
    <t>熱の供給量</t>
  </si>
  <si>
    <t>MJ</t>
  </si>
  <si>
    <t>一般廃棄物焼却量(廃プラスチック量)</t>
  </si>
  <si>
    <t>乾t</t>
  </si>
  <si>
    <t>使用する
排出係数</t>
  </si>
  <si>
    <t>単位</t>
  </si>
  <si>
    <t>kg/L</t>
  </si>
  <si>
    <t>kg/kWh</t>
  </si>
  <si>
    <t>kg/乾t</t>
  </si>
  <si>
    <t>kg/MJ</t>
  </si>
  <si>
    <t>kg/m3</t>
  </si>
  <si>
    <t>北海道電力(株)</t>
  </si>
  <si>
    <t>東北電力(株)</t>
  </si>
  <si>
    <t>東京電力(株)</t>
  </si>
  <si>
    <t>中部電力(株)</t>
  </si>
  <si>
    <t>北陸電力(株)</t>
  </si>
  <si>
    <t>関西電力(株)</t>
  </si>
  <si>
    <t>四国電力(株)</t>
  </si>
  <si>
    <t>九州電力(株)</t>
  </si>
  <si>
    <t>イーレックス(株)</t>
  </si>
  <si>
    <t>エネサーブ(株)</t>
  </si>
  <si>
    <t>(株)エネット</t>
  </si>
  <si>
    <t>ＧＴＦグリーンパワー(株)</t>
  </si>
  <si>
    <t>ダイヤモンドパワー(株)</t>
  </si>
  <si>
    <t>(株)ファーストエスコ</t>
  </si>
  <si>
    <t>丸紅(株)</t>
  </si>
  <si>
    <t>上記以外の電力会社</t>
  </si>
  <si>
    <t>kg</t>
  </si>
  <si>
    <t>m3</t>
  </si>
  <si>
    <t>二酸化炭素排出量</t>
  </si>
  <si>
    <t>kg/kg</t>
  </si>
  <si>
    <t>％</t>
  </si>
  <si>
    <t>削減目標入力</t>
  </si>
  <si>
    <t>目標年度排出量</t>
  </si>
  <si>
    <t>基準年度排出量</t>
  </si>
  <si>
    <t>基準年度活動量入力</t>
  </si>
  <si>
    <t>電気の使用</t>
  </si>
  <si>
    <t>廃棄物の焼却</t>
  </si>
  <si>
    <t>ガソリンの使用</t>
  </si>
  <si>
    <t>都市ガスの使用</t>
  </si>
  <si>
    <t>その他</t>
  </si>
  <si>
    <t>合計</t>
  </si>
  <si>
    <t>二酸化炭素排出量</t>
  </si>
  <si>
    <t>割合</t>
  </si>
  <si>
    <t>要因別の排出状況</t>
  </si>
  <si>
    <t>電気の使用、廃棄物の焼却、ガソリンの使用の合計</t>
  </si>
  <si>
    <t>http://www.env.go.jp/earth/ghg-santeikohyo/material/denkihaishutu.html</t>
  </si>
  <si>
    <t>H18年度電気排出係数</t>
  </si>
  <si>
    <t>電気排出係数関連ページ</t>
  </si>
  <si>
    <t>３．F列の黄色部分に1年間で使用した活動量を入力する。</t>
  </si>
  <si>
    <t>使用方法</t>
  </si>
  <si>
    <t>＊電気の排出係数については、毎年更新されるため、最新の値が上記URLにて発表された場合は、C列の値を更新する。</t>
  </si>
  <si>
    <t>１．E18,E19セルの単位を選択する。</t>
  </si>
  <si>
    <t>２．使用している電力会社をD21セルで選択する。</t>
  </si>
  <si>
    <t>４．削減目標値をG25セルに入力する。</t>
  </si>
  <si>
    <t>５．シート保護を解除し、円グラフを実行計画へ貼り付ける。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</si>
</sst>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"/>
    <numFmt numFmtId="180" formatCode="0.0000_ "/>
    <numFmt numFmtId="181" formatCode="0.0000_);[Red]\(0.0000\)"/>
    <numFmt numFmtId="182" formatCode="0&quot;年&quot;"/>
    <numFmt numFmtId="183" formatCode="[$-411]ggge&quot;年&quot;"/>
    <numFmt numFmtId="184" formatCode="yyyy/m"/>
    <numFmt numFmtId="185" formatCode="#,##0.000_);[Red]\(#,##0.000\)"/>
    <numFmt numFmtId="186" formatCode="0_);[Red]\(0\)"/>
    <numFmt numFmtId="187" formatCode="0.000_ "/>
    <numFmt numFmtId="188" formatCode="0.000000_ "/>
    <numFmt numFmtId="189" formatCode="[&lt;0.01]0.000E+00;[&gt;=0.01]0.000;General"/>
    <numFmt numFmtId="190" formatCode="0.0"/>
    <numFmt numFmtId="191" formatCode="[&lt;0.001]0.000E+00;[&lt;0.1]0.000000;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&lt;0.001]0.00E+00;[&lt;0.1]0.00000;0.00"/>
    <numFmt numFmtId="197" formatCode="[&lt;0.001]0.0E+00;[&lt;0.1]0.0000;0.0"/>
    <numFmt numFmtId="198" formatCode="[&lt;0.001]0E+00;[&lt;0.1]0.000;0"/>
    <numFmt numFmtId="199" formatCode="0.00_ "/>
    <numFmt numFmtId="200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HGPｺﾞｼｯｸM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" fillId="33" borderId="10" xfId="61" applyFont="1" applyFill="1" applyBorder="1" applyProtection="1">
      <alignment/>
      <protection/>
    </xf>
    <xf numFmtId="0" fontId="4" fillId="34" borderId="11" xfId="61" applyFont="1" applyFill="1" applyBorder="1" applyAlignment="1" applyProtection="1">
      <alignment horizontal="centerContinuous"/>
      <protection/>
    </xf>
    <xf numFmtId="0" fontId="4" fillId="33" borderId="12" xfId="61" applyFont="1" applyFill="1" applyBorder="1" applyAlignment="1" applyProtection="1">
      <alignment horizontal="centerContinuous"/>
      <protection/>
    </xf>
    <xf numFmtId="0" fontId="4" fillId="33" borderId="13" xfId="61" applyFont="1" applyFill="1" applyBorder="1" applyProtection="1">
      <alignment/>
      <protection/>
    </xf>
    <xf numFmtId="0" fontId="4" fillId="34" borderId="14" xfId="61" applyFont="1" applyFill="1" applyBorder="1" applyAlignment="1" applyProtection="1">
      <alignment horizontal="centerContinuous"/>
      <protection/>
    </xf>
    <xf numFmtId="0" fontId="4" fillId="33" borderId="15" xfId="61" applyFont="1" applyFill="1" applyBorder="1" applyAlignment="1" applyProtection="1">
      <alignment horizontal="centerContinuous"/>
      <protection/>
    </xf>
    <xf numFmtId="0" fontId="4" fillId="34" borderId="13" xfId="61" applyFont="1" applyFill="1" applyBorder="1" applyProtection="1">
      <alignment/>
      <protection/>
    </xf>
    <xf numFmtId="180" fontId="4" fillId="35" borderId="13" xfId="61" applyNumberFormat="1" applyFont="1" applyFill="1" applyBorder="1" applyAlignment="1" applyProtection="1">
      <alignment horizontal="center"/>
      <protection/>
    </xf>
    <xf numFmtId="0" fontId="4" fillId="34" borderId="13" xfId="61" applyFont="1" applyFill="1" applyBorder="1" applyAlignment="1" applyProtection="1">
      <alignment horizontal="center"/>
      <protection/>
    </xf>
    <xf numFmtId="0" fontId="4" fillId="33" borderId="13" xfId="61" applyFont="1" applyFill="1" applyBorder="1" applyAlignment="1" applyProtection="1">
      <alignment horizontal="center"/>
      <protection/>
    </xf>
    <xf numFmtId="0" fontId="4" fillId="33" borderId="16" xfId="61" applyFont="1" applyFill="1" applyBorder="1" applyProtection="1">
      <alignment/>
      <protection/>
    </xf>
    <xf numFmtId="0" fontId="4" fillId="33" borderId="17" xfId="61" applyFont="1" applyFill="1" applyBorder="1" applyAlignment="1" applyProtection="1">
      <alignment horizontal="centerContinuous"/>
      <protection/>
    </xf>
    <xf numFmtId="0" fontId="4" fillId="33" borderId="18" xfId="61" applyFont="1" applyFill="1" applyBorder="1" applyAlignment="1" applyProtection="1">
      <alignment horizontal="centerContinuous"/>
      <protection/>
    </xf>
    <xf numFmtId="0" fontId="4" fillId="33" borderId="19" xfId="61" applyFont="1" applyFill="1" applyBorder="1" applyAlignment="1" applyProtection="1">
      <alignment horizontal="centerContinuous"/>
      <protection/>
    </xf>
    <xf numFmtId="0" fontId="4" fillId="34" borderId="20" xfId="62" applyFont="1" applyFill="1" applyBorder="1" applyAlignment="1" applyProtection="1">
      <alignment horizontal="centerContinuous"/>
      <protection/>
    </xf>
    <xf numFmtId="0" fontId="4" fillId="33" borderId="21" xfId="62" applyFont="1" applyFill="1" applyBorder="1" applyAlignment="1" applyProtection="1">
      <alignment horizontal="centerContinuous"/>
      <protection/>
    </xf>
    <xf numFmtId="0" fontId="4" fillId="34" borderId="22" xfId="62" applyFont="1" applyFill="1" applyBorder="1" applyAlignment="1" applyProtection="1">
      <alignment horizontal="centerContinuous"/>
      <protection/>
    </xf>
    <xf numFmtId="0" fontId="7" fillId="0" borderId="0" xfId="0" applyFont="1" applyAlignment="1">
      <alignment vertical="center"/>
    </xf>
    <xf numFmtId="0" fontId="4" fillId="34" borderId="11" xfId="64" applyFont="1" applyFill="1" applyBorder="1" applyAlignment="1" applyProtection="1">
      <alignment horizontal="center" wrapText="1"/>
      <protection/>
    </xf>
    <xf numFmtId="191" fontId="4" fillId="34" borderId="14" xfId="64" applyNumberFormat="1" applyFont="1" applyFill="1" applyBorder="1" applyAlignment="1" applyProtection="1">
      <alignment horizontal="right"/>
      <protection/>
    </xf>
    <xf numFmtId="0" fontId="4" fillId="34" borderId="23" xfId="64" applyFont="1" applyFill="1" applyBorder="1" applyAlignment="1" applyProtection="1">
      <alignment horizontal="center"/>
      <protection/>
    </xf>
    <xf numFmtId="0" fontId="4" fillId="34" borderId="24" xfId="64" applyFont="1" applyFill="1" applyBorder="1" applyAlignment="1" applyProtection="1">
      <alignment horizontal="center"/>
      <protection/>
    </xf>
    <xf numFmtId="0" fontId="4" fillId="34" borderId="25" xfId="67" applyFont="1" applyFill="1" applyBorder="1" applyAlignment="1" applyProtection="1">
      <alignment horizontal="center"/>
      <protection/>
    </xf>
    <xf numFmtId="0" fontId="4" fillId="34" borderId="26" xfId="66" applyFont="1" applyFill="1" applyBorder="1" applyAlignment="1" applyProtection="1">
      <alignment horizontal="center"/>
      <protection/>
    </xf>
    <xf numFmtId="0" fontId="4" fillId="34" borderId="27" xfId="61" applyFont="1" applyFill="1" applyBorder="1" applyAlignment="1" applyProtection="1">
      <alignment horizontal="center" wrapText="1"/>
      <protection/>
    </xf>
    <xf numFmtId="0" fontId="4" fillId="34" borderId="28" xfId="61" applyFont="1" applyFill="1" applyBorder="1" applyAlignment="1" applyProtection="1">
      <alignment horizontal="center"/>
      <protection locked="0"/>
    </xf>
    <xf numFmtId="0" fontId="4" fillId="33" borderId="28" xfId="61" applyFont="1" applyFill="1" applyBorder="1" applyAlignment="1" applyProtection="1">
      <alignment horizontal="center"/>
      <protection locked="0"/>
    </xf>
    <xf numFmtId="198" fontId="4" fillId="34" borderId="18" xfId="67" applyNumberFormat="1" applyFont="1" applyFill="1" applyBorder="1" applyAlignment="1" applyProtection="1">
      <alignment horizontal="right"/>
      <protection/>
    </xf>
    <xf numFmtId="198" fontId="4" fillId="34" borderId="21" xfId="66" applyNumberFormat="1" applyFont="1" applyFill="1" applyBorder="1" applyAlignment="1" applyProtection="1">
      <alignment horizontal="right"/>
      <protection/>
    </xf>
    <xf numFmtId="0" fontId="4" fillId="36" borderId="29" xfId="61" applyFont="1" applyFill="1" applyBorder="1" applyAlignment="1" applyProtection="1">
      <alignment horizontal="center"/>
      <protection locked="0"/>
    </xf>
    <xf numFmtId="0" fontId="4" fillId="37" borderId="29" xfId="61" applyFont="1" applyFill="1" applyBorder="1" applyAlignment="1" applyProtection="1">
      <alignment horizontal="center"/>
      <protection locked="0"/>
    </xf>
    <xf numFmtId="0" fontId="4" fillId="36" borderId="30" xfId="62" applyFont="1" applyFill="1" applyBorder="1" applyAlignment="1" applyProtection="1">
      <alignment horizontal="center"/>
      <protection locked="0"/>
    </xf>
    <xf numFmtId="0" fontId="4" fillId="38" borderId="31" xfId="64" applyFont="1" applyFill="1" applyBorder="1" applyAlignment="1" applyProtection="1">
      <alignment horizontal="center"/>
      <protection/>
    </xf>
    <xf numFmtId="0" fontId="0" fillId="39" borderId="32" xfId="0" applyFill="1" applyBorder="1" applyAlignment="1">
      <alignment vertical="center"/>
    </xf>
    <xf numFmtId="0" fontId="0" fillId="39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4" fillId="34" borderId="0" xfId="66" applyFont="1" applyFill="1" applyBorder="1" applyAlignment="1" applyProtection="1">
      <alignment horizontal="center"/>
      <protection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33" borderId="39" xfId="0" applyNumberFormat="1" applyFill="1" applyBorder="1" applyAlignment="1">
      <alignment vertical="center"/>
    </xf>
    <xf numFmtId="178" fontId="0" fillId="33" borderId="39" xfId="0" applyNumberFormat="1" applyFill="1" applyBorder="1" applyAlignment="1">
      <alignment vertical="center"/>
    </xf>
    <xf numFmtId="9" fontId="0" fillId="33" borderId="40" xfId="42" applyFont="1" applyFill="1" applyBorder="1" applyAlignment="1">
      <alignment vertical="center"/>
    </xf>
    <xf numFmtId="177" fontId="0" fillId="33" borderId="41" xfId="0" applyNumberFormat="1" applyFill="1" applyBorder="1" applyAlignment="1">
      <alignment vertical="center"/>
    </xf>
    <xf numFmtId="177" fontId="0" fillId="33" borderId="42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9" fontId="0" fillId="33" borderId="43" xfId="42" applyFont="1" applyFill="1" applyBorder="1" applyAlignment="1">
      <alignment vertical="center"/>
    </xf>
    <xf numFmtId="0" fontId="0" fillId="33" borderId="44" xfId="0" applyFill="1" applyBorder="1" applyAlignment="1">
      <alignment vertical="center" wrapText="1"/>
    </xf>
    <xf numFmtId="0" fontId="0" fillId="33" borderId="45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45" fillId="0" borderId="0" xfId="0" applyFont="1" applyAlignment="1">
      <alignment vertical="center"/>
    </xf>
    <xf numFmtId="200" fontId="40" fillId="0" borderId="46" xfId="0" applyNumberFormat="1" applyFont="1" applyBorder="1" applyAlignment="1">
      <alignment vertical="center"/>
    </xf>
    <xf numFmtId="178" fontId="40" fillId="0" borderId="46" xfId="0" applyNumberFormat="1" applyFont="1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4" fillId="34" borderId="28" xfId="61" applyFont="1" applyFill="1" applyBorder="1" applyAlignment="1" applyProtection="1">
      <alignment horizontal="center"/>
      <protection/>
    </xf>
    <xf numFmtId="0" fontId="4" fillId="33" borderId="28" xfId="61" applyFont="1" applyFill="1" applyBorder="1" applyAlignment="1" applyProtection="1">
      <alignment horizontal="center"/>
      <protection/>
    </xf>
    <xf numFmtId="0" fontId="4" fillId="33" borderId="49" xfId="61" applyFont="1" applyFill="1" applyBorder="1" applyAlignment="1" applyProtection="1">
      <alignment horizontal="center"/>
      <protection/>
    </xf>
    <xf numFmtId="0" fontId="4" fillId="34" borderId="50" xfId="62" applyFont="1" applyFill="1" applyBorder="1" applyAlignment="1" applyProtection="1">
      <alignment horizontal="center"/>
      <protection/>
    </xf>
    <xf numFmtId="0" fontId="3" fillId="36" borderId="51" xfId="61" applyFont="1" applyFill="1" applyBorder="1" applyAlignment="1" applyProtection="1">
      <alignment horizontal="center" wrapText="1"/>
      <protection locked="0"/>
    </xf>
    <xf numFmtId="0" fontId="0" fillId="37" borderId="0" xfId="0" applyFill="1" applyAlignment="1" applyProtection="1">
      <alignment vertical="center"/>
      <protection locked="0"/>
    </xf>
    <xf numFmtId="0" fontId="4" fillId="37" borderId="39" xfId="6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9" fontId="0" fillId="33" borderId="52" xfId="0" applyNumberFormat="1" applyFill="1" applyBorder="1" applyAlignment="1">
      <alignment horizontal="center" vertical="center"/>
    </xf>
    <xf numFmtId="9" fontId="0" fillId="33" borderId="53" xfId="0" applyNumberFormat="1" applyFill="1" applyBorder="1" applyAlignment="1">
      <alignment horizontal="center" vertical="center"/>
    </xf>
    <xf numFmtId="0" fontId="0" fillId="33" borderId="54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left" vertical="center"/>
    </xf>
    <xf numFmtId="0" fontId="0" fillId="33" borderId="58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 wrapText="1"/>
    </xf>
    <xf numFmtId="0" fontId="0" fillId="33" borderId="6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45" fillId="0" borderId="61" xfId="0" applyFont="1" applyBorder="1" applyAlignment="1">
      <alignment horizontal="left" vertical="center"/>
    </xf>
    <xf numFmtId="0" fontId="45" fillId="0" borderId="62" xfId="0" applyFont="1" applyBorder="1" applyAlignment="1">
      <alignment horizontal="left" vertical="center"/>
    </xf>
    <xf numFmtId="0" fontId="45" fillId="0" borderId="63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4" fillId="33" borderId="17" xfId="61" applyFont="1" applyFill="1" applyBorder="1" applyAlignment="1" applyProtection="1">
      <alignment horizontal="center"/>
      <protection/>
    </xf>
    <xf numFmtId="0" fontId="4" fillId="33" borderId="18" xfId="61" applyFont="1" applyFill="1" applyBorder="1" applyAlignment="1" applyProtection="1">
      <alignment horizontal="center"/>
      <protection/>
    </xf>
    <xf numFmtId="0" fontId="4" fillId="33" borderId="19" xfId="61" applyFont="1" applyFill="1" applyBorder="1" applyAlignment="1" applyProtection="1">
      <alignment horizontal="center"/>
      <protection/>
    </xf>
    <xf numFmtId="0" fontId="8" fillId="0" borderId="46" xfId="0" applyFont="1" applyBorder="1" applyAlignment="1" applyProtection="1">
      <alignment horizontal="right" vertical="center"/>
      <protection locked="0"/>
    </xf>
    <xf numFmtId="0" fontId="8" fillId="0" borderId="66" xfId="0" applyFont="1" applyBorder="1" applyAlignment="1" applyProtection="1">
      <alignment horizontal="right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6425"/>
          <c:y val="0.31625"/>
          <c:w val="0.3585"/>
          <c:h val="0.515"/>
        </c:manualLayout>
      </c:layout>
      <c:pieChart>
        <c:varyColors val="1"/>
        <c:ser>
          <c:idx val="0"/>
          <c:order val="0"/>
          <c:tx>
            <c:strRef>
              <c:f>'排出量計算シート'!$B$30</c:f>
              <c:strCache>
                <c:ptCount val="1"/>
                <c:pt idx="0">
                  <c:v>要因別の排出状況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'排出量計算シート'!$B$32:$B$36</c:f>
              <c:strCache/>
            </c:strRef>
          </c:cat>
          <c:val>
            <c:numRef>
              <c:f>'排出量計算シート'!$E$32:$E$36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'排出量計算シート'!$B$32:$B$36</c:f>
              <c:strCache/>
            </c:strRef>
          </c:cat>
          <c:val>
            <c:numRef>
              <c:f>'排出量計算シート'!$D$32:$D$36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91"/>
          <c:w val="0.21775"/>
          <c:h val="0.2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30</xdr:row>
      <xdr:rowOff>28575</xdr:rowOff>
    </xdr:from>
    <xdr:to>
      <xdr:col>9</xdr:col>
      <xdr:colOff>285750</xdr:colOff>
      <xdr:row>45</xdr:row>
      <xdr:rowOff>104775</xdr:rowOff>
    </xdr:to>
    <xdr:graphicFrame>
      <xdr:nvGraphicFramePr>
        <xdr:cNvPr id="1" name="Chart 8"/>
        <xdr:cNvGraphicFramePr/>
      </xdr:nvGraphicFramePr>
      <xdr:xfrm>
        <a:off x="3209925" y="6276975"/>
        <a:ext cx="3629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7"/>
  <sheetViews>
    <sheetView showGridLines="0" tabSelected="1" zoomScale="85" zoomScaleNormal="85" workbookViewId="0" topLeftCell="A1">
      <selection activeCell="G25" sqref="G25"/>
    </sheetView>
  </sheetViews>
  <sheetFormatPr defaultColWidth="9.140625" defaultRowHeight="15"/>
  <cols>
    <col min="4" max="4" width="9.7109375" style="0" bestFit="1" customWidth="1"/>
    <col min="5" max="5" width="9.140625" style="0" bestFit="1" customWidth="1"/>
    <col min="6" max="6" width="18.7109375" style="0" customWidth="1"/>
    <col min="7" max="7" width="9.140625" style="0" bestFit="1" customWidth="1"/>
    <col min="8" max="8" width="6.7109375" style="0" bestFit="1" customWidth="1"/>
    <col min="9" max="9" width="17.421875" style="0" bestFit="1" customWidth="1"/>
    <col min="10" max="10" width="6.7109375" style="0" customWidth="1"/>
  </cols>
  <sheetData>
    <row r="1" spans="1:6" ht="25.5" customHeight="1">
      <c r="A1" s="81" t="s">
        <v>72</v>
      </c>
      <c r="B1" s="82"/>
      <c r="C1" s="82"/>
      <c r="D1" s="82"/>
      <c r="E1" s="82"/>
      <c r="F1" s="83"/>
    </row>
    <row r="2" spans="1:6" ht="13.5">
      <c r="A2" s="84" t="s">
        <v>74</v>
      </c>
      <c r="B2" s="85"/>
      <c r="C2" s="85"/>
      <c r="D2" s="85"/>
      <c r="E2" s="85"/>
      <c r="F2" s="86"/>
    </row>
    <row r="3" spans="1:6" ht="13.5">
      <c r="A3" s="84" t="s">
        <v>75</v>
      </c>
      <c r="B3" s="85"/>
      <c r="C3" s="85"/>
      <c r="D3" s="85"/>
      <c r="E3" s="85"/>
      <c r="F3" s="86"/>
    </row>
    <row r="4" spans="1:6" ht="13.5">
      <c r="A4" s="84" t="s">
        <v>71</v>
      </c>
      <c r="B4" s="85"/>
      <c r="C4" s="85"/>
      <c r="D4" s="85"/>
      <c r="E4" s="85"/>
      <c r="F4" s="86"/>
    </row>
    <row r="5" spans="1:6" ht="13.5">
      <c r="A5" s="56" t="s">
        <v>76</v>
      </c>
      <c r="B5" s="57"/>
      <c r="C5" s="57"/>
      <c r="D5" s="57"/>
      <c r="E5" s="57"/>
      <c r="F5" s="58"/>
    </row>
    <row r="6" spans="1:6" ht="13.5">
      <c r="A6" s="87" t="s">
        <v>77</v>
      </c>
      <c r="B6" s="88"/>
      <c r="C6" s="88"/>
      <c r="D6" s="88"/>
      <c r="E6" s="88"/>
      <c r="F6" s="89"/>
    </row>
    <row r="8" ht="14.25" thickBot="1"/>
    <row r="9" spans="2:10" ht="34.5">
      <c r="B9" s="1"/>
      <c r="C9" s="2" t="s">
        <v>0</v>
      </c>
      <c r="D9" s="3"/>
      <c r="E9" s="25" t="s">
        <v>1</v>
      </c>
      <c r="F9" s="63" t="s">
        <v>57</v>
      </c>
      <c r="G9" s="19" t="s">
        <v>26</v>
      </c>
      <c r="H9" s="21" t="s">
        <v>27</v>
      </c>
      <c r="I9" s="36" t="s">
        <v>51</v>
      </c>
      <c r="J9" s="33" t="s">
        <v>27</v>
      </c>
    </row>
    <row r="10" spans="2:10" ht="13.5">
      <c r="B10" s="4"/>
      <c r="C10" s="5" t="s">
        <v>2</v>
      </c>
      <c r="D10" s="6"/>
      <c r="E10" s="59" t="s">
        <v>3</v>
      </c>
      <c r="F10" s="30"/>
      <c r="G10" s="20">
        <v>2.4090733333333336</v>
      </c>
      <c r="H10" s="22" t="s">
        <v>52</v>
      </c>
      <c r="I10" s="37">
        <f>F10*G10</f>
        <v>0</v>
      </c>
      <c r="J10" s="34" t="s">
        <v>3</v>
      </c>
    </row>
    <row r="11" spans="2:10" ht="13.5">
      <c r="B11" s="7"/>
      <c r="C11" s="5" t="s">
        <v>4</v>
      </c>
      <c r="D11" s="6"/>
      <c r="E11" s="59" t="s">
        <v>5</v>
      </c>
      <c r="F11" s="30"/>
      <c r="G11" s="20">
        <v>2.32166</v>
      </c>
      <c r="H11" s="22" t="s">
        <v>28</v>
      </c>
      <c r="I11" s="37">
        <f aca="true" t="shared" si="0" ref="I11:I23">F11*G11</f>
        <v>0</v>
      </c>
      <c r="J11" s="34" t="s">
        <v>3</v>
      </c>
    </row>
    <row r="12" spans="2:10" ht="13.5">
      <c r="B12" s="8" t="s">
        <v>6</v>
      </c>
      <c r="C12" s="5" t="s">
        <v>7</v>
      </c>
      <c r="D12" s="6"/>
      <c r="E12" s="59" t="s">
        <v>5</v>
      </c>
      <c r="F12" s="30"/>
      <c r="G12" s="20">
        <v>2.46257</v>
      </c>
      <c r="H12" s="22" t="s">
        <v>28</v>
      </c>
      <c r="I12" s="37">
        <f t="shared" si="0"/>
        <v>0</v>
      </c>
      <c r="J12" s="34" t="s">
        <v>3</v>
      </c>
    </row>
    <row r="13" spans="2:10" ht="13.5">
      <c r="B13" s="9" t="s">
        <v>8</v>
      </c>
      <c r="C13" s="5" t="s">
        <v>9</v>
      </c>
      <c r="D13" s="6"/>
      <c r="E13" s="59" t="s">
        <v>5</v>
      </c>
      <c r="F13" s="30"/>
      <c r="G13" s="20">
        <v>2.4894833333333337</v>
      </c>
      <c r="H13" s="22" t="s">
        <v>28</v>
      </c>
      <c r="I13" s="37">
        <f t="shared" si="0"/>
        <v>0</v>
      </c>
      <c r="J13" s="34" t="s">
        <v>3</v>
      </c>
    </row>
    <row r="14" spans="2:10" ht="13.5">
      <c r="B14" s="8" t="s">
        <v>10</v>
      </c>
      <c r="C14" s="5" t="s">
        <v>11</v>
      </c>
      <c r="D14" s="6"/>
      <c r="E14" s="59" t="s">
        <v>5</v>
      </c>
      <c r="F14" s="30"/>
      <c r="G14" s="20">
        <v>2.6192466666666667</v>
      </c>
      <c r="H14" s="22" t="s">
        <v>28</v>
      </c>
      <c r="I14" s="37">
        <f t="shared" si="0"/>
        <v>0</v>
      </c>
      <c r="J14" s="34" t="s">
        <v>3</v>
      </c>
    </row>
    <row r="15" spans="2:10" ht="13.5">
      <c r="B15" s="10" t="s">
        <v>12</v>
      </c>
      <c r="C15" s="5" t="s">
        <v>13</v>
      </c>
      <c r="D15" s="6"/>
      <c r="E15" s="59" t="s">
        <v>5</v>
      </c>
      <c r="F15" s="30"/>
      <c r="G15" s="20">
        <v>2.70963</v>
      </c>
      <c r="H15" s="22" t="s">
        <v>28</v>
      </c>
      <c r="I15" s="37">
        <f t="shared" si="0"/>
        <v>0</v>
      </c>
      <c r="J15" s="34" t="s">
        <v>3</v>
      </c>
    </row>
    <row r="16" spans="2:10" ht="13.5">
      <c r="B16" s="10" t="s">
        <v>14</v>
      </c>
      <c r="C16" s="5" t="s">
        <v>15</v>
      </c>
      <c r="D16" s="6"/>
      <c r="E16" s="59" t="s">
        <v>5</v>
      </c>
      <c r="F16" s="30"/>
      <c r="G16" s="20">
        <v>2.9815500000000004</v>
      </c>
      <c r="H16" s="22" t="s">
        <v>28</v>
      </c>
      <c r="I16" s="37">
        <f t="shared" si="0"/>
        <v>0</v>
      </c>
      <c r="J16" s="34" t="s">
        <v>3</v>
      </c>
    </row>
    <row r="17" spans="2:10" ht="13.5">
      <c r="B17" s="4"/>
      <c r="C17" s="5" t="s">
        <v>16</v>
      </c>
      <c r="D17" s="6"/>
      <c r="E17" s="59" t="s">
        <v>5</v>
      </c>
      <c r="F17" s="30"/>
      <c r="G17" s="20">
        <v>2.9815500000000004</v>
      </c>
      <c r="H17" s="22" t="s">
        <v>28</v>
      </c>
      <c r="I17" s="37">
        <f t="shared" si="0"/>
        <v>0</v>
      </c>
      <c r="J17" s="34" t="s">
        <v>3</v>
      </c>
    </row>
    <row r="18" spans="2:10" ht="15">
      <c r="B18" s="4"/>
      <c r="C18" s="5" t="s">
        <v>17</v>
      </c>
      <c r="D18" s="6"/>
      <c r="E18" s="26">
        <v>1</v>
      </c>
      <c r="F18" s="30"/>
      <c r="G18" s="20">
        <f>IF(E18=1,3.00028666666667,IF(E18=2,1.671,""))</f>
        <v>3.00028666666667</v>
      </c>
      <c r="H18" s="22" t="str">
        <f>"kg/"&amp;IF(E18=1,"kg",IF(E18=2,"m3",""))</f>
        <v>kg/kg</v>
      </c>
      <c r="I18" s="37">
        <f t="shared" si="0"/>
        <v>0</v>
      </c>
      <c r="J18" s="34" t="s">
        <v>3</v>
      </c>
    </row>
    <row r="19" spans="2:10" ht="15">
      <c r="B19" s="4"/>
      <c r="C19" s="5" t="s">
        <v>18</v>
      </c>
      <c r="D19" s="6"/>
      <c r="E19" s="27">
        <v>1</v>
      </c>
      <c r="F19" s="31"/>
      <c r="G19" s="20">
        <f>IF(E19=1,2.69775,IF(E19=2,1.927,""))</f>
        <v>2.69775</v>
      </c>
      <c r="H19" s="22" t="str">
        <f>"kg/"&amp;IF(E19=1,"kg",IF(E19=2,"m3",""))</f>
        <v>kg/kg</v>
      </c>
      <c r="I19" s="37">
        <f t="shared" si="0"/>
        <v>0</v>
      </c>
      <c r="J19" s="34" t="s">
        <v>3</v>
      </c>
    </row>
    <row r="20" spans="2:10" ht="15">
      <c r="B20" s="11"/>
      <c r="C20" s="5" t="s">
        <v>19</v>
      </c>
      <c r="D20" s="6"/>
      <c r="E20" s="60" t="s">
        <v>20</v>
      </c>
      <c r="F20" s="31"/>
      <c r="G20" s="20">
        <v>2.01103122</v>
      </c>
      <c r="H20" s="22" t="s">
        <v>32</v>
      </c>
      <c r="I20" s="37">
        <f t="shared" si="0"/>
        <v>0</v>
      </c>
      <c r="J20" s="34" t="s">
        <v>3</v>
      </c>
    </row>
    <row r="21" spans="2:10" ht="15">
      <c r="B21" s="90">
        <v>1</v>
      </c>
      <c r="C21" s="91"/>
      <c r="D21" s="92"/>
      <c r="E21" s="60" t="s">
        <v>21</v>
      </c>
      <c r="F21" s="31"/>
      <c r="G21" s="20">
        <f>VLOOKUP($B$21,データ!$A:$C,3,FALSE)</f>
        <v>0.479</v>
      </c>
      <c r="H21" s="22" t="s">
        <v>29</v>
      </c>
      <c r="I21" s="37">
        <f t="shared" si="0"/>
        <v>0</v>
      </c>
      <c r="J21" s="34" t="s">
        <v>3</v>
      </c>
    </row>
    <row r="22" spans="2:10" ht="15">
      <c r="B22" s="12" t="s">
        <v>22</v>
      </c>
      <c r="C22" s="13"/>
      <c r="D22" s="14"/>
      <c r="E22" s="61" t="s">
        <v>23</v>
      </c>
      <c r="F22" s="65"/>
      <c r="G22" s="28">
        <v>0.057</v>
      </c>
      <c r="H22" s="23" t="s">
        <v>31</v>
      </c>
      <c r="I22" s="37">
        <f t="shared" si="0"/>
        <v>0</v>
      </c>
      <c r="J22" s="34" t="s">
        <v>3</v>
      </c>
    </row>
    <row r="23" spans="2:10" ht="14.25" thickBot="1">
      <c r="B23" s="15" t="s">
        <v>24</v>
      </c>
      <c r="C23" s="16"/>
      <c r="D23" s="17"/>
      <c r="E23" s="62" t="s">
        <v>25</v>
      </c>
      <c r="F23" s="32"/>
      <c r="G23" s="29">
        <v>2695</v>
      </c>
      <c r="H23" s="24" t="s">
        <v>30</v>
      </c>
      <c r="I23" s="38">
        <f t="shared" si="0"/>
        <v>0</v>
      </c>
      <c r="J23" s="35" t="s">
        <v>3</v>
      </c>
    </row>
    <row r="24" spans="6:10" ht="23.25" customHeight="1" thickBot="1">
      <c r="F24" s="93" t="s">
        <v>56</v>
      </c>
      <c r="G24" s="94"/>
      <c r="H24" s="94"/>
      <c r="I24" s="55">
        <f>SUM(I10:I23)</f>
        <v>0</v>
      </c>
      <c r="J24" s="39" t="s">
        <v>3</v>
      </c>
    </row>
    <row r="25" spans="6:10" ht="30" customHeight="1" thickBot="1">
      <c r="F25" s="41" t="s">
        <v>54</v>
      </c>
      <c r="G25" s="64"/>
      <c r="H25" s="40" t="s">
        <v>53</v>
      </c>
      <c r="I25" s="54">
        <f>I24*G25*0.01</f>
        <v>0</v>
      </c>
      <c r="J25" s="39" t="s">
        <v>3</v>
      </c>
    </row>
    <row r="26" spans="6:10" ht="25.5" customHeight="1" thickBot="1">
      <c r="F26" s="93" t="s">
        <v>55</v>
      </c>
      <c r="G26" s="94"/>
      <c r="H26" s="94"/>
      <c r="I26" s="55">
        <f>I24-I25</f>
        <v>0</v>
      </c>
      <c r="J26" s="39" t="s">
        <v>3</v>
      </c>
    </row>
    <row r="30" spans="2:10" ht="14.25" thickBot="1">
      <c r="B30" s="42" t="s">
        <v>66</v>
      </c>
      <c r="C30" s="42"/>
      <c r="D30" s="42"/>
      <c r="F30" s="66"/>
      <c r="G30" s="66"/>
      <c r="H30" s="66"/>
      <c r="I30" s="66"/>
      <c r="J30" s="66"/>
    </row>
    <row r="31" spans="2:10" ht="31.5" customHeight="1" thickBot="1">
      <c r="B31" s="71"/>
      <c r="C31" s="72"/>
      <c r="D31" s="50" t="s">
        <v>64</v>
      </c>
      <c r="E31" s="51" t="s">
        <v>65</v>
      </c>
      <c r="F31" s="66"/>
      <c r="G31" s="66"/>
      <c r="H31" s="66"/>
      <c r="I31" s="66"/>
      <c r="J31" s="66"/>
    </row>
    <row r="32" spans="2:10" ht="14.25" thickTop="1">
      <c r="B32" s="79" t="s">
        <v>58</v>
      </c>
      <c r="C32" s="80"/>
      <c r="D32" s="48">
        <f>I21</f>
        <v>0</v>
      </c>
      <c r="E32" s="49" t="e">
        <f>D32/D$37</f>
        <v>#DIV/0!</v>
      </c>
      <c r="F32" s="66"/>
      <c r="G32" s="66"/>
      <c r="H32" s="66"/>
      <c r="I32" s="66"/>
      <c r="J32" s="66"/>
    </row>
    <row r="33" spans="2:10" ht="13.5">
      <c r="B33" s="69" t="s">
        <v>59</v>
      </c>
      <c r="C33" s="70"/>
      <c r="D33" s="43">
        <f>I23</f>
        <v>0</v>
      </c>
      <c r="E33" s="45" t="e">
        <f>D33/D$37</f>
        <v>#DIV/0!</v>
      </c>
      <c r="F33" s="66"/>
      <c r="G33" s="66"/>
      <c r="H33" s="66"/>
      <c r="I33" s="66"/>
      <c r="J33" s="66"/>
    </row>
    <row r="34" spans="2:10" ht="13.5">
      <c r="B34" s="69" t="s">
        <v>60</v>
      </c>
      <c r="C34" s="70"/>
      <c r="D34" s="43">
        <f>I11</f>
        <v>0</v>
      </c>
      <c r="E34" s="45" t="e">
        <f>D34/D$37</f>
        <v>#DIV/0!</v>
      </c>
      <c r="F34" s="66"/>
      <c r="G34" s="66"/>
      <c r="H34" s="66"/>
      <c r="I34" s="66"/>
      <c r="J34" s="66"/>
    </row>
    <row r="35" spans="2:10" ht="13.5">
      <c r="B35" s="69" t="s">
        <v>61</v>
      </c>
      <c r="C35" s="70"/>
      <c r="D35" s="43">
        <f>I20</f>
        <v>0</v>
      </c>
      <c r="E35" s="45" t="e">
        <f>D35/D$37</f>
        <v>#DIV/0!</v>
      </c>
      <c r="F35" s="66"/>
      <c r="G35" s="66"/>
      <c r="H35" s="66"/>
      <c r="I35" s="66"/>
      <c r="J35" s="66"/>
    </row>
    <row r="36" spans="2:10" ht="13.5">
      <c r="B36" s="69" t="s">
        <v>62</v>
      </c>
      <c r="C36" s="70"/>
      <c r="D36" s="44">
        <f>I24-SUM(D32:D35)</f>
        <v>0</v>
      </c>
      <c r="E36" s="45" t="e">
        <f>D36/D$37</f>
        <v>#DIV/0!</v>
      </c>
      <c r="F36" s="66"/>
      <c r="G36" s="66"/>
      <c r="H36" s="66"/>
      <c r="I36" s="66"/>
      <c r="J36" s="66"/>
    </row>
    <row r="37" spans="2:10" ht="14.25" thickBot="1">
      <c r="B37" s="73" t="s">
        <v>63</v>
      </c>
      <c r="C37" s="74"/>
      <c r="D37" s="46">
        <f>SUM(D32:D36)</f>
        <v>0</v>
      </c>
      <c r="E37" s="47" t="e">
        <f>SUM(E32:E36)</f>
        <v>#DIV/0!</v>
      </c>
      <c r="F37" s="66"/>
      <c r="G37" s="66"/>
      <c r="H37" s="66"/>
      <c r="I37" s="66"/>
      <c r="J37" s="66"/>
    </row>
    <row r="38" spans="6:10" ht="14.25" thickBot="1">
      <c r="F38" s="66"/>
      <c r="G38" s="66"/>
      <c r="H38" s="66"/>
      <c r="I38" s="66"/>
      <c r="J38" s="66"/>
    </row>
    <row r="39" spans="2:10" ht="13.5" customHeight="1">
      <c r="B39" s="75" t="s">
        <v>67</v>
      </c>
      <c r="C39" s="76"/>
      <c r="D39" s="76"/>
      <c r="E39" s="67" t="e">
        <f>E32+E33+E34</f>
        <v>#DIV/0!</v>
      </c>
      <c r="F39" s="66"/>
      <c r="G39" s="66"/>
      <c r="H39" s="66"/>
      <c r="I39" s="66"/>
      <c r="J39" s="66"/>
    </row>
    <row r="40" spans="2:10" ht="14.25" thickBot="1">
      <c r="B40" s="77"/>
      <c r="C40" s="78"/>
      <c r="D40" s="78"/>
      <c r="E40" s="68"/>
      <c r="F40" s="66"/>
      <c r="G40" s="66"/>
      <c r="H40" s="66"/>
      <c r="I40" s="66"/>
      <c r="J40" s="66"/>
    </row>
    <row r="41" spans="6:10" ht="13.5">
      <c r="F41" s="66"/>
      <c r="G41" s="66"/>
      <c r="H41" s="66"/>
      <c r="I41" s="66"/>
      <c r="J41" s="66"/>
    </row>
    <row r="42" spans="6:10" ht="13.5">
      <c r="F42" s="66"/>
      <c r="G42" s="66"/>
      <c r="H42" s="66"/>
      <c r="I42" s="66"/>
      <c r="J42" s="66"/>
    </row>
    <row r="43" spans="6:10" ht="13.5">
      <c r="F43" s="66"/>
      <c r="G43" s="66"/>
      <c r="H43" s="66"/>
      <c r="I43" s="66"/>
      <c r="J43" s="66"/>
    </row>
    <row r="44" spans="6:10" ht="13.5">
      <c r="F44" s="66"/>
      <c r="G44" s="66"/>
      <c r="H44" s="66"/>
      <c r="I44" s="66"/>
      <c r="J44" s="66"/>
    </row>
    <row r="45" spans="6:10" ht="13.5">
      <c r="F45" s="66"/>
      <c r="G45" s="66"/>
      <c r="H45" s="66"/>
      <c r="I45" s="66"/>
      <c r="J45" s="66"/>
    </row>
    <row r="46" spans="6:10" ht="13.5">
      <c r="F46" s="66"/>
      <c r="G46" s="66"/>
      <c r="H46" s="66"/>
      <c r="I46" s="66"/>
      <c r="J46" s="66"/>
    </row>
    <row r="47" spans="6:10" ht="13.5">
      <c r="F47" s="66"/>
      <c r="G47" s="66"/>
      <c r="H47" s="66"/>
      <c r="I47" s="66"/>
      <c r="J47" s="66"/>
    </row>
  </sheetData>
  <sheetProtection sheet="1" objects="1" scenarios="1" selectLockedCells="1"/>
  <mergeCells count="17">
    <mergeCell ref="A1:F1"/>
    <mergeCell ref="B34:C34"/>
    <mergeCell ref="B35:C35"/>
    <mergeCell ref="A2:F2"/>
    <mergeCell ref="A3:F3"/>
    <mergeCell ref="A4:F4"/>
    <mergeCell ref="A6:F6"/>
    <mergeCell ref="B21:D21"/>
    <mergeCell ref="F24:H24"/>
    <mergeCell ref="F26:H26"/>
    <mergeCell ref="E39:E40"/>
    <mergeCell ref="B36:C36"/>
    <mergeCell ref="B31:C31"/>
    <mergeCell ref="B37:C37"/>
    <mergeCell ref="B39:D40"/>
    <mergeCell ref="B32:C32"/>
    <mergeCell ref="B33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22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21.00390625" style="0" customWidth="1"/>
    <col min="6" max="6" width="0" style="0" hidden="1" customWidth="1"/>
  </cols>
  <sheetData>
    <row r="1" ht="27" customHeight="1">
      <c r="A1" t="s">
        <v>69</v>
      </c>
    </row>
    <row r="2" spans="1:6" ht="13.5">
      <c r="A2" s="52">
        <v>1</v>
      </c>
      <c r="B2" s="52" t="s">
        <v>33</v>
      </c>
      <c r="C2" s="52">
        <v>0.479</v>
      </c>
      <c r="D2" s="42"/>
      <c r="F2" t="s">
        <v>49</v>
      </c>
    </row>
    <row r="3" spans="1:6" ht="13.5">
      <c r="A3" s="52">
        <v>2</v>
      </c>
      <c r="B3" s="52" t="s">
        <v>34</v>
      </c>
      <c r="C3" s="52">
        <v>0.441</v>
      </c>
      <c r="D3" s="42"/>
      <c r="F3" t="s">
        <v>50</v>
      </c>
    </row>
    <row r="4" spans="1:4" ht="13.5">
      <c r="A4" s="52">
        <v>3</v>
      </c>
      <c r="B4" s="52" t="s">
        <v>35</v>
      </c>
      <c r="C4" s="52">
        <v>0.339</v>
      </c>
      <c r="D4" s="42"/>
    </row>
    <row r="5" spans="1:4" ht="13.5">
      <c r="A5" s="52">
        <v>4</v>
      </c>
      <c r="B5" s="52" t="s">
        <v>36</v>
      </c>
      <c r="C5" s="52">
        <v>0.481</v>
      </c>
      <c r="D5" s="42"/>
    </row>
    <row r="6" spans="1:4" ht="13.5">
      <c r="A6" s="52">
        <v>5</v>
      </c>
      <c r="B6" s="52" t="s">
        <v>37</v>
      </c>
      <c r="C6" s="52">
        <v>0.457</v>
      </c>
      <c r="D6" s="42"/>
    </row>
    <row r="7" spans="1:4" ht="13.5">
      <c r="A7" s="52">
        <v>6</v>
      </c>
      <c r="B7" s="52" t="s">
        <v>38</v>
      </c>
      <c r="C7" s="52">
        <v>0.338</v>
      </c>
      <c r="D7" s="42"/>
    </row>
    <row r="8" spans="1:4" ht="13.5">
      <c r="A8" s="52">
        <v>7</v>
      </c>
      <c r="B8" s="52" t="s">
        <v>39</v>
      </c>
      <c r="C8" s="52">
        <v>0.368</v>
      </c>
      <c r="D8" s="42"/>
    </row>
    <row r="9" spans="1:4" ht="13.5">
      <c r="A9" s="52">
        <v>8</v>
      </c>
      <c r="B9" s="52" t="s">
        <v>40</v>
      </c>
      <c r="C9" s="52">
        <v>0.375</v>
      </c>
      <c r="D9" s="42"/>
    </row>
    <row r="10" spans="1:4" ht="13.5">
      <c r="A10" s="52">
        <v>9</v>
      </c>
      <c r="B10" s="52" t="s">
        <v>41</v>
      </c>
      <c r="C10" s="52">
        <v>0.429</v>
      </c>
      <c r="D10" s="42"/>
    </row>
    <row r="11" spans="1:4" ht="13.5">
      <c r="A11" s="52">
        <v>10</v>
      </c>
      <c r="B11" s="52" t="s">
        <v>42</v>
      </c>
      <c r="C11" s="52">
        <v>0.423</v>
      </c>
      <c r="D11" s="42"/>
    </row>
    <row r="12" spans="1:4" ht="13.5">
      <c r="A12" s="52">
        <v>11</v>
      </c>
      <c r="B12" s="52" t="s">
        <v>43</v>
      </c>
      <c r="C12" s="52">
        <v>0.441</v>
      </c>
      <c r="D12" s="42"/>
    </row>
    <row r="13" spans="1:4" ht="13.5">
      <c r="A13" s="52">
        <v>12</v>
      </c>
      <c r="B13" s="52" t="s">
        <v>44</v>
      </c>
      <c r="C13" s="52">
        <v>0.289</v>
      </c>
      <c r="D13" s="42"/>
    </row>
    <row r="14" spans="1:4" ht="13.5">
      <c r="A14" s="52">
        <v>13</v>
      </c>
      <c r="B14" s="52" t="s">
        <v>45</v>
      </c>
      <c r="C14" s="52">
        <v>0.432</v>
      </c>
      <c r="D14" s="42"/>
    </row>
    <row r="15" spans="1:4" ht="13.5">
      <c r="A15" s="52">
        <v>14</v>
      </c>
      <c r="B15" s="52" t="s">
        <v>46</v>
      </c>
      <c r="C15" s="52">
        <v>0.292</v>
      </c>
      <c r="D15" s="42"/>
    </row>
    <row r="16" spans="1:4" ht="13.5">
      <c r="A16" s="52">
        <v>15</v>
      </c>
      <c r="B16" s="52" t="s">
        <v>47</v>
      </c>
      <c r="C16" s="52">
        <v>0.507</v>
      </c>
      <c r="D16" s="42"/>
    </row>
    <row r="17" spans="1:4" ht="13.5">
      <c r="A17" s="52">
        <v>16</v>
      </c>
      <c r="B17" s="52" t="s">
        <v>48</v>
      </c>
      <c r="C17" s="52">
        <v>0.555</v>
      </c>
      <c r="D17" s="42"/>
    </row>
    <row r="18" ht="13.5">
      <c r="B18" s="18"/>
    </row>
    <row r="19" ht="14.25">
      <c r="A19" s="53" t="s">
        <v>70</v>
      </c>
    </row>
    <row r="20" ht="13.5">
      <c r="A20" t="s">
        <v>68</v>
      </c>
    </row>
    <row r="22" ht="13.5">
      <c r="A22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2008-08-05T04:16:51Z</cp:lastPrinted>
  <dcterms:created xsi:type="dcterms:W3CDTF">2008-07-09T06:53:06Z</dcterms:created>
  <dcterms:modified xsi:type="dcterms:W3CDTF">2008-08-07T08:28:12Z</dcterms:modified>
  <cp:category/>
  <cp:version/>
  <cp:contentType/>
  <cp:contentStatus/>
</cp:coreProperties>
</file>