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710" windowWidth="20520" windowHeight="4770" tabRatio="743" activeTab="0"/>
  </bookViews>
  <sheets>
    <sheet name="内訳表" sheetId="1" r:id="rId1"/>
  </sheets>
  <definedNames>
    <definedName name="_xlnm.Print_Area" localSheetId="0">'内訳表'!$A$1:$Q$1186</definedName>
    <definedName name="_xlnm.Print_Titles" localSheetId="0">'内訳表'!$1:$4</definedName>
  </definedNames>
  <calcPr fullCalcOnLoad="1"/>
</workbook>
</file>

<file path=xl/sharedStrings.xml><?xml version="1.0" encoding="utf-8"?>
<sst xmlns="http://schemas.openxmlformats.org/spreadsheetml/2006/main" count="3850" uniqueCount="2449">
  <si>
    <t>品の滝</t>
  </si>
  <si>
    <t>ブナ、ミズナラ、サワグルミ、クリ等</t>
  </si>
  <si>
    <t>吾妻槙原谷</t>
  </si>
  <si>
    <t>三次市</t>
  </si>
  <si>
    <t>円錐形の独立峰
火成岩類の上に乗る砂礫層を貫く玄武岩丘</t>
  </si>
  <si>
    <t>上田の明神山</t>
  </si>
  <si>
    <t>地形､地質
湿原､植物等自生地､野生動物の生息地</t>
  </si>
  <si>
    <t>八幡湿原</t>
  </si>
  <si>
    <t>キエビネ、エビネ、ミヤコアオイ、ギフチョウ、フタコブルリハナカミキリ、陸産貝類等</t>
  </si>
  <si>
    <t>27地域</t>
  </si>
  <si>
    <t>勝浦郡上勝町</t>
  </si>
  <si>
    <t>ブナ、モミ、ツガ等</t>
  </si>
  <si>
    <t>高丸山</t>
  </si>
  <si>
    <t>野鹿池山</t>
  </si>
  <si>
    <t>アカマツ、ウバメガシ群落
ビュート地形､グレーディング層</t>
  </si>
  <si>
    <t>弥谷山</t>
  </si>
  <si>
    <t>高松市</t>
  </si>
  <si>
    <t>アカマツの天然林
アラカシ、ツブラジイ群落</t>
  </si>
  <si>
    <t>藤尾山</t>
  </si>
  <si>
    <t>ヒメシダ、クリハランなどシダ40余種、ミミズバイ、タイミンタチバナシリブカガシなどの常緑広葉樹林</t>
  </si>
  <si>
    <t>水主</t>
  </si>
  <si>
    <t>特異な差別侵蝕によって形成された険しい花崗岩の起伏に富んだ地形</t>
  </si>
  <si>
    <t>女体山</t>
  </si>
  <si>
    <t>植物の自生地
天然林､地形
地質､高山亜高山性植生</t>
  </si>
  <si>
    <t>五葉松(ヒメコマツ)､コケモモ、天然ヒノキ
アカモノ、角せん岩､かんらん岩
ツガザクラ</t>
  </si>
  <si>
    <t>赤石山系</t>
  </si>
  <si>
    <t>ブナの群落</t>
  </si>
  <si>
    <t>小屋山</t>
  </si>
  <si>
    <t>鹿島</t>
  </si>
  <si>
    <t>粕屋郡久山町</t>
  </si>
  <si>
    <t>スダジイを主体とした優れた照葉樹林</t>
  </si>
  <si>
    <t>猪野</t>
  </si>
  <si>
    <t>海岸植物群落</t>
  </si>
  <si>
    <t>ハマヒサカキを主体とした優れた海岸植物群落</t>
  </si>
  <si>
    <t>大島</t>
  </si>
  <si>
    <t>鳥屋山</t>
  </si>
  <si>
    <t>海岸､野生動物の生息地､植物の自生地､人工林</t>
  </si>
  <si>
    <t>クロマツ林と一体となった砂浜と潟､シギ、チドリ類渡来地､コモウセンゴケ
ヒヌマイトトンボ</t>
  </si>
  <si>
    <t>仙台湾海浜</t>
  </si>
  <si>
    <t>仙台市</t>
  </si>
  <si>
    <t>地形､天然林
野生動物の生息地</t>
  </si>
  <si>
    <t>円錘形の火山
モミ、イヌブナ林
ヒメギフチョウ</t>
  </si>
  <si>
    <t>太白山</t>
  </si>
  <si>
    <t>名取市　　　　　　　　　柴田郡村田町</t>
  </si>
  <si>
    <t>植物の自生地
野生動物の生息地</t>
  </si>
  <si>
    <t>ウラジロガシ、シイノキ、モミ、オオルリ、クロツグミ、センダイムシクイ、オオムラサキ、ヒメギフチョウ等
イタチ、キツネ、タヌキ、リス、ムササビ等</t>
  </si>
  <si>
    <t>樽水・五社山</t>
  </si>
  <si>
    <t>柴田郡川崎町</t>
  </si>
  <si>
    <t>湖沼
野生動物の生息地</t>
  </si>
  <si>
    <t>清浄な釜房湖</t>
  </si>
  <si>
    <t>釜房湖</t>
  </si>
  <si>
    <t>柴田郡村田町
　〃　　川崎町</t>
  </si>
  <si>
    <t>アカマツ林
イヌブナ林</t>
  </si>
  <si>
    <t>谷山</t>
  </si>
  <si>
    <t>アズマシャクナゲ群落</t>
  </si>
  <si>
    <t>御獄山</t>
  </si>
  <si>
    <t>ハルニレ林､ブナ林</t>
  </si>
  <si>
    <t>一桧山・田代</t>
  </si>
  <si>
    <t>ケヤキ自然林
天然アカマツ遺存林</t>
  </si>
  <si>
    <t>鱒淵観音堂</t>
  </si>
  <si>
    <t>アカマツ林､アカメガシワ、ナツツバキ、イヌワシ営巣地</t>
  </si>
  <si>
    <t>翁倉山</t>
  </si>
  <si>
    <t>ブナ林
テツギョ生息地</t>
  </si>
  <si>
    <t>魚取沼</t>
  </si>
  <si>
    <t>角田市</t>
  </si>
  <si>
    <t>ウラジロガシ林</t>
  </si>
  <si>
    <t>斗蔵山</t>
  </si>
  <si>
    <t>黒川郡大郷町</t>
  </si>
  <si>
    <t>天然林
人工林</t>
  </si>
  <si>
    <t>モミ、イヌブナ林
クリ、コナラ林</t>
  </si>
  <si>
    <t>東成田の自然林</t>
  </si>
  <si>
    <t>湿原
野生動物の生息地</t>
  </si>
  <si>
    <t>キンコウカ、サギソウ等の湿原植物
ハッチョウトンボ</t>
  </si>
  <si>
    <t>湯の台小方角沢</t>
  </si>
  <si>
    <t>ノハナショウブ群落､レンゲツツジ群落､タチギボウシ-サワギキョウ群落､ハンノキ-ミズバショウ群落</t>
  </si>
  <si>
    <t>南由利原</t>
  </si>
  <si>
    <t>冬師</t>
  </si>
  <si>
    <t>亜高山性植生</t>
  </si>
  <si>
    <t>露熊山峡</t>
  </si>
  <si>
    <t>ブナ、ミズナラ群落</t>
  </si>
  <si>
    <t>保呂羽山</t>
  </si>
  <si>
    <t>羽黒山</t>
  </si>
  <si>
    <t>雄勝郡羽後町</t>
  </si>
  <si>
    <t>湖沼､湿原</t>
  </si>
  <si>
    <t>刈女木</t>
  </si>
  <si>
    <t>ユキツバキ(北限に近い)の群落</t>
  </si>
  <si>
    <t>外山</t>
  </si>
  <si>
    <t>番鳥森</t>
  </si>
  <si>
    <t>親川</t>
  </si>
  <si>
    <t>最上郡戸沢村</t>
  </si>
  <si>
    <t>ブナ林､モリアオガエル、エゾイトトンボ、エゾトンボ、オツネントンボ、タカネトンボ、オオルリホシヤンマ</t>
  </si>
  <si>
    <t>今神山</t>
  </si>
  <si>
    <t>長井市
西村山郡朝日町</t>
  </si>
  <si>
    <t>ヌルマタ沢･野川</t>
  </si>
  <si>
    <t>鶴岡市</t>
  </si>
  <si>
    <t>風衝、風陰地の模式型植生
ブナ、ヤダケ、ミチノクホンモンジスゲ型、ブナ、ツクバネ、ミチノクホンモンジスゲ型</t>
  </si>
  <si>
    <t>気比神社社叢</t>
  </si>
  <si>
    <t>最上郡真室川町</t>
  </si>
  <si>
    <t>大沢川源流部</t>
  </si>
  <si>
    <t>西置賜郡飯豊町</t>
  </si>
  <si>
    <t>ミズゴケ群落､ハッチョウトンボ、マダラナニワトンボ、オゼイトトンボ等のトンボ類</t>
  </si>
  <si>
    <t>沼ノ口湿原</t>
  </si>
  <si>
    <t>5地域</t>
  </si>
  <si>
    <t>福島市</t>
  </si>
  <si>
    <t>人工林
地形､地質</t>
  </si>
  <si>
    <t>スギ、シラカシ等の巨木､集塊岩と火山灰層との境界部分がみられる丘陵地</t>
  </si>
  <si>
    <t>信夫文知摺</t>
  </si>
  <si>
    <t>植物の自生地
人工林</t>
  </si>
  <si>
    <t>ヤブツバキ等暖地性広葉樹
高樹齢のアカマツ林</t>
  </si>
  <si>
    <t>黒岩虚空蔵</t>
  </si>
  <si>
    <t>人工林</t>
  </si>
  <si>
    <t>高樹齢のモミ、アカマツ林</t>
  </si>
  <si>
    <t>高松山</t>
  </si>
  <si>
    <t>人工林
地形</t>
  </si>
  <si>
    <t>スギ、ケヤキ、花崗閃緑岩の集積</t>
  </si>
  <si>
    <t>岩角山</t>
  </si>
  <si>
    <t>湿原
植物の自生地</t>
  </si>
  <si>
    <t>ミズバショウ、リュウキンカ、カキラン等湿原植物</t>
  </si>
  <si>
    <t>石田ブヨメキ</t>
  </si>
  <si>
    <t>郡山市</t>
  </si>
  <si>
    <t>石筵</t>
  </si>
  <si>
    <t>西白河郡泉崎村
　〃　　　 矢吹町</t>
  </si>
  <si>
    <t>アカマツの並木</t>
  </si>
  <si>
    <t>五本松</t>
  </si>
  <si>
    <t>西白河郡矢吹町</t>
  </si>
  <si>
    <t>恩賜林</t>
  </si>
  <si>
    <t>カスミザクラ、ウワミズザクラ自生地</t>
  </si>
  <si>
    <t>茶臼山</t>
  </si>
  <si>
    <t>双葉郡大熊町</t>
  </si>
  <si>
    <t>海蝕地形</t>
  </si>
  <si>
    <t>熊川海岸</t>
  </si>
  <si>
    <t>耶麻郡磐梯町</t>
  </si>
  <si>
    <t>湿原､植物の自生地、野生動物の生息地</t>
  </si>
  <si>
    <t>サギソウ、トキソウ、カキラン、ミカズキグサ、亜寒帯植物(ホロムイソウ、ツルコケモモ)、モリアオガエル</t>
  </si>
  <si>
    <t>法正尻湿原</t>
  </si>
  <si>
    <t>大悲山</t>
  </si>
  <si>
    <t>高樹齢のスギ
ウラジロガシ、ヒサカキ等照葉樹林</t>
  </si>
  <si>
    <t>小高薬師堂</t>
  </si>
  <si>
    <t>地形
天然林</t>
  </si>
  <si>
    <t>巨大な奇岩群
アカマツ林</t>
  </si>
  <si>
    <t>浄土松</t>
  </si>
  <si>
    <t>円錐形の独立峰
花崗岩類を貫いた玄武岩丘</t>
  </si>
  <si>
    <t>津田の明神山</t>
  </si>
  <si>
    <t>高さ120mを超える滝</t>
  </si>
  <si>
    <t>常清滝</t>
  </si>
  <si>
    <t>円錐形の独立峰、白亜紀流紋岩流に貫入した花崗岩の中心を岩株のように突きでた安山岩</t>
  </si>
  <si>
    <t>八国見山</t>
  </si>
  <si>
    <t>クロマツ、アカマツ、コナラ、アベマキ、クスノキ、シイ、ハマエンドウ、ツルナ、ハマボウフウ等の海岸植生</t>
  </si>
  <si>
    <t>丸山</t>
  </si>
  <si>
    <t>堂迫</t>
  </si>
  <si>
    <t>ブナ、カシ類
モミ-ツガ林</t>
  </si>
  <si>
    <t>樫葉</t>
  </si>
  <si>
    <t>児湯郡西米良村</t>
  </si>
  <si>
    <t>カシ類
コウヤマキ、ケヤキ、シキミ</t>
  </si>
  <si>
    <t>掃部岳北部</t>
  </si>
  <si>
    <t>イスノキ、アカガシ等の常緑広葉樹林</t>
  </si>
  <si>
    <t>木場岳</t>
  </si>
  <si>
    <t>万九郎</t>
  </si>
  <si>
    <t>八重山郡与那国町</t>
  </si>
  <si>
    <t>ビロウを主体とした天然林</t>
  </si>
  <si>
    <t>久部良岳</t>
  </si>
  <si>
    <t>ウラジロガシ群落､イタジイ林､リュウキュウコクタン-フクギ群落
ビロウ-アカハダグス群落</t>
  </si>
  <si>
    <t>宇良部岳</t>
  </si>
  <si>
    <t>ミズガンピ群集
イソマツ-モクビヤッコウ群集
(海浜風衝植生)</t>
  </si>
  <si>
    <t>比川地先</t>
  </si>
  <si>
    <t>隆起サンゴ礁に発達するコウライシバ-ソナレムグラ群集
コウライシバ-シマニシキソウ群集</t>
  </si>
  <si>
    <t>東崎</t>
  </si>
  <si>
    <t>島尻郡伊平屋村</t>
  </si>
  <si>
    <t>ビロウの天然林</t>
  </si>
  <si>
    <t>田名の久葉山</t>
  </si>
  <si>
    <t>イタジイが優占するリュウキュウアオキ-スダジイ群集
ヤブツバキ</t>
  </si>
  <si>
    <t>後岳</t>
  </si>
  <si>
    <t>イタジイ林
リュウキュウマツ天然林</t>
  </si>
  <si>
    <t>腰岳</t>
  </si>
  <si>
    <t>テンニンカ、ヤナギバモクマオウ　　北限
オグルマ、サワオグルマ　　南限</t>
  </si>
  <si>
    <t>賀陽山</t>
  </si>
  <si>
    <t>ウバメガシ-オキナワシャリンバイ群集
トベラ、風衝かん木林</t>
  </si>
  <si>
    <t>阿波岳</t>
  </si>
  <si>
    <t>島尻郡伊是名村</t>
  </si>
  <si>
    <t>伊是名山</t>
  </si>
  <si>
    <t>H元.3.3
(H元.3.3)</t>
  </si>
  <si>
    <t>名護市</t>
  </si>
  <si>
    <t>イタジイ-マルミボチョウジ群集、ヒナカンアオイ、カツウダケカンアオイ、ホソバテンナシショウ、ヌスビトハギ</t>
  </si>
  <si>
    <t>嘉津宇岳・安和岳・八重岳</t>
  </si>
  <si>
    <t>栃木</t>
  </si>
  <si>
    <t>群馬</t>
  </si>
  <si>
    <t>埼玉</t>
  </si>
  <si>
    <t>千葉</t>
  </si>
  <si>
    <t>東京</t>
  </si>
  <si>
    <t>神奈川</t>
  </si>
  <si>
    <t>新潟</t>
  </si>
  <si>
    <t>富山</t>
  </si>
  <si>
    <t>石川</t>
  </si>
  <si>
    <t>福井</t>
  </si>
  <si>
    <t>山梨</t>
  </si>
  <si>
    <t>長野</t>
  </si>
  <si>
    <t>岐阜</t>
  </si>
  <si>
    <t>静岡</t>
  </si>
  <si>
    <t>愛知</t>
  </si>
  <si>
    <t>三重</t>
  </si>
  <si>
    <t>橲原</t>
  </si>
  <si>
    <t>双葉郡川内村</t>
  </si>
  <si>
    <t>沼
モリアオガエル</t>
  </si>
  <si>
    <t>平伏沼</t>
  </si>
  <si>
    <t>白河市</t>
  </si>
  <si>
    <t>八幡平市</t>
  </si>
  <si>
    <t>奥州市
一関市</t>
  </si>
  <si>
    <t>伊達市</t>
  </si>
  <si>
    <t>南相馬市</t>
  </si>
  <si>
    <t>南会津郡南会津町</t>
  </si>
  <si>
    <t>南会津郡南会津町</t>
  </si>
  <si>
    <t>河沼郡柳津町
大沼郡会津美里町</t>
  </si>
  <si>
    <t>喜多方市</t>
  </si>
  <si>
    <t>東津軽郡外ヶ浜町</t>
  </si>
  <si>
    <t>那須郡那珂川町</t>
  </si>
  <si>
    <t>芳賀郡茂木町
那須烏山市</t>
  </si>
  <si>
    <t>那須烏山市</t>
  </si>
  <si>
    <t>鹿沼市</t>
  </si>
  <si>
    <t>日光市</t>
  </si>
  <si>
    <t>秩父郡小鹿野町</t>
  </si>
  <si>
    <t>秩父市</t>
  </si>
  <si>
    <t>比企郡ときがわ町</t>
  </si>
  <si>
    <t>秩父市</t>
  </si>
  <si>
    <t>ケヤキ、コナラ、アカマツ
急峻な連山と砂岩層が縦走する地質構造</t>
  </si>
  <si>
    <t>鹿狼山</t>
  </si>
  <si>
    <t>明神ヶ岳</t>
  </si>
  <si>
    <t>河沼郡柳津町</t>
  </si>
  <si>
    <t>2段滝
ヒメサジラン、ウチョウラン、ミヤママンネングサ</t>
  </si>
  <si>
    <t>つむじ倉</t>
  </si>
  <si>
    <t>地質
天然林</t>
  </si>
  <si>
    <t>御斉所式変成岩地帯
カシ類､イヌブナ、ミズナラ</t>
  </si>
  <si>
    <t>御斉所山</t>
  </si>
  <si>
    <t>双葉郡楢葉町</t>
  </si>
  <si>
    <t>木戸川</t>
  </si>
  <si>
    <t>金山</t>
  </si>
  <si>
    <t>V字谷､シラカシ、アカガシ等の照葉樹林､アカマツの地形的極相林</t>
  </si>
  <si>
    <t>好間川渓谷</t>
  </si>
  <si>
    <t>栂峰</t>
  </si>
  <si>
    <t>深沢</t>
  </si>
  <si>
    <t>流紋岩崖錐堆積物の崩壊による風穴
オオタカネイバラ等の風穴植物群落</t>
  </si>
  <si>
    <t>萩野</t>
  </si>
  <si>
    <t>47地域</t>
  </si>
  <si>
    <t>竜ヶ崎市</t>
  </si>
  <si>
    <t>湖沼</t>
  </si>
  <si>
    <t>河川への流出､流入のない安定した沼､水生植物及び魚類</t>
  </si>
  <si>
    <t>中沼</t>
  </si>
  <si>
    <t>久慈郡大子町</t>
  </si>
  <si>
    <t>ブナ、イヌブナ、コミネカエデ等温帯天然林</t>
  </si>
  <si>
    <t>花瓶山</t>
  </si>
  <si>
    <t>安山岩質集塊岩からなる切り立った断崖</t>
  </si>
  <si>
    <t>鍋足山</t>
  </si>
  <si>
    <t>北斜面は､イヌブナ、ヤマザクラ、サワシバ、イヌシデ等温帯林相､南斜面はスダジイ、カゴノキ、タブノキ、アカガシ等の暖帯林相</t>
  </si>
  <si>
    <t>西金砂</t>
  </si>
  <si>
    <t>シダ植物､豊富な草木類</t>
  </si>
  <si>
    <t>鷲子山</t>
  </si>
  <si>
    <t>マコモ、オギ、ヨシ群落
アカメヤナギ(北限)</t>
  </si>
  <si>
    <t>菅生沼</t>
  </si>
  <si>
    <t>北茨城市</t>
  </si>
  <si>
    <t>自生の北限又はそれに近い暖地性シダ植物</t>
  </si>
  <si>
    <t>西明寺</t>
  </si>
  <si>
    <t>西多摩郡檜原村</t>
  </si>
  <si>
    <t>ミズナラ-クリ群落</t>
  </si>
  <si>
    <t>桧原南部</t>
  </si>
  <si>
    <t>1地域</t>
  </si>
  <si>
    <t>横須賀市</t>
  </si>
  <si>
    <t>クスノキ、タブ、マテバシイ、カヤ等の自然植生とクヌギ、コナラ等の二次林との混交</t>
  </si>
  <si>
    <t>田浦大作</t>
  </si>
  <si>
    <t>平塚市</t>
  </si>
  <si>
    <t>加須市志多見中央</t>
  </si>
  <si>
    <t>加須市志多見西</t>
  </si>
  <si>
    <t>秩父郡小鹿野町</t>
  </si>
  <si>
    <t>モミ林､アラカシ林
舟型をした岩､断崖､洞窟</t>
  </si>
  <si>
    <t>小鹿野町般若</t>
  </si>
  <si>
    <t>秩父盆地最大の崖､砂岩と泥岩の互層からなる崖
ウニ、カニ、二枚貝等の化石</t>
  </si>
  <si>
    <t>小鹿野町ようばけ</t>
  </si>
  <si>
    <t>地質</t>
  </si>
  <si>
    <t>花崗質砂岩</t>
  </si>
  <si>
    <t>ブナ-ツクバネウツギ群集､下位単位典型亜群集､ヒノキ-シノブカグマ群集
下位単位アセビ亜群集シオジ-ミヤマクマワラビ群集</t>
  </si>
  <si>
    <t>小鹿野町尾の内</t>
  </si>
  <si>
    <t>アカマツ-ヤマツツジ群集
下位単位ヒサカキ亜群集のネジキ型</t>
  </si>
  <si>
    <t>比企郡嵐山町</t>
  </si>
  <si>
    <t>アカマツ-ヤマツツジ群集
コナラ-ヤマツツジ群集</t>
  </si>
  <si>
    <t>嵐山町杉山</t>
  </si>
  <si>
    <t>蓮田市</t>
  </si>
  <si>
    <t>谷地沼</t>
  </si>
  <si>
    <t>蓮田市上沼</t>
  </si>
  <si>
    <t>蓮田市下沼</t>
  </si>
  <si>
    <t>ヒカゲツツジ、チチブドウダン
ウチョウラン、イワヒメワラビ
中間温帯の極相林-ヒノキ林</t>
  </si>
  <si>
    <t>16地域</t>
  </si>
  <si>
    <t>白浜</t>
  </si>
  <si>
    <t>市原市</t>
  </si>
  <si>
    <t>マテバシイ、スダジイ、つる草
（トキワアケビ、テイカカズラ、フウトウカズラ、イタビカズラ、オオバグミ）</t>
  </si>
  <si>
    <t>高塚山</t>
  </si>
  <si>
    <t>木更津市</t>
  </si>
  <si>
    <t>上総層群笠森層､下総層群関東火山灰層が下から上へ続いている。
約300種の化石</t>
  </si>
  <si>
    <t>地蔵堂・藪化石帯</t>
  </si>
  <si>
    <t>君津市</t>
  </si>
  <si>
    <t>元清澄山</t>
  </si>
  <si>
    <t>崖地植生</t>
  </si>
  <si>
    <t>シイ、カシ、タブ等常緑広葉樹を主体とした萌芽林</t>
  </si>
  <si>
    <t>内浦山</t>
  </si>
  <si>
    <t>清和</t>
  </si>
  <si>
    <t>スダジイ、アカガシ等常緑広葉樹とコナラ等落葉広葉樹の混交林</t>
  </si>
  <si>
    <t>大福山北部</t>
  </si>
  <si>
    <t>大垣市</t>
  </si>
  <si>
    <t>宮津市
京丹後市</t>
  </si>
  <si>
    <t>約30%がスギ、ヒノキの植林でその他はアラカシ、アカガシ、ケヤキ、ヤマモミジ、クヌギ、コナラ等の混交林</t>
  </si>
  <si>
    <t>山北・共和</t>
  </si>
  <si>
    <t>アラカシ、ウラジロガシ、ケヤキ、ヤマモミジ、エゴノキ、クヌギ、コナラ等の混交林で､この区域の中には酒水の滝(落差33m)も含まれる。</t>
  </si>
  <si>
    <t>谷ケ・平山</t>
  </si>
  <si>
    <t>足柄下郡真鶴町</t>
  </si>
  <si>
    <t>ほとんどがスギとヒノキの植林</t>
  </si>
  <si>
    <t>真鶴</t>
  </si>
  <si>
    <t>愛甲郡愛川町</t>
  </si>
  <si>
    <t>三増峠</t>
  </si>
  <si>
    <t>クヌギ、コナラ等の二次林が大部分を占め､この中にスギ、ヒノキの植林地が点在している。</t>
  </si>
  <si>
    <t>向山</t>
  </si>
  <si>
    <t>仏果山</t>
  </si>
  <si>
    <t>経ヶ岳</t>
  </si>
  <si>
    <t>シラカシ、アラカシ、ヤブツバキ、ケヤキ、クヌギ、コナラ等の混交林とスギ、ヒノキの植林</t>
  </si>
  <si>
    <t>城山</t>
  </si>
  <si>
    <t>スギ、ヒノキの植林地</t>
  </si>
  <si>
    <t>茨菰山</t>
  </si>
  <si>
    <t>仙洞寺山</t>
  </si>
  <si>
    <t>志田山</t>
  </si>
  <si>
    <t>クヌギ、コナラ等の二次林が大部分を占め､スギ、ヒノキの植林地が点在する。</t>
  </si>
  <si>
    <t>日連</t>
  </si>
  <si>
    <t>ケヤキ、イロハモミジ、クヌギ
コナラ等の混交林</t>
  </si>
  <si>
    <t>名倉</t>
  </si>
  <si>
    <t>クヌギ、コナラの二次林</t>
  </si>
  <si>
    <t>小渕</t>
  </si>
  <si>
    <t>シラカシ林､スギ、ヒノキの植林地</t>
  </si>
  <si>
    <t>吉野</t>
  </si>
  <si>
    <t>宮床湿原</t>
  </si>
  <si>
    <t>牛越舘山</t>
  </si>
  <si>
    <t>いわき市</t>
  </si>
  <si>
    <t>地質
植物の自生地
人工林</t>
  </si>
  <si>
    <t>古生代､二畳紀地層の露出(化石)
アカマツ、ヤブツバキ等暖帯性広葉樹</t>
  </si>
  <si>
    <t>高倉山</t>
  </si>
  <si>
    <t>東津軽郡外ヶ浜町
五所川原市
北津軽郡中泊町</t>
  </si>
  <si>
    <t>本宮市</t>
  </si>
  <si>
    <t>高崎市</t>
  </si>
  <si>
    <t>前橋市</t>
  </si>
  <si>
    <t>みどり市</t>
  </si>
  <si>
    <t>利根郡みなかみ町</t>
  </si>
  <si>
    <t>沼田市</t>
  </si>
  <si>
    <t>沼田市</t>
  </si>
  <si>
    <t>小鹿野町滝前</t>
  </si>
  <si>
    <t>秩父市白砂</t>
  </si>
  <si>
    <t>ときがわ町道元平</t>
  </si>
  <si>
    <t>熊谷市大沼</t>
  </si>
  <si>
    <t>熊谷市</t>
  </si>
  <si>
    <t>秩父市田中山</t>
  </si>
  <si>
    <t>秩父市女形</t>
  </si>
  <si>
    <t>南房総市</t>
  </si>
  <si>
    <t>鴨川市</t>
  </si>
  <si>
    <t>相模原市</t>
  </si>
  <si>
    <t>黒部市</t>
  </si>
  <si>
    <t>加賀市</t>
  </si>
  <si>
    <t>大町市</t>
  </si>
  <si>
    <t>湿原
野生動植物の自生地</t>
  </si>
  <si>
    <t>豊田市</t>
  </si>
  <si>
    <t>北設楽郡豊根村</t>
  </si>
  <si>
    <t>北設楽郡設楽町</t>
  </si>
  <si>
    <t>海上の森</t>
  </si>
  <si>
    <t>瀬戸市</t>
  </si>
  <si>
    <t>シデコブシ、サクラバハンノキ、ミミカキグサ、トウカイコモウセンゴケ等
アズマモグラ、ホトケドジョウ、ギフチョウ、ハッチョウトンボ等</t>
  </si>
  <si>
    <t>山県郡安芸太田町</t>
  </si>
  <si>
    <t>神石郡神石高原町</t>
  </si>
  <si>
    <t>世羅郡世羅町</t>
  </si>
  <si>
    <t>三次市</t>
  </si>
  <si>
    <t>庄原市</t>
  </si>
  <si>
    <t>呉市</t>
  </si>
  <si>
    <t>広島市
廿日市市</t>
  </si>
  <si>
    <t>世羅郡世羅町</t>
  </si>
  <si>
    <t>山県郡安芸太田町
　〃　　北広島町</t>
  </si>
  <si>
    <t>府中市</t>
  </si>
  <si>
    <t>神石郡神石高原町</t>
  </si>
  <si>
    <t>三次市
庄原市</t>
  </si>
  <si>
    <t>三次市
世羅郡世羅町</t>
  </si>
  <si>
    <t>山県郡北広島町</t>
  </si>
  <si>
    <t>三次市</t>
  </si>
  <si>
    <t>三豊市三野町</t>
  </si>
  <si>
    <t>天草市</t>
  </si>
  <si>
    <t>東臼杵郡美郷町</t>
  </si>
  <si>
    <t>郡山市
須賀川市</t>
  </si>
  <si>
    <t>変成岩類の盆地状構造
ザクロ石等スカルン鉱物､石英斜長石の巨大結晶</t>
  </si>
  <si>
    <t>宇津峯山</t>
  </si>
  <si>
    <t>茂庭</t>
  </si>
  <si>
    <t>黒岩山</t>
  </si>
  <si>
    <t>天然林
地形､地質</t>
  </si>
  <si>
    <t>モミ、ケヤキ、イヌブナ、花崗岩及び花崗閃緑岩の基盤が浸蝕作用により急峻な渓谷</t>
  </si>
  <si>
    <t>新田川渓谷</t>
  </si>
  <si>
    <t>松前郡松前町
檜山郡上ノ国町</t>
  </si>
  <si>
    <t>高山性、亜高山性植生植物の自生地
すぐれた天然林</t>
  </si>
  <si>
    <t>ヤブコウジ、ヤブムラサキ、アオマダラタマムシ等豊富な昆虫類</t>
  </si>
  <si>
    <t>蓬田</t>
  </si>
  <si>
    <t>鴨鳥五所</t>
  </si>
  <si>
    <t>南砺市</t>
  </si>
  <si>
    <t>佐野市</t>
  </si>
  <si>
    <t>那須塩原市</t>
  </si>
  <si>
    <t>小塙</t>
  </si>
  <si>
    <t>足利市</t>
  </si>
  <si>
    <t>石尊山</t>
  </si>
  <si>
    <t>与洲</t>
  </si>
  <si>
    <t>下都賀郡岩舟町</t>
  </si>
  <si>
    <t>岩舟山</t>
  </si>
  <si>
    <t>ブナ、ミズナラ等</t>
  </si>
  <si>
    <t>尾出山</t>
  </si>
  <si>
    <t>南高原</t>
  </si>
  <si>
    <t>シオジ、イヌブナ、ガロアムシ、ムカシトンボ等</t>
  </si>
  <si>
    <t>根本沢</t>
  </si>
  <si>
    <t>袈裟丸山</t>
  </si>
  <si>
    <t>トチノキ、クロベ、テン、ツキノワグマ、カモシカ等</t>
  </si>
  <si>
    <t>湯西川</t>
  </si>
  <si>
    <t>矢板市
塩谷郡塩谷町</t>
  </si>
  <si>
    <t>天然林､湧水現象</t>
  </si>
  <si>
    <t>ブナ、ミズナラ、モミ等の天然林､年間をとおして一定の湧水現象</t>
  </si>
  <si>
    <t>尚仁沢</t>
  </si>
  <si>
    <t>サギソウ、カキツバタ、カラカネイトトンボ等</t>
  </si>
  <si>
    <t>弁天沼</t>
  </si>
  <si>
    <t>26地域</t>
  </si>
  <si>
    <t>ミズナラ、ダケカンバ、シラカンバ等の天然林､コウモリソウ、アズマギク、ムラサキ</t>
  </si>
  <si>
    <t>鈴ヶ岳</t>
  </si>
  <si>
    <t>ミズナラ、ヤマハンノキ、カジカエデ等の天然林､コキンレイカ、ニッコウトウヒレン、ヤドリギ</t>
  </si>
  <si>
    <t>荒山</t>
  </si>
  <si>
    <t>ミズナラ、クリ、コナラ等の天然林
ススキ草原、ミシマサイコ、カタクリ、ウスバサイシン、コウリンカ</t>
  </si>
  <si>
    <t>鍋割山</t>
  </si>
  <si>
    <t>多野郡上野村</t>
  </si>
  <si>
    <t>シオジ、イヌブナ等の天然林(極盛相林）</t>
  </si>
  <si>
    <t>北沢</t>
  </si>
  <si>
    <t>ミズナラ、ヤマハンノキ等の天然林</t>
  </si>
  <si>
    <t>相馬山</t>
  </si>
  <si>
    <t>黒岩安山岩からなる壁面に囲まれた特異な地形</t>
  </si>
  <si>
    <t>黒岩</t>
  </si>
  <si>
    <t>ミズナラ、コナラ等の天然林
ツツジ類､自然草原、イブキボウフウ、ノハラアザミ</t>
  </si>
  <si>
    <t>鍋割山南面</t>
  </si>
  <si>
    <t>ミズナラ、コナラ等の天然林
ニッコウキスゲ、ツツジ類､オカトラノオ、自然草原</t>
  </si>
  <si>
    <t>荒山高原</t>
  </si>
  <si>
    <t>藤岡市</t>
  </si>
  <si>
    <t>ケヤキ、カツラ、ミズナラ
シオジ等の天然林</t>
  </si>
  <si>
    <t>あずさ沢</t>
  </si>
  <si>
    <t>高山､亜高山性植生､天然林､植物の自生地､野生動物の生息地</t>
  </si>
  <si>
    <t>コメツガ、ソウシカンバ、ウラジロモミ、ミズナラ等の天然林､コウシンソウ、カイタカラコウ、アズマシャクナゲ、カモシカ、サル、クマタカ、イヌワシ等</t>
  </si>
  <si>
    <t>牧谷</t>
  </si>
  <si>
    <t>穿入曲流</t>
  </si>
  <si>
    <t>ヒメシャラを多く混えた落葉広葉樹林
県内稀産又は分布上価値の高い野生動植物の生育地</t>
  </si>
  <si>
    <t>茅原沢</t>
  </si>
  <si>
    <t>知多郡武豊町</t>
  </si>
  <si>
    <t>シロバナナガバノイシモチソウ等の食虫植物、シラタマホシクサ等
ハッチョウトンボ等</t>
  </si>
  <si>
    <t>壱町田湿地</t>
  </si>
  <si>
    <t>淡水産緑藻
カワノリ</t>
  </si>
  <si>
    <t>藤原河内谷</t>
  </si>
  <si>
    <t>アカマツ林</t>
  </si>
  <si>
    <t>員弁大池</t>
  </si>
  <si>
    <t>地形　植物の自生地　野生動物の生息地</t>
  </si>
  <si>
    <t>海蝕海岸及び周辺の岩礁
ウミネコ、カンムリウミスズメ等</t>
  </si>
  <si>
    <t>錦</t>
  </si>
  <si>
    <t>海蝕海岸及び周辺の岩礁</t>
  </si>
  <si>
    <t>島勝浦</t>
  </si>
  <si>
    <t>4地域</t>
  </si>
  <si>
    <t>ホンシャクナゲとヒメコマツやヒノキなどの針葉樹からなる群落､伏条台杉群生地</t>
  </si>
  <si>
    <t>片波川源流域</t>
  </si>
  <si>
    <t>ヒメアオキ－ブナ群集、ジュウモンジシダ－サワグルミ群集</t>
  </si>
  <si>
    <t>丹後上世屋内山</t>
  </si>
  <si>
    <t>高槻市</t>
  </si>
  <si>
    <t>モミ、ツガ林、ヤブツバキ、サカキアカガシ、ウラジロガシ、イヌブナコハウチワカエデ、アカシデ</t>
  </si>
  <si>
    <t>本山寺</t>
  </si>
  <si>
    <t>H元.4.28
(H元.4.28)</t>
  </si>
  <si>
    <t>岸和田市</t>
  </si>
  <si>
    <t>0.15(河川区域)</t>
  </si>
  <si>
    <t>意賀美神社</t>
  </si>
  <si>
    <t>飯石郡飯南町</t>
  </si>
  <si>
    <t>隠岐郡隠岐の島町</t>
  </si>
  <si>
    <t>安来市</t>
  </si>
  <si>
    <t>入笠湿原</t>
  </si>
  <si>
    <t>諏訪郡富士見町</t>
  </si>
  <si>
    <t>ミズゴケ類、ホソバアカバナ</t>
  </si>
  <si>
    <t>シダ植物､コクラン、カヤラン
ムヨウラン、ヨウラクラン
モンキアゲハ</t>
  </si>
  <si>
    <t>島並熊野</t>
  </si>
  <si>
    <t>ひたちなか市</t>
  </si>
  <si>
    <t>植物の自生地
地形､地質</t>
  </si>
  <si>
    <t>ラセイタソウ、イワタバコ群落
タブノキ、ヒイラギ
第三系凝灰岩質砂岩</t>
  </si>
  <si>
    <t>釜上</t>
  </si>
  <si>
    <t>タブノキ、スダジイ、モミ等
常緑樹林
チャバネセセリ等豊富な昆虫類</t>
  </si>
  <si>
    <t>樅山</t>
  </si>
  <si>
    <t>タブノキ、スダジイ、ヤブツバキ等常緑樹林
ウラギンシジミ、セスジイトトンボ</t>
  </si>
  <si>
    <t>玉沢</t>
  </si>
  <si>
    <t>鹿嶋市</t>
  </si>
  <si>
    <t>カラタチバナ、マンリョウ、シダ植物､モンキアゲハ、ウラナミアカシジミ</t>
  </si>
  <si>
    <t>小山不動</t>
  </si>
  <si>
    <t>コジイ-カナメモチ群落の天然林</t>
  </si>
  <si>
    <t>水生山補陀落寺</t>
  </si>
  <si>
    <t>赤穂市</t>
  </si>
  <si>
    <t>験行寺</t>
  </si>
  <si>
    <t>東かがわ市</t>
  </si>
  <si>
    <t>さぬき市</t>
  </si>
  <si>
    <t>宗像市</t>
  </si>
  <si>
    <t>赤名湿地性植物群落</t>
  </si>
  <si>
    <t>コウヤマキ林</t>
  </si>
  <si>
    <t>六日市コウヤマキ自生林</t>
  </si>
  <si>
    <t>オキシャクナゲ及び野生ラン</t>
  </si>
  <si>
    <t>オキシャクナゲ自生地</t>
  </si>
  <si>
    <t>野生動物の繁殖地</t>
  </si>
  <si>
    <t>オオサンショウウオの繁殖地</t>
  </si>
  <si>
    <t>西谷川ｵｵｻﾝｼｮｳｳｵ繁殖地</t>
  </si>
  <si>
    <t>キエビネ、エビネ等の植物､ギフチョウ等の昆虫類、ナンバンマイマイ科ビロウドマイマイ属等の陸産貝類</t>
  </si>
  <si>
    <t>女亀山</t>
  </si>
  <si>
    <t>三隅海岸</t>
  </si>
  <si>
    <t>6地域</t>
  </si>
  <si>
    <t>塩滝</t>
  </si>
  <si>
    <t>吉備高原を代表するアカマツ林</t>
  </si>
  <si>
    <t>大平山　権現山</t>
  </si>
  <si>
    <t>湿原及び湿生植物</t>
  </si>
  <si>
    <t>鯉が窪</t>
  </si>
  <si>
    <t>3地域</t>
  </si>
  <si>
    <t>龍頭峡</t>
  </si>
  <si>
    <t>廿日市市</t>
  </si>
  <si>
    <t>粘板岩質古成層岩と黒雲母花崗岩との接点､激しい蛇行渓谷</t>
  </si>
  <si>
    <t>万古渓</t>
  </si>
  <si>
    <t>福山市</t>
  </si>
  <si>
    <t>海食崖、海食洞、たまねぎ状風化</t>
  </si>
  <si>
    <t>当木島・釜戸岬</t>
  </si>
  <si>
    <t>魚切渓谷</t>
  </si>
  <si>
    <t>奇岩､岩壁､峯峰懸垂合流､コウヤマキ、ヒノキ、ヒメコマツ、ツガ</t>
  </si>
  <si>
    <t>石ヶ谷峡</t>
  </si>
  <si>
    <t>ホンシャクナゲ及びベニドウダンの群生地</t>
  </si>
  <si>
    <t>植物の自生地
地質</t>
  </si>
  <si>
    <t>シブカワツツジ、ヒロハドウダン
蛇紋岩</t>
  </si>
  <si>
    <t>渋川</t>
  </si>
  <si>
    <t>巨岩､奇岩よりなる独立峯､輝緑凝灰岩の砂岩､粘板岩の互層と花崗岩と屋根構造､クリ、シロモジ群落</t>
  </si>
  <si>
    <t>大峯山</t>
  </si>
  <si>
    <t>広島市</t>
  </si>
  <si>
    <t>了義寺</t>
  </si>
  <si>
    <t>足柄下郡湯河原町</t>
  </si>
  <si>
    <t>アラカシ-ウラジロガシ群落とクリ-コナラ群落を主体とし､スギ・ヒノキ人工林が点在する。林床にはカントウカンアオイ、シュンラン、サイハイラン、エビネ、イチヤクソウ等が自生している。</t>
  </si>
  <si>
    <t>寸沢嵐</t>
  </si>
  <si>
    <t>天然林
人工林
野生動物の生息地
植物の自生地</t>
  </si>
  <si>
    <t>クリ-コナラ群集とスギ-ヒノキ植林を中心に､アラカシ-ウラジロガシ群落が点在する。この地域内にはギフチョウが生息し､林床にはカントウカンアオイ、シュンラン、ヒトリシズカ等が自生している。</t>
  </si>
  <si>
    <t>石砂山</t>
  </si>
  <si>
    <t>H7.3.31
H8.3.29
(拡張)
H9.3.31
(拡張)</t>
  </si>
  <si>
    <t>地形・地質
植物の自生地</t>
  </si>
  <si>
    <t>V字型渓谷
サツキ、ヒトツバショウマ、イワタバコ等の自生地</t>
  </si>
  <si>
    <t>青野原</t>
  </si>
  <si>
    <t>H10.3.31
H11.3.31
(拡張)</t>
  </si>
  <si>
    <t>豊橋市
新城市</t>
  </si>
  <si>
    <t>角閃石片岩からなる地質及びその好露頭</t>
  </si>
  <si>
    <t>吉祥山</t>
  </si>
  <si>
    <t>暖帯､温帯の両植生を併せもつ針広混交の天然林が成立し､県内稀産又は分布上価値の高い野生動物の生息地</t>
  </si>
  <si>
    <t>伊熊神社社叢</t>
  </si>
  <si>
    <t>刈谷市</t>
  </si>
  <si>
    <t>カキツバタ群落をはじめ貴重な野生動植物の生育地</t>
  </si>
  <si>
    <t>小堤西池</t>
  </si>
  <si>
    <t>天然林､植物の自生地野生動物の生息地</t>
  </si>
  <si>
    <t>植生の垂直分布にみられる天然林､貴重な野生動植物が生育する。</t>
  </si>
  <si>
    <t>大沼</t>
  </si>
  <si>
    <t>植物の自生地
野生動物の生息地、地質</t>
  </si>
  <si>
    <t>貴重な植物､昆虫及び領家変成岩帯における石英産出</t>
  </si>
  <si>
    <t>白鳥山</t>
  </si>
  <si>
    <t>岡崎市</t>
  </si>
  <si>
    <t>京都市</t>
  </si>
  <si>
    <t>高嶺山</t>
  </si>
  <si>
    <t>アカマツ、コナラの二次林</t>
  </si>
  <si>
    <t>長谷</t>
  </si>
  <si>
    <t>吉野郡十津川村</t>
  </si>
  <si>
    <t>温帯性天然林及び杉の巨木群</t>
  </si>
  <si>
    <t>玉置山</t>
  </si>
  <si>
    <t>有田市</t>
  </si>
  <si>
    <t>立神社社寺林</t>
  </si>
  <si>
    <t>日高郡印南町</t>
  </si>
  <si>
    <t>川又観音社寺林</t>
  </si>
  <si>
    <t>西ノ河原生林</t>
  </si>
  <si>
    <t>亀谷原生林</t>
  </si>
  <si>
    <t>大滝川</t>
  </si>
  <si>
    <t>静閑瀞</t>
  </si>
  <si>
    <t>西牟婁郡すさみ町</t>
  </si>
  <si>
    <t>琴の滝</t>
  </si>
  <si>
    <t>ミズゴケ等の湿原植物
溶岩台地､氷河期の花粉等を有する泥炭層</t>
  </si>
  <si>
    <t>菅野</t>
  </si>
  <si>
    <t>鳥取市</t>
  </si>
  <si>
    <t>シイノキ林を主としたヤブツバキクラス域の常緑広葉樹林</t>
  </si>
  <si>
    <t>香取</t>
  </si>
  <si>
    <t>シイ、サカキ林を主としたヤブツバキクラス域の常緑広葉樹林</t>
  </si>
  <si>
    <t>松上</t>
  </si>
  <si>
    <t>東伯郡三朝町</t>
  </si>
  <si>
    <t>シイノキ、ウラジロガシ等の常緑広葉樹林とヒノキ-ホンシャクナゲ群落</t>
  </si>
  <si>
    <t>笏賀</t>
  </si>
  <si>
    <t>馬場</t>
  </si>
  <si>
    <t>岩美郡岩美町</t>
  </si>
  <si>
    <t>植物の自生地
野生動物の生息地
地形､地質</t>
  </si>
  <si>
    <t>カキツバタ等の湿原植物
ハッチョウトンボ、溶岩台地、花粉､植物化石を有する泥炭層</t>
  </si>
  <si>
    <t>唐川</t>
  </si>
  <si>
    <t>地形
地質</t>
  </si>
  <si>
    <t>風化､溶食作用による急崖地形
洞窟及び奇岩</t>
  </si>
  <si>
    <t>金華山</t>
  </si>
  <si>
    <t>河川地形､佐治石</t>
  </si>
  <si>
    <t>佐治</t>
  </si>
  <si>
    <t>ヒメコマツ、ヒノキ
シャクナゲの群落</t>
  </si>
  <si>
    <t>洗足山</t>
  </si>
  <si>
    <t>アサダ、ヤブツバキ、シナノガキ等のヤブツバキクラスの自然林</t>
  </si>
  <si>
    <t>北村権現</t>
  </si>
  <si>
    <t>湧水池
天然林</t>
  </si>
  <si>
    <t>バイカモ等の水草の自生地及びタブノキ、ムクノキ、スダジイ、ケヤキ、ヤブツバキ等の自然林</t>
  </si>
  <si>
    <t>気高殿</t>
  </si>
  <si>
    <t>スダジイ、ウラジロガシ、タブノキ、カゴノキ等の巨木を有する原生的照葉樹林</t>
  </si>
  <si>
    <t>鹿野河内</t>
  </si>
  <si>
    <t>湿原</t>
  </si>
  <si>
    <t>多種類の湿性植物、トンボ類を中心とした昆虫類、魚類、鳥類等が生息・生育する潟湖</t>
  </si>
  <si>
    <t>原池</t>
  </si>
  <si>
    <t>日野郡日南町</t>
  </si>
  <si>
    <t>ハンノキを主とする規模の大きな沼沢林（落葉広葉樹林）</t>
  </si>
  <si>
    <t>神戸上</t>
  </si>
  <si>
    <t>植物の自生地
野生動物の生息地
湿原</t>
  </si>
  <si>
    <t>コムラサキ、ミツガシワ、トキソウ
サギソウ、リュウキンカ、サワギキョウ、ムラクモアザミ他17種
ハッチョウトンボ、ヒメシジミ
ゴイシシジミ</t>
  </si>
  <si>
    <t>梅ケ瀬渓谷</t>
  </si>
  <si>
    <t>スギ、ヒノキの植林地とケヤキ、フサザクラ、ヤマモミジ等の混交林</t>
  </si>
  <si>
    <t>スダジイ、ケヤキを主体とした自然林の周囲にコナラ、スギ等の二次林が広がっている林床にエビネ、サイハイラン、ニリンソウ等が自生している。</t>
  </si>
  <si>
    <t>神武寺</t>
  </si>
  <si>
    <t>長崎</t>
  </si>
  <si>
    <t>熊本</t>
  </si>
  <si>
    <t>大分</t>
  </si>
  <si>
    <t>宮崎</t>
  </si>
  <si>
    <t>鹿児島</t>
  </si>
  <si>
    <t>沖縄</t>
  </si>
  <si>
    <t>　　　　都道府県自然環境保全地域内訳表</t>
  </si>
  <si>
    <t>県名</t>
  </si>
  <si>
    <t>番号</t>
  </si>
  <si>
    <t>自然環境保全地域名</t>
  </si>
  <si>
    <t>指定年月日</t>
  </si>
  <si>
    <t>関係市町村名</t>
  </si>
  <si>
    <t>面積(ha)</t>
  </si>
  <si>
    <t>保全対象</t>
  </si>
  <si>
    <t>保全対象の具体的内容
その他備考等</t>
  </si>
  <si>
    <t>真庭市</t>
  </si>
  <si>
    <t>高梁市</t>
  </si>
  <si>
    <t>新見市</t>
  </si>
  <si>
    <t>9地域</t>
  </si>
  <si>
    <t>高原･特に残丘を含む準平原地</t>
  </si>
  <si>
    <t>区界高原</t>
  </si>
  <si>
    <t>遠野市</t>
  </si>
  <si>
    <t>低層湿原と湿原周辺の動植物</t>
  </si>
  <si>
    <t>琴畑湿原</t>
  </si>
  <si>
    <t>松森山</t>
  </si>
  <si>
    <t>雄大な自然景観特にシャクナゲ群落
渓流等</t>
  </si>
  <si>
    <t>荒川高原</t>
  </si>
  <si>
    <t>下閉伊郡岩泉町</t>
  </si>
  <si>
    <t>植物の自生地</t>
  </si>
  <si>
    <t>ヒメウラジロ、ムラサキモメンヅル等の石灰岩地帯特有の植生</t>
  </si>
  <si>
    <t>宇霊羅山</t>
  </si>
  <si>
    <t>野生動物の生息地</t>
  </si>
  <si>
    <t>気仙郡住田町</t>
  </si>
  <si>
    <t>生成途上の石灰洞</t>
  </si>
  <si>
    <t>滝観洞</t>
  </si>
  <si>
    <t>典型的なカルスト地形</t>
  </si>
  <si>
    <t>大洞カルスト</t>
  </si>
  <si>
    <t>天然林
地形､地質
植物の自生地</t>
  </si>
  <si>
    <t>サワグルミ林､スギ天然林､ブナ林
カルスト地形
石灰岩植物､北方系、亜高山性植物</t>
  </si>
  <si>
    <t>マイコミ平</t>
  </si>
  <si>
    <t>ハマナスを始めとする砂丘植生を含む海岸砂丘</t>
  </si>
  <si>
    <t>桃崎浜</t>
  </si>
  <si>
    <t>オニバスを始めとする水生植物群落
オオトラフトンボ、ヒメミズカマキリ、ハネナシアメンボ</t>
  </si>
  <si>
    <t>谷内池</t>
  </si>
  <si>
    <t>ブナ林
クサアジサイ、ニオイシダ</t>
  </si>
  <si>
    <t>明神岩</t>
  </si>
  <si>
    <t>青海石、奴奈川石
リューコスフィナイト
ベニト石</t>
  </si>
  <si>
    <t>金山谷</t>
  </si>
  <si>
    <t>H元.5.26</t>
  </si>
  <si>
    <t>ハクサンシャクナゲ、マルバフユイチゴ、デワノタツナミソウ
ザゼンソウ、高層湿原､浮島を持つ湖沼、トンボの生息地</t>
  </si>
  <si>
    <t>上の平</t>
  </si>
  <si>
    <t>23地域</t>
  </si>
  <si>
    <t>下新川郡入善町</t>
  </si>
  <si>
    <t>サワスギの伏条現象</t>
  </si>
  <si>
    <t>沢杉</t>
  </si>
  <si>
    <t>ブナ、ミズナラ林
ミズバショウ</t>
  </si>
  <si>
    <t>縄ヶ池、若杉</t>
  </si>
  <si>
    <t>滑川市</t>
  </si>
  <si>
    <t>河岸段丘､安山岩の節理
貝化石等の産出</t>
  </si>
  <si>
    <t>東福寺</t>
  </si>
  <si>
    <t>ウラジロガシ林､黒部川
平野扇頂部の狭さく地形</t>
  </si>
  <si>
    <t>愛本</t>
  </si>
  <si>
    <t>ウラジロガシ、アカシデ林
V字峡谷､庵谷峠礫岩層
(えくぼ石)</t>
  </si>
  <si>
    <t>神通峡</t>
  </si>
  <si>
    <t>吉浜</t>
  </si>
  <si>
    <t>天然林
人工林、野生動物の生息地</t>
  </si>
  <si>
    <t>スギ、ヒノキの植林が大部分であるが､この地域内にはギフチョウが生息する。</t>
  </si>
  <si>
    <t>小倉山</t>
  </si>
  <si>
    <t>城山湖とその周辺の樹林とからなる地域である。樹林はスギ、ヒノキの植林である。</t>
  </si>
  <si>
    <t>城山湖</t>
  </si>
  <si>
    <t>スギ、ヒノキ、アカマツの植林地</t>
  </si>
  <si>
    <t>藤野上</t>
  </si>
  <si>
    <t>クヌギ、コナラ等の二次林を中心としてスギ、ヒノキの植林地が点在する。また道志川ぞいの斜面にウラジロガシ、ヤマモミジ、ケヤキ等が自生している。</t>
  </si>
  <si>
    <t>牧馬</t>
  </si>
  <si>
    <t>クヌギ、コナラ等の二次林が50%、スギ、ヒノキの植林地が50%を占める。</t>
  </si>
  <si>
    <t>綱子</t>
  </si>
  <si>
    <t>奥牧野</t>
  </si>
  <si>
    <t>スダジイ、アラカシ、ヤブツバキ等の混交林であるが､その他スギの巨木がある。</t>
  </si>
  <si>
    <t>八菅山</t>
  </si>
  <si>
    <t>高山市</t>
  </si>
  <si>
    <t>郡上市</t>
  </si>
  <si>
    <t>中津川市</t>
  </si>
  <si>
    <t>飛騨市
高山市</t>
  </si>
  <si>
    <t>北限の植物､ツルアリドウシ
ツルグミ、ウラジロ、垂直的下限の植物､アブラツツジ</t>
  </si>
  <si>
    <t>セツブンソウ、岩壁植生-ホテイシダ、セツコク、イワオモダカ、ウチョウラン、トウキョウサンショウウオ</t>
  </si>
  <si>
    <t>野生動植物保護地区の有無</t>
  </si>
  <si>
    <t>普通地区</t>
  </si>
  <si>
    <t>特別地区</t>
  </si>
  <si>
    <t>計</t>
  </si>
  <si>
    <t>国有地</t>
  </si>
  <si>
    <t>公有地</t>
  </si>
  <si>
    <t>民有地</t>
  </si>
  <si>
    <t>大千軒岳</t>
  </si>
  <si>
    <t>山越郡長万部町
虻田郡豊浦町</t>
  </si>
  <si>
    <t>ホオノキ、ミズキ等の広葉樹林､海岸線の急崖</t>
  </si>
  <si>
    <t>静狩礼文華</t>
  </si>
  <si>
    <t>名寄市
中川郡美深町
紋別郡雄武町</t>
  </si>
  <si>
    <t>高山性､亜高山性植生湿原</t>
  </si>
  <si>
    <t>ハイマツ、アカエゾマツ群落､ヒメシャクナゲ</t>
  </si>
  <si>
    <t>松山ピヤシリ</t>
  </si>
  <si>
    <t>斜里郡斜里町</t>
  </si>
  <si>
    <t>海岸</t>
  </si>
  <si>
    <t>ハマニンニク、コウボウムギ群落､ハマナス群落</t>
  </si>
  <si>
    <t>以久科海岸</t>
  </si>
  <si>
    <t>厚岸郡厚岸町</t>
  </si>
  <si>
    <t>天然林</t>
  </si>
  <si>
    <t>シラカンバ、トドマツ等の針広混交林</t>
  </si>
  <si>
    <t>尾幌</t>
  </si>
  <si>
    <t>根室市</t>
  </si>
  <si>
    <t>湿原</t>
  </si>
  <si>
    <t>コケモモ、ホロムイツツジ等の低木類、サカイツツジ、ヒメイソツツジ</t>
  </si>
  <si>
    <t>落石岬</t>
  </si>
  <si>
    <t>クロマメノキ、タカネナナカマド、ワタスゲ、コケ類</t>
  </si>
  <si>
    <t>ユルリ島</t>
  </si>
  <si>
    <t>7地域</t>
  </si>
  <si>
    <t>西津軽郡鯵ヶ沢町</t>
  </si>
  <si>
    <t>天然林
植物の自生地</t>
  </si>
  <si>
    <t>然ヶ岳</t>
  </si>
  <si>
    <t>天然林
野生動物の生息地</t>
  </si>
  <si>
    <t>ブナ林､ヒダリマキモノアラガイ、モリアオガエル、クロサンショウウオ</t>
  </si>
  <si>
    <t>丸屋形岳</t>
  </si>
  <si>
    <t>弘前市</t>
  </si>
  <si>
    <t>地形</t>
  </si>
  <si>
    <t>アカマツと一体となった岩壁</t>
  </si>
  <si>
    <t>座頭石</t>
  </si>
  <si>
    <t>地形
植物の自生地</t>
  </si>
  <si>
    <t>数ヶ所にキレットをもつ岩壁地形
アオモリマンテマ、イブキジャコウソウ、アオノイワレンゲ、ニオイシダ</t>
  </si>
  <si>
    <t>屏風岩</t>
  </si>
  <si>
    <t>三戸郡新郷村</t>
  </si>
  <si>
    <t>ブナ林
イチイ、コメツツジ</t>
  </si>
  <si>
    <t>戸来岳</t>
  </si>
  <si>
    <t>下北郡東通村</t>
  </si>
  <si>
    <t>特異な自然現象地</t>
  </si>
  <si>
    <t>ヒバ埋没林</t>
  </si>
  <si>
    <t>猿ヶ森</t>
  </si>
  <si>
    <t>ブナ林、ヒバ矮形-ミズゴケ群落､ミヤマナラ、アカミノイヌツゲ、ハナヒリノキ群落</t>
  </si>
  <si>
    <t>燧岳</t>
  </si>
  <si>
    <t>ブナ林
コケモモ-コメツガ群落</t>
  </si>
  <si>
    <t>尾太岳</t>
  </si>
  <si>
    <t>ブナ林</t>
  </si>
  <si>
    <t>四ツ滝山</t>
  </si>
  <si>
    <t>加田喜沼</t>
  </si>
  <si>
    <t>オオタカネバラ、ヒモカズラ等の蛇紋岩地帯特有の植生</t>
  </si>
  <si>
    <t>蓬来山</t>
  </si>
  <si>
    <t>湧水による山腹斜面湿地帯の湿生植物
ハッチョウトンボ</t>
  </si>
  <si>
    <t>深谷</t>
  </si>
  <si>
    <t>ブナ、ミズナラ、トチノキその他
広葉樹の極相林</t>
  </si>
  <si>
    <t>山の神</t>
  </si>
  <si>
    <t>魚津市</t>
  </si>
  <si>
    <t>動植物生息環境のすぐれた湖沼湿原</t>
  </si>
  <si>
    <t>ミズバショウ純群落ほかの湿原植生､イヌワシをはじめとする鳥類及び両生類､昆虫の生息地</t>
  </si>
  <si>
    <t>池の尻</t>
  </si>
  <si>
    <t>韮崎市
北杜市</t>
  </si>
  <si>
    <t>北杜市</t>
  </si>
  <si>
    <t>笛吹市</t>
  </si>
  <si>
    <t>ブナ自然林､ダケカンバ林
イヌワシ、ツキノワグマをはじめとする豊かな動物相</t>
  </si>
  <si>
    <t>犀川源流</t>
  </si>
  <si>
    <t>海岸性常緑広葉樹林(タブ林)
カラタチバナの自生地</t>
  </si>
  <si>
    <t>唐島</t>
  </si>
  <si>
    <t>小松市</t>
  </si>
  <si>
    <t>スダジイ林
ツクバネガシの自生地</t>
  </si>
  <si>
    <t>観音下</t>
  </si>
  <si>
    <t>樹齢の高いブナ林､サワグルミ
ケヤマハンノキ、ホオノキ等の渓谷林</t>
  </si>
  <si>
    <t>鈴ヶ岳</t>
  </si>
  <si>
    <t>敦賀市</t>
  </si>
  <si>
    <t>湿原植物の自生地　野生動物の生息地</t>
  </si>
  <si>
    <t>池河内</t>
  </si>
  <si>
    <t>今立郡池田町</t>
  </si>
  <si>
    <t>ブナの天然林</t>
  </si>
  <si>
    <t>楢俣</t>
  </si>
  <si>
    <t>2地域</t>
  </si>
  <si>
    <t>高山　亜高山性植生</t>
  </si>
  <si>
    <t>コメツガ、シラベ、トウヒ、イラモミ等の天然林</t>
  </si>
  <si>
    <t>小金沢山</t>
  </si>
  <si>
    <t>都留市</t>
  </si>
  <si>
    <t>高山　亜高山性植生
植物の自生地</t>
  </si>
  <si>
    <t>三ツ峠山</t>
  </si>
  <si>
    <t>都留市
南都留郡道志村</t>
  </si>
  <si>
    <t>モミ、ツガ、ブナ等の針広混交林の天然林</t>
  </si>
  <si>
    <t>御正体山</t>
  </si>
  <si>
    <t>泥流および火砕流による急崖</t>
  </si>
  <si>
    <t>七里ヶ岩</t>
  </si>
  <si>
    <t>南巨摩郡早川町</t>
  </si>
  <si>
    <t>笊ヶ岳</t>
  </si>
  <si>
    <t>大岩山</t>
  </si>
  <si>
    <t>大月市</t>
  </si>
  <si>
    <t>シオジ、サワグルミ、カツラ等の天然林</t>
  </si>
  <si>
    <t>小金沢土室</t>
  </si>
  <si>
    <t>南巨摩郡早川町
　　〃　　 身延町</t>
  </si>
  <si>
    <t>七面山</t>
  </si>
  <si>
    <t>ヒメシャラ、ツルグミ、ヤマグルマ等の暖地性植物</t>
  </si>
  <si>
    <t>篠井山</t>
  </si>
  <si>
    <t>シラカンバの純林
ベニバナイチヤクソウ
スズラン等の植生</t>
  </si>
  <si>
    <t>大平</t>
  </si>
  <si>
    <t>黒岳</t>
  </si>
  <si>
    <t>シオジ、サワグルミ、トチ等の天然林</t>
  </si>
  <si>
    <t>清水谷</t>
  </si>
  <si>
    <t>滝子山</t>
  </si>
  <si>
    <t>北安曇郡白馬村</t>
  </si>
  <si>
    <t>地形､地質
湿原</t>
  </si>
  <si>
    <t>ホロムイソウ、バイカモ、エビモ、ヒメミクリ、ミズハコベ等</t>
  </si>
  <si>
    <t>南巨摩郡南部町</t>
  </si>
  <si>
    <t>アオモリトドマツ林とダケカンバ-チシマザサ群落</t>
  </si>
  <si>
    <t>青松葉山</t>
  </si>
  <si>
    <t>中魚沼郡津南町</t>
  </si>
  <si>
    <t>湧水池</t>
  </si>
  <si>
    <t>龍ヶ窪</t>
  </si>
  <si>
    <t>ハンノキ林、ミズバショウ</t>
  </si>
  <si>
    <t>宮久</t>
  </si>
  <si>
    <t>鳴海山</t>
  </si>
  <si>
    <t>亜高山性植生
天然林
湿原</t>
  </si>
  <si>
    <t>オオシラビソ林
ブナ林</t>
  </si>
  <si>
    <t>小松原</t>
  </si>
  <si>
    <t>ブッポウソウ、アカショウビン、ヒガラ、コサメビタキ、ゴジュウカラ、クロツグミ他</t>
  </si>
  <si>
    <t>月山</t>
  </si>
  <si>
    <t>滝
ブナ林</t>
  </si>
  <si>
    <t>鈴ヶ滝</t>
  </si>
  <si>
    <t>裏巻機渓谷</t>
  </si>
  <si>
    <t>ブッポウソウ、ヤマガラ、アオバズク、アカショウビン、キビタキ、サンコウチョウ、サンショウクイ等</t>
  </si>
  <si>
    <t>とどの森</t>
  </si>
  <si>
    <t>宝珠山</t>
  </si>
  <si>
    <t>新発田市</t>
  </si>
  <si>
    <t>俎倉山</t>
  </si>
  <si>
    <t>地形
亜高山性植生</t>
  </si>
  <si>
    <t>岩肌の露出した岩壁
ヒメサユリ</t>
  </si>
  <si>
    <t>御神楽岳</t>
  </si>
  <si>
    <t>小千谷市</t>
  </si>
  <si>
    <t>湿原植物　昆虫</t>
  </si>
  <si>
    <t>男池</t>
  </si>
  <si>
    <t>浮島、湿原植物､昆虫</t>
  </si>
  <si>
    <t>郡殿の池</t>
  </si>
  <si>
    <t>土井</t>
  </si>
  <si>
    <t>湿原植物</t>
  </si>
  <si>
    <t>中峰</t>
  </si>
  <si>
    <t>丹波市</t>
  </si>
  <si>
    <t>安山岩質の凝灰岩が侵食をうけ奇岩となり特異な地形となっている。周辺はミズナラなどのすぐれた天然林</t>
  </si>
  <si>
    <t>日尾御前</t>
  </si>
  <si>
    <t>常楽寺</t>
  </si>
  <si>
    <t>オオミズゴケ等</t>
  </si>
  <si>
    <t>谷内谷</t>
  </si>
  <si>
    <t>11地域</t>
  </si>
  <si>
    <t>ブナ自然林､ヒメコマツ林､ツキノワグマをはじめとする豊かな動物相</t>
  </si>
  <si>
    <t>杉ノ水</t>
  </si>
  <si>
    <t>珠洲市</t>
  </si>
  <si>
    <t>ヒノキアスナロ(アテ)の天然林</t>
  </si>
  <si>
    <t>打呂</t>
  </si>
  <si>
    <t>金沢市</t>
  </si>
  <si>
    <t>低標高地に残されたブナ自然林</t>
  </si>
  <si>
    <t>菊水</t>
  </si>
  <si>
    <t>亜高山性植生天然林　野生動物の生息地</t>
  </si>
  <si>
    <t>五島市</t>
  </si>
  <si>
    <t>南松浦郡新上五島町</t>
  </si>
  <si>
    <t>姫川源流</t>
  </si>
  <si>
    <t>下水内郡栄村</t>
  </si>
  <si>
    <t>亜高山植生
天然林
地形､地質</t>
  </si>
  <si>
    <t>オオシラビソ等の亜高山性森林
ブナの天然林
中津川地溝状断層で切られた落差
300～400mに及ぶ東面の岩壁</t>
  </si>
  <si>
    <t>鳥甲山</t>
  </si>
  <si>
    <t>木曽郡南木曽町</t>
  </si>
  <si>
    <t>木曽谷南部のヒノキの天然林</t>
  </si>
  <si>
    <t>南木曽岳</t>
  </si>
  <si>
    <t>ヒツジグサ、ハリミズゴケ等の湿原植物
カラカネトンボ、ネキトンボ等</t>
  </si>
  <si>
    <t>唐花見湿原</t>
  </si>
  <si>
    <t>H元.3.13
(H元.3.13)</t>
  </si>
  <si>
    <t>北安曇郡小谷村</t>
  </si>
  <si>
    <t>角間池</t>
  </si>
  <si>
    <t>南佐久郡川上村</t>
  </si>
  <si>
    <t>チャートの岩峰
ハコネコメツツジ</t>
  </si>
  <si>
    <t>天狗山</t>
  </si>
  <si>
    <t>逆谷地湿原</t>
  </si>
  <si>
    <t>高山　亜高山性植生
天然林</t>
  </si>
  <si>
    <t>山頂草地
ブナ林</t>
  </si>
  <si>
    <t>能郷白山</t>
  </si>
  <si>
    <t>山中山</t>
  </si>
  <si>
    <t>シラカンバ林</t>
  </si>
  <si>
    <t>秋神</t>
  </si>
  <si>
    <t>大野郡白川村</t>
  </si>
  <si>
    <t>荻町</t>
  </si>
  <si>
    <t>高山､亜高山性植生､天然林､湿原</t>
  </si>
  <si>
    <t>ミズバショウ、アオモリ
トドマツ林、ブナ林</t>
  </si>
  <si>
    <t>北の俣・水の平</t>
  </si>
  <si>
    <t>トチノキ、サワグルミを主とする渓畔林
ブナ林</t>
  </si>
  <si>
    <t>朝日添川</t>
  </si>
  <si>
    <t>時山</t>
  </si>
  <si>
    <t>関市</t>
  </si>
  <si>
    <t>関ホタルの川</t>
  </si>
  <si>
    <t>椛の湖畔</t>
  </si>
  <si>
    <t>岩の子</t>
  </si>
  <si>
    <t>ブナ林
ヒノキ林</t>
  </si>
  <si>
    <t>御前岳</t>
  </si>
  <si>
    <t>ブナ林､ヒノキ林
コウヤマキ林</t>
  </si>
  <si>
    <t>内啣洞</t>
  </si>
  <si>
    <t>人工林
野生動物の生息地</t>
  </si>
  <si>
    <t>スギ、ヒノキ林
ブッポウソウ</t>
  </si>
  <si>
    <t>祖師野</t>
  </si>
  <si>
    <t>伊勢原市</t>
  </si>
  <si>
    <t>スギ、ヒノキ等の植林とスダジイ、アラカシ、コナラ、クヌギ等の混交林､カントウカンアオイの自生地</t>
  </si>
  <si>
    <t>大山･日向</t>
  </si>
  <si>
    <t>足柄上郡中井町</t>
  </si>
  <si>
    <t>クヌギ、コナラ等の二次林</t>
  </si>
  <si>
    <t>松本上</t>
  </si>
  <si>
    <t>鴨沢</t>
  </si>
  <si>
    <t>スギ、ヒノキの植林のほか､樹齢150年におよぶケヤキ、クスノキがある。</t>
  </si>
  <si>
    <t>五所宮八幡神社</t>
  </si>
  <si>
    <t>ほとんどがクヌギ、コナラ等の二次林</t>
  </si>
  <si>
    <t>久所・木舟</t>
  </si>
  <si>
    <t>加美郡加美町</t>
  </si>
  <si>
    <t>出戸湿原</t>
  </si>
  <si>
    <t>新発田市</t>
  </si>
  <si>
    <t>佐渡市</t>
  </si>
  <si>
    <t>いなべ市</t>
  </si>
  <si>
    <t>養父市</t>
  </si>
  <si>
    <t>安芸高田市</t>
  </si>
  <si>
    <t>山中八幡宮</t>
  </si>
  <si>
    <t>対馬市</t>
  </si>
  <si>
    <t>奥州街道松並木</t>
  </si>
  <si>
    <t>東白川郡鮫川村</t>
  </si>
  <si>
    <t>滝及び柱状節理等の特異な河川浸食地形</t>
  </si>
  <si>
    <t>強滝</t>
  </si>
  <si>
    <t>断層地形による滝及び渓谷</t>
  </si>
  <si>
    <t>本巣市</t>
  </si>
  <si>
    <t>飛騨市</t>
  </si>
  <si>
    <t>本巣市</t>
  </si>
  <si>
    <t>飛騨市</t>
  </si>
  <si>
    <t>下呂市</t>
  </si>
  <si>
    <t>烏帽子岳</t>
  </si>
  <si>
    <t>ブナ林
湿地植生</t>
  </si>
  <si>
    <t>万波</t>
  </si>
  <si>
    <t>ホンシャクナゲ群生地</t>
  </si>
  <si>
    <t>小川</t>
  </si>
  <si>
    <t>福王寺山</t>
  </si>
  <si>
    <t>玄武岩丘､玄武岩礫を多量に含む層に新しい玄武岩が貫入した地層構造
スズラン(南限)クマガイソウ、スミレサイシン</t>
  </si>
  <si>
    <t>男鹿山</t>
  </si>
  <si>
    <t>二段の滝、巨岩､絶壁</t>
  </si>
  <si>
    <t>湯の山</t>
  </si>
  <si>
    <t>下閉伊郡岩泉町</t>
  </si>
  <si>
    <t>中間湿原と湿原周辺の動植物</t>
  </si>
  <si>
    <t>櫃取湿原</t>
  </si>
  <si>
    <t>釜石市</t>
  </si>
  <si>
    <t>湿原及びその周辺の動植物､湿原の遷移の系列</t>
  </si>
  <si>
    <t>和山湿原</t>
  </si>
  <si>
    <t>本県最大規模の低層湿原</t>
  </si>
  <si>
    <t>春子谷地</t>
  </si>
  <si>
    <t>13地域</t>
  </si>
  <si>
    <t>ガン、ハクチョウの越冬渡来地</t>
  </si>
  <si>
    <t>伊豆沼･内沼</t>
  </si>
  <si>
    <t>遠田郡涌谷町</t>
  </si>
  <si>
    <t>すぐれた人工林</t>
  </si>
  <si>
    <t>箟岳山</t>
  </si>
  <si>
    <t>仙台市､名取市
岩沼市、亘理郡亘理町、山元町</t>
  </si>
  <si>
    <t>滝山峡</t>
  </si>
  <si>
    <t>植物の自生地
湿原</t>
  </si>
  <si>
    <t>ミズニラ、湿原植物</t>
  </si>
  <si>
    <t>大沢湿原</t>
  </si>
  <si>
    <t>円錐形の独立峰
石英斑岩と砂礫層を貫いた玄武岩丘</t>
  </si>
  <si>
    <t>黒川の明神山</t>
  </si>
  <si>
    <t>巨岩群の岩海
イワタケ</t>
  </si>
  <si>
    <t>岳山</t>
  </si>
  <si>
    <t>阿下川</t>
  </si>
  <si>
    <t>地形､自然現象､河川</t>
  </si>
  <si>
    <t>巨岩､岩石段丘
鉱泉のゆう出</t>
  </si>
  <si>
    <t>神之瀬峡</t>
  </si>
  <si>
    <t>カンラン岩から成る独立山塊
蛇紋岩特有の植物､ネコヤマヒゴタイ</t>
  </si>
  <si>
    <t>猫山</t>
  </si>
  <si>
    <t>内陸部における激しい浸食､滝､渓谷植生</t>
  </si>
  <si>
    <t>丁岳</t>
  </si>
  <si>
    <t>特異な自然現象亜高山性植物</t>
  </si>
  <si>
    <t>風穴､オオタカネイバラ、ベニバナイチヤクソウ等</t>
  </si>
  <si>
    <t>鞍山風穴</t>
  </si>
  <si>
    <t>ブナ-ユキツバキ群落
キタゴヨウ-アカマツ-ユキツバキ群落</t>
  </si>
  <si>
    <t>金峰山</t>
  </si>
  <si>
    <t>地形､地質
植物の自生地</t>
  </si>
  <si>
    <t>風穴､ベニバナイチヤクソウ
フジノマンネングサ等</t>
  </si>
  <si>
    <t>小又風穴</t>
  </si>
  <si>
    <t>沖ノ島</t>
  </si>
  <si>
    <t>ミツガシワ、サギソウ、トキソウ、オオミズゴケ等湿地植物　オニヤンマ、ハッチョウトンボ等昆虫類</t>
  </si>
  <si>
    <t>樫原</t>
  </si>
  <si>
    <t>藤津郡太良町</t>
  </si>
  <si>
    <t>植物の自生地、天然林野生動物の生息地</t>
  </si>
  <si>
    <t>オサシダ、ツルデンダ等の植物　　　　　　　　　　　　ヤマネ等の動物</t>
  </si>
  <si>
    <t>多良岳</t>
  </si>
  <si>
    <t>東彼杵郡川棚町</t>
  </si>
  <si>
    <t>豊肥火山岩類(凝灰角礫岩)のモナードノック(残存丘)</t>
  </si>
  <si>
    <t>虚空蔵山</t>
  </si>
  <si>
    <t>玄武岩溶岩海岸</t>
  </si>
  <si>
    <t>鐙瀬海岸</t>
  </si>
  <si>
    <t>ポケットビーチ、砂州､海蝕崖</t>
  </si>
  <si>
    <t>田ノ浦海岸</t>
  </si>
  <si>
    <t>砂州､陸繋島</t>
  </si>
  <si>
    <t>末津島､前島</t>
  </si>
  <si>
    <t>沈降海岸､海蝕崖、板状節理</t>
  </si>
  <si>
    <t>舅ヶ島・奈木崎海岸</t>
  </si>
  <si>
    <t>リアス式海岸(沈降海岸)</t>
  </si>
  <si>
    <t>矢堅崎西海岸</t>
  </si>
  <si>
    <t>断層地形海岸</t>
  </si>
  <si>
    <t>大瀬良東海岸</t>
  </si>
  <si>
    <t>高峰西海岸</t>
  </si>
  <si>
    <t>断層崖、海蝕地形
海岸低木群落
(主にマサキ、トベラ群落)</t>
  </si>
  <si>
    <t>津和崎海岸</t>
  </si>
  <si>
    <t>海蝕崖</t>
  </si>
  <si>
    <t>子ソ崎</t>
  </si>
  <si>
    <t>スダジイ-ホソバカナワラビ群落
留鳥、夏鳥、冬鳥､ツシマテン</t>
  </si>
  <si>
    <t>妙見</t>
  </si>
  <si>
    <t>海岸
地形</t>
  </si>
  <si>
    <t>海蝕崖、波蝕台、ポケットビーチ
コナラ-ノグルミ群落､ハマビワ-オニヤブソテツ群落</t>
  </si>
  <si>
    <t>青海海岸</t>
  </si>
  <si>
    <t>ハマビワ-オニヤブソテツ群落</t>
  </si>
  <si>
    <t>合歓ノ木</t>
  </si>
  <si>
    <t>海蝕崖
ハマビワ-オニヤブソテツ群落</t>
  </si>
  <si>
    <t>茂木海岸</t>
  </si>
  <si>
    <t>シイ、カシ、ヤマモモ等の高木及びモッコク、モチノキを中心とする亜高木及びヤブツバキ、ハクサンボクサカキ等の低木</t>
  </si>
  <si>
    <t>染岳</t>
  </si>
  <si>
    <t>水俣市</t>
  </si>
  <si>
    <t>コジイ、アラカシ、アカガシ、ホソバタブ等の照葉樹林</t>
  </si>
  <si>
    <t>大川</t>
  </si>
  <si>
    <t>人吉市</t>
  </si>
  <si>
    <t>シイ、タブ、カシ等の照葉樹林
渓谷</t>
  </si>
  <si>
    <t>モミを中心とする針広混交林</t>
  </si>
  <si>
    <t>男鹿野</t>
  </si>
  <si>
    <t>チョウセンスイラン、ヒナノカンザシ、コキンバイザサなどの希少野生植物が多数生息する谷湿原</t>
  </si>
  <si>
    <t>無田湿原</t>
  </si>
  <si>
    <t>モッコク、ツルグミなど地域に特徴的な種を伴うスタジイ、タブノキ等の常緑広葉樹林</t>
  </si>
  <si>
    <t>武多都</t>
  </si>
  <si>
    <t>地域に特徴的なイズセンリョウを林床の優占種とするスダジイ、タブノキ等の常緑広葉樹林</t>
  </si>
  <si>
    <t>小城山</t>
  </si>
  <si>
    <t>大分市</t>
  </si>
  <si>
    <t>オオイタサンショウウオ生息､産卵場､コジイ、アラカシ、アカガシ等の復元した常緑広葉樹林</t>
  </si>
  <si>
    <t>霊山</t>
  </si>
  <si>
    <t>亜高木層の一部及び低木層にシロダモ、ユズリハ、アオキ等の常緑広葉樹林を伴うコナラ、イヌシデ等の落葉広葉樹林</t>
  </si>
  <si>
    <t>湯山</t>
  </si>
  <si>
    <t>日田市</t>
  </si>
  <si>
    <t>ウスキキヌガサダケ、タカオシケチシダ等を伴うコジイ-シイモチ群集
オオホシオナガバチ</t>
  </si>
  <si>
    <t>石英安山岩質凝灰岩の急峻な地形</t>
  </si>
  <si>
    <t>関山</t>
  </si>
  <si>
    <t>耶麻郡西会津町</t>
  </si>
  <si>
    <t>地形､地質
植物の自生地
野生動物の生息地</t>
  </si>
  <si>
    <t>緑色凝灰岩の特異な風蝕地形､流紋岩の大節理､イワヒバ、ヒモカズラ、ネズミサシ、ヒメサユリ、ギフチョウ</t>
  </si>
  <si>
    <t>安座</t>
  </si>
  <si>
    <t>大沼郡金山町</t>
  </si>
  <si>
    <t>天然スギ</t>
  </si>
  <si>
    <t>三条</t>
  </si>
  <si>
    <t>新道沢</t>
  </si>
  <si>
    <t>黒岩湿原</t>
  </si>
  <si>
    <t>大沼郡昭和村</t>
  </si>
  <si>
    <t>湖沼､湿原､植物の自生地
野生動物の生息地</t>
  </si>
  <si>
    <t>柏島</t>
  </si>
  <si>
    <t>江竜田</t>
  </si>
  <si>
    <t>西白河郡西郷村</t>
  </si>
  <si>
    <t>地形､地質</t>
  </si>
  <si>
    <t>渓谷両岸の石英安山岩質
熔結凝灰岩の柱状節理</t>
  </si>
  <si>
    <t>気田川</t>
  </si>
  <si>
    <t>高山･亜高山性植生
植物の自生地
野生動物の生息地</t>
  </si>
  <si>
    <t>雪田植物群落､高山風衝低木林
ミヤマナラ林､ホソバヒナウスユキソウ等の蛇紋岩地植物､ベニヒカゲ</t>
  </si>
  <si>
    <t>朝日岳・白毛門山東面</t>
  </si>
  <si>
    <t>高山風衝低木林､雪田植物群落
オオシラビソ、コメツガ等の亜高山性針葉樹､ホソバヒナウスユキソウ等の蛇紋岩地植物、ベニヒカゲ</t>
  </si>
  <si>
    <t>至仏山・笠ヶ岳西面</t>
  </si>
  <si>
    <t>高山･亜高山性植生</t>
  </si>
  <si>
    <t>オオシラビソ、コメツガ、シラビソ等の天然林
カモシカ、ニホンザル</t>
  </si>
  <si>
    <t>皇海山</t>
  </si>
  <si>
    <t>ヒノキ、ツガ、モミ、ミズナラ、ケヤキ、カツラ、シオジ等の天然林
ハコネコメツツジ</t>
  </si>
  <si>
    <t>天丸山</t>
  </si>
  <si>
    <t>湖沼､植物の自生地、野生動物の生息地</t>
  </si>
  <si>
    <t>沼の湿原､ミズゴケ-ミズオトギリ群落､ヌマガヤ群落等の湿原植物
モリアオガエル、クロサンショウウオ</t>
  </si>
  <si>
    <t>大峰沼</t>
  </si>
  <si>
    <t>ブナ、ミズナラ等の天然林</t>
  </si>
  <si>
    <t>角落山</t>
  </si>
  <si>
    <t>吾妻郡長野原町</t>
  </si>
  <si>
    <t>ハルニレ、カツラ、ミズナラ等の天然林</t>
  </si>
  <si>
    <t>王領地の森</t>
  </si>
  <si>
    <t>スギ、ヒノキ、アスナロを中心とする社叢林、アカマツとクロマツの参道松並木</t>
  </si>
  <si>
    <t>赤城神社と松並木</t>
  </si>
  <si>
    <t>シラビソ群集､雪触裸地植物群落
湿原及び雪田植物群落
ベニヒカゲ、小池塘の植物群落</t>
  </si>
  <si>
    <t>平ヶ岳・白沢山西面</t>
  </si>
  <si>
    <t>邑楽郡板倉町</t>
  </si>
  <si>
    <t>水生植物群落､オオモノサシトンボ等のトンボ類､ワカサギ
淡水海綿類　甲殻類</t>
  </si>
  <si>
    <t>行人沼</t>
  </si>
  <si>
    <t>シオジ林､ヤマグルマ林､ツガ及びカエデの針広混交林
ガロアムシ、ムカシトンボの生息地</t>
  </si>
  <si>
    <t>高山･亜高山性植生
地形
植物の自生地
野生動物の生息地</t>
  </si>
  <si>
    <t>雪田草原､高山風衝低木林
ミヤマナラ林､オオシラビソ林
周氷河地形､ベニヒカゲ</t>
  </si>
  <si>
    <t>巻機山東面</t>
  </si>
  <si>
    <t>ヒメコマツ、コメツガ、シラビソ等の針葉樹林､ブナ、ミズナラ等の落葉広葉樹林､コウシンソウの自生地､イヌワシ、カモシカの生息地</t>
  </si>
  <si>
    <t>袈裟丸山北面</t>
  </si>
  <si>
    <t>オオバクロモジ-ブナ群集
ジュウモンジシダ-サワグルミ群集
ヒノキアスナロ林</t>
  </si>
  <si>
    <t>宝川</t>
  </si>
  <si>
    <t>シオジ-ミヤマクマワラビ群集
ブナ-イヌブナ林
ツガ-ミツバツツジ群集</t>
  </si>
  <si>
    <t>入間郡三芳町</t>
  </si>
  <si>
    <t>武蔵野の雑木林</t>
  </si>
  <si>
    <t>三芳町多福寺</t>
  </si>
  <si>
    <t>加須市</t>
  </si>
  <si>
    <t>河畔砂丘</t>
  </si>
  <si>
    <t>加須市志多見東</t>
  </si>
  <si>
    <t>沼､ヌマガヤ-ミズゴケ群落、ミズバショウ、トキソウ、アサヒラン、カルガモ、カイツブリ、ハッチョウトンボ</t>
  </si>
  <si>
    <t>矢の原湿原</t>
  </si>
  <si>
    <t>天然林
地形</t>
  </si>
  <si>
    <t>ブナ林､天然スギ､雪崩による特有な浸蝕地形</t>
  </si>
  <si>
    <t>本名御神楽岳</t>
  </si>
  <si>
    <t>会津若松市</t>
  </si>
  <si>
    <t>大戸岳</t>
  </si>
  <si>
    <t>天然林
植物の自生地
地形</t>
  </si>
  <si>
    <t>ブナ、キャラボク、コメツツジ、ウラジロヨウラク、サラサドウダン、凝灰岩に方状節理が発達した特異な地形</t>
  </si>
  <si>
    <t>七ヶ岳</t>
  </si>
  <si>
    <t>耶麻郡西会津町</t>
  </si>
  <si>
    <t>天然林
地形
植物の自生地</t>
  </si>
  <si>
    <t>ブナ-ミズナラ群落､マルバマンサク-ブナ群集､緑色凝灰岩の岩峰が連なる急峻な地形､トガクシソウ群落</t>
  </si>
  <si>
    <t>木地夜鷹山</t>
  </si>
  <si>
    <t>相馬郡新地町</t>
  </si>
  <si>
    <t>天然林
地形･地質</t>
  </si>
  <si>
    <t>登米市
栗原市</t>
  </si>
  <si>
    <t>栗原市</t>
  </si>
  <si>
    <t>栗原市
大崎市</t>
  </si>
  <si>
    <t>登米市</t>
  </si>
  <si>
    <t>石巻市
登米市</t>
  </si>
  <si>
    <t>胎内市</t>
  </si>
  <si>
    <t>十日町市</t>
  </si>
  <si>
    <t>長岡市</t>
  </si>
  <si>
    <t>富山市</t>
  </si>
  <si>
    <t>七尾市</t>
  </si>
  <si>
    <t>浜松市</t>
  </si>
  <si>
    <t>度会郡大紀町
北牟婁郡紀北町</t>
  </si>
  <si>
    <t>北牟婁郡紀北町</t>
  </si>
  <si>
    <t>日高郡日高川町</t>
  </si>
  <si>
    <t>田辺市</t>
  </si>
  <si>
    <t>新宮市</t>
  </si>
  <si>
    <t>鳥取市</t>
  </si>
  <si>
    <t>西伯郡南部町</t>
  </si>
  <si>
    <t>東伯郡湯梨浜町</t>
  </si>
  <si>
    <t>鹿足郡吉賀町</t>
  </si>
  <si>
    <t>浜田市</t>
  </si>
  <si>
    <t>幡多郡黒潮町</t>
  </si>
  <si>
    <t>朝倉市</t>
  </si>
  <si>
    <t>肝属郡南大隅町</t>
  </si>
  <si>
    <t>肝属郡肝付町</t>
  </si>
  <si>
    <t>社寺林､スダジイ、タブを中心に､カゴノキ、クロマツ等樹齢450～600年におよぶ高木があり､貴重な自然林である。</t>
  </si>
  <si>
    <t>鷹取山</t>
  </si>
  <si>
    <t>クロマツ、アカマツ、クヌギ、コナラ等の混交林であるが､マツ類は樹齢100年をこえるものも多い。</t>
  </si>
  <si>
    <t>神揃山</t>
  </si>
  <si>
    <t>クロマツ、アラカシ、ウラジロガシ、スダジイ、タブ、ケヤキ、ヤブニッケイ等の自然林で高木層の樹齢は400年をこえる。</t>
  </si>
  <si>
    <t>大磯高麗山</t>
  </si>
  <si>
    <t>中郡二宮町</t>
  </si>
  <si>
    <t>クロマツ・スギが主体の社寺林であるが､樹齢200年におよぶ大木もある。</t>
  </si>
  <si>
    <t>雑木が80%を占め､残りはクロマツである。</t>
  </si>
  <si>
    <t>山王山</t>
  </si>
  <si>
    <t>足柄上郡松田町</t>
  </si>
  <si>
    <t>スギ、ヒノキ植林とクヌギ、コナラ
アカガシ、アラカシ等の混交林
サイハイラン、カントウカンアオイ等の自生地</t>
  </si>
  <si>
    <t>寄</t>
  </si>
  <si>
    <t>スダジイ、モチ、タブ、クヌギ、コナラ、イヌシデ、ヤマザクラ等の混交林</t>
  </si>
  <si>
    <t>平塚高麗山</t>
  </si>
  <si>
    <t>藤沢市</t>
  </si>
  <si>
    <t>社寺林、スギ、シデ、ナラ、ヒノキ、サワラ等の樹林で最高100年をこえるものもある。</t>
  </si>
  <si>
    <t>社寺林、スギ、サワラ、ヒノキ、シイ、ツバキがあり、中には樹令　100年の大木もある。</t>
  </si>
  <si>
    <t>宇都母知神社</t>
  </si>
  <si>
    <t>茅ヶ崎市</t>
  </si>
  <si>
    <t>都市近郊斜面緑地､マツ、スギ、ヒノキ、ケヤキ、エノキ等の混交林</t>
  </si>
  <si>
    <t>中赤羽根</t>
  </si>
  <si>
    <t>甘沼</t>
  </si>
  <si>
    <t>逗子市</t>
  </si>
  <si>
    <t>断崖地にはマサキ、トベラ、斜面部にはタブ、クロマツ、ヤブコウジ、斜面下部にはアズマネザサ、ススキ等の自然植生</t>
  </si>
  <si>
    <t>披露山･大崎</t>
  </si>
  <si>
    <t>三浦市</t>
  </si>
  <si>
    <t>人工林
植物の自生地</t>
  </si>
  <si>
    <t>60～70年生のクロマツ林</t>
  </si>
  <si>
    <t>長浜</t>
  </si>
  <si>
    <t>トベラ、モチ、マテバシイ、スダジイ、クロマツ等の自生地</t>
  </si>
  <si>
    <t>三戸</t>
  </si>
  <si>
    <t>天然林
人工林
植物の自生地</t>
  </si>
  <si>
    <t>モチ、タブ、マテバシイ
スダジイ等の自生地</t>
  </si>
  <si>
    <t>油壺</t>
  </si>
  <si>
    <t>厚木市</t>
  </si>
  <si>
    <t>社寺林､アラカシ、スダジイ、イヌツゲ、コナラ、クスノキ、クヌギ等の混交林</t>
  </si>
  <si>
    <t>飯山</t>
  </si>
  <si>
    <t>スギ、ヒノキが約30%
残りは雑木林</t>
  </si>
  <si>
    <t>西山</t>
  </si>
  <si>
    <t>座間市</t>
  </si>
  <si>
    <t>スギ、クヌギ、クロマツ、ナラ、ミズキ等の混交林</t>
  </si>
  <si>
    <t>栗原第二水源</t>
  </si>
  <si>
    <t>南足柄市</t>
  </si>
  <si>
    <t>箱根外輪山東側斜面のスギ、ヒノキ等の広大な植林地であるが大雄山最乗寺所有の杉林は400～500年を経過したもので､県指定の天然記念物である。他にブナ林､風衝低木林</t>
  </si>
  <si>
    <t>矢倉岳・明神ヶ岳</t>
  </si>
  <si>
    <t>高座郡寒川町</t>
  </si>
  <si>
    <t>社寺林､樹齢300年以上のマツ、スギのほか樹齢100年をこえるシイ</t>
  </si>
  <si>
    <t>寒川神社</t>
  </si>
  <si>
    <t>クロマツ、クヌギ等の混交林</t>
  </si>
  <si>
    <t>越山</t>
  </si>
  <si>
    <t>中郡大磯町</t>
  </si>
  <si>
    <t>スギ、ヒノキの植林が大部分</t>
  </si>
  <si>
    <t>沢井</t>
  </si>
  <si>
    <t>スギ、ヒノキの植林地とクリ、ミズナラ、クヌギ、コナラの混交林からなる。</t>
  </si>
  <si>
    <t>佐野川</t>
  </si>
  <si>
    <t>社寺林､スギ、サワラ、ヒノキ、シラカシ、スダジイ等の樹林</t>
  </si>
  <si>
    <t>寒川社</t>
  </si>
  <si>
    <t>小田原市</t>
  </si>
  <si>
    <t>箱根外輪山の南斜面で南に相模灘を臨み北側は国立公園に接する地区でスギ、ヒノキの植林地とモミ林､風衝低木林</t>
  </si>
  <si>
    <t>片浦･早川</t>
  </si>
  <si>
    <t>足柄上郡山北町</t>
  </si>
  <si>
    <t>大部分がスギ、ヒノキの植林であるが､その他はケヤキ、アカガシ、アラカシ等の混交林</t>
  </si>
  <si>
    <t>塩沢</t>
  </si>
  <si>
    <t>クロムヨウラン
クロガネモチの自生</t>
  </si>
  <si>
    <t>清音寺</t>
  </si>
  <si>
    <t>野生動物の生息地
植物の自生地</t>
  </si>
  <si>
    <t>小松寺</t>
  </si>
  <si>
    <t>那珂郡東海村</t>
  </si>
  <si>
    <t>クロマツ林一部シラカシ、スダジイトベラ等常緑広葉樹林、海浜植物</t>
  </si>
  <si>
    <t>豊岡</t>
  </si>
  <si>
    <t>クロマツ、アカマツ一部スダジイ、トベラ、シラカシ等の常緑広葉樹林
海浜植物</t>
  </si>
  <si>
    <t>村松</t>
  </si>
  <si>
    <t>新居浜市
四国中央市</t>
  </si>
  <si>
    <t>西予市
喜多郡内子町</t>
  </si>
  <si>
    <t>箱根外輪山東側山腹のスギ、ヒノキの植林地､尾根筋にアカマツ林や風衝低木林がある。</t>
  </si>
  <si>
    <t>久野</t>
  </si>
  <si>
    <t>都市近郊斜面緑地
マツ、スギ、シラカシ、ヒノキ、ケヤキ、エノキ等の混交林</t>
  </si>
  <si>
    <t>上赤羽根</t>
  </si>
  <si>
    <t>秦野市</t>
  </si>
  <si>
    <t>国定公園に接するスギ、ヒノキの植林地と渓谷林</t>
  </si>
  <si>
    <t>国定公園に接するスギ、ヒノキの植林地</t>
  </si>
  <si>
    <t>菩提向山</t>
  </si>
  <si>
    <t>田原･蓑毛</t>
  </si>
  <si>
    <t>高さ90メートルの瀑布と一体となったミズナラ等の天然林</t>
  </si>
  <si>
    <t>小中大滝</t>
  </si>
  <si>
    <t>桐生市</t>
  </si>
  <si>
    <t>天然林､植物の自生地､野生動物の生息地</t>
  </si>
  <si>
    <t>ミズナラ、クヌギ、クリ等の天然林
カッコソウ、ヒメイワカガミ、コメツツジ、トワダカワゲラ、ハコネサンショウウオ</t>
  </si>
  <si>
    <t>鳴神山</t>
  </si>
  <si>
    <t>北海道</t>
  </si>
  <si>
    <t>青森</t>
  </si>
  <si>
    <t>岩手</t>
  </si>
  <si>
    <t>宮城</t>
  </si>
  <si>
    <t>秋田</t>
  </si>
  <si>
    <t>山形</t>
  </si>
  <si>
    <t>福島</t>
  </si>
  <si>
    <t>茨城</t>
  </si>
  <si>
    <t>カキツバタ等の湿原植物
多種類の湿性植物
トンボ類を中心とした昆虫類、鳥類等が生息・生育</t>
  </si>
  <si>
    <t>社寺林､スギ、ヒノキ、ケヤキ、クヌギ等の混交林</t>
  </si>
  <si>
    <t>三島神社</t>
  </si>
  <si>
    <t>社寺林､スギ、ヒノキ、ケヤキ、マツ、クヌギ等の混交林であるが､古木が多く中には樹齢800年をこえるシイノキもある。</t>
  </si>
  <si>
    <t>西郷瀞</t>
  </si>
  <si>
    <t>社寺林､スギを中心とした樹木と周辺の湿地</t>
  </si>
  <si>
    <t>厳島神社</t>
  </si>
  <si>
    <t>斜面緑地
雑木林</t>
  </si>
  <si>
    <t>比奈窪</t>
  </si>
  <si>
    <t>樹齢30～60年のスギの植林地が50%、残りは雑木林である。</t>
  </si>
  <si>
    <t>松本下</t>
  </si>
  <si>
    <t>足柄上郡大井町</t>
  </si>
  <si>
    <t>篠窪</t>
  </si>
  <si>
    <t>挺水植物､食虫植物
ハッチョウトンボ</t>
  </si>
  <si>
    <t>上野沼</t>
  </si>
  <si>
    <t>カヤラン、ヨウラクラン等着生ラン
カラタチバナ</t>
  </si>
  <si>
    <t>自性寺</t>
  </si>
  <si>
    <t>潮来市</t>
  </si>
  <si>
    <t>モンキアゲハ、ホソバセセリ、カゴノキの北限</t>
  </si>
  <si>
    <t>大生</t>
  </si>
  <si>
    <t>石岡市</t>
  </si>
  <si>
    <t>シダ植物
豊富な昆虫類</t>
  </si>
  <si>
    <t>竜神山</t>
  </si>
  <si>
    <t>タブノキ
豊富な昆虫類､アオスジアゲハ</t>
  </si>
  <si>
    <t>マンリョウ、シダ類
豊富な昆虫類</t>
  </si>
  <si>
    <t>宍倉</t>
  </si>
  <si>
    <t>シダ類
ヒメハルゼミ</t>
  </si>
  <si>
    <t>菖蒲沢</t>
  </si>
  <si>
    <t>シダ類
豊富な昆虫類</t>
  </si>
  <si>
    <t>高田権現</t>
  </si>
  <si>
    <t>八木蒔</t>
  </si>
  <si>
    <t>横須賀</t>
  </si>
  <si>
    <t>稲敷郡美浦村</t>
  </si>
  <si>
    <t>一の宮</t>
  </si>
  <si>
    <t>タブノキ、シロダモ、スダジイ、シダ植物
ベニイトトンボ、モンキアゲハ</t>
  </si>
  <si>
    <t>馬掛</t>
  </si>
  <si>
    <t>日立市</t>
  </si>
  <si>
    <t>ウラジロガシ、アカシデ、下層植物
モンキアゲハ、ムラサキシジミ等豊富な昆虫類</t>
  </si>
  <si>
    <t>玉簾</t>
  </si>
  <si>
    <t>コナラ、クヌギ等の落葉広葉樹林とウラジロガシ、スギ(植栽)等の学術的価値のある人工林､モンキアゲハ、ウラゴマダラシジミ等の生息地</t>
  </si>
  <si>
    <t>東金砂</t>
  </si>
  <si>
    <t>安山岩質集塊岩
ウチョウラン、ヒナラン、ムギラン
ミヤマスカシユリ</t>
  </si>
  <si>
    <t>地割</t>
  </si>
  <si>
    <t>H元.11.27
(H元.11.27)</t>
  </si>
  <si>
    <t>野口池</t>
  </si>
  <si>
    <t>34地域</t>
  </si>
  <si>
    <t>トチバニンジン、イワウチワ群落
センダイハグマ等</t>
  </si>
  <si>
    <t>鷲子山</t>
  </si>
  <si>
    <t>氷室</t>
  </si>
  <si>
    <t>箒根</t>
  </si>
  <si>
    <t>大田原市</t>
  </si>
  <si>
    <t>ミヤコタナゴ等</t>
  </si>
  <si>
    <t>親園</t>
  </si>
  <si>
    <t>芳賀郡市貝町</t>
  </si>
  <si>
    <t>サギソウ、トキソウ、湿生植物</t>
  </si>
  <si>
    <t>多田羅沼</t>
  </si>
  <si>
    <t>塩谷郡塩谷町</t>
  </si>
  <si>
    <t>佐貫観音</t>
  </si>
  <si>
    <t>七千山</t>
  </si>
  <si>
    <t>作原</t>
  </si>
  <si>
    <t>栃久保</t>
  </si>
  <si>
    <t>長谷場</t>
  </si>
  <si>
    <t>栃木市</t>
  </si>
  <si>
    <t>植物の自生地
地形</t>
  </si>
  <si>
    <t>暖地性シダ
鍾乳洞</t>
  </si>
  <si>
    <t>出流山</t>
  </si>
  <si>
    <t>芳賀郡茂木町</t>
  </si>
  <si>
    <t>鮎田</t>
  </si>
  <si>
    <t>矢板市</t>
  </si>
  <si>
    <t>東高原</t>
  </si>
  <si>
    <t>クマガイソウ、イワマツ等</t>
  </si>
  <si>
    <t>松倉山</t>
  </si>
  <si>
    <t>芳賀郡茂木町</t>
  </si>
  <si>
    <t>イワタバコ、クマガイソウ等</t>
  </si>
  <si>
    <t>焼森山</t>
  </si>
  <si>
    <t>荒川の河蝕地形</t>
  </si>
  <si>
    <t>魚沼市</t>
  </si>
  <si>
    <t>南魚沼市</t>
  </si>
  <si>
    <t>阿賀野市</t>
  </si>
  <si>
    <t>糸魚川市</t>
  </si>
  <si>
    <t>上越市</t>
  </si>
  <si>
    <t>阿蘇市</t>
  </si>
  <si>
    <t>球磨郡あさぎり町</t>
  </si>
  <si>
    <t>小掛峡</t>
  </si>
  <si>
    <t>指谷山</t>
  </si>
  <si>
    <t>京都</t>
  </si>
  <si>
    <t>大阪</t>
  </si>
  <si>
    <t>兵庫</t>
  </si>
  <si>
    <t>奈良</t>
  </si>
  <si>
    <t>和歌山</t>
  </si>
  <si>
    <t>鳥取</t>
  </si>
  <si>
    <t>島根</t>
  </si>
  <si>
    <t>岡山</t>
  </si>
  <si>
    <t>広島</t>
  </si>
  <si>
    <t>徳島</t>
  </si>
  <si>
    <t>香川</t>
  </si>
  <si>
    <t>愛媛</t>
  </si>
  <si>
    <t>高知</t>
  </si>
  <si>
    <t>福岡</t>
  </si>
  <si>
    <t>佐賀</t>
  </si>
  <si>
    <t>福連木角山</t>
  </si>
  <si>
    <t>チャンチンモドキやハナガガシなどの希少な種が多く生育する天然林</t>
  </si>
  <si>
    <t>駿東郡小山町</t>
  </si>
  <si>
    <t>明神峠</t>
  </si>
  <si>
    <t>沼津市､富士市
裾野市
駿東郡長泉町</t>
  </si>
  <si>
    <t>愛鷹山</t>
  </si>
  <si>
    <t>京丸・岩岳山</t>
  </si>
  <si>
    <t>磐田市</t>
  </si>
  <si>
    <t>湖沼植物の自生地　野生動物の生息地</t>
  </si>
  <si>
    <t>桶ヶ谷沼
ベッコウトンボをはじめ貴重な野生動植物の生育地</t>
  </si>
  <si>
    <t>田方郡函南町</t>
  </si>
  <si>
    <t>函南原生林</t>
  </si>
  <si>
    <t>自然堤防の名残りの小丘
天然性常緑広葉樹林</t>
  </si>
  <si>
    <t>蓮華寺寺叢</t>
  </si>
  <si>
    <t>中間湿原特有の生態系</t>
  </si>
  <si>
    <t>田之士里湿原</t>
  </si>
  <si>
    <t>はんれい岩及びペグマタイト鉱物の産出</t>
  </si>
  <si>
    <t>青鳥山</t>
  </si>
  <si>
    <t>小牧市</t>
  </si>
  <si>
    <t>シイ、カシ類を主とする天然性常緑広葉樹林</t>
  </si>
  <si>
    <t>小牧大山</t>
  </si>
  <si>
    <t>富田林市</t>
  </si>
  <si>
    <t>美具久留御魂神社</t>
  </si>
  <si>
    <t>三島郡島本町</t>
  </si>
  <si>
    <t>シイ林、カシ林</t>
  </si>
  <si>
    <t>若山神社</t>
  </si>
  <si>
    <t>豊能郡能勢町</t>
  </si>
  <si>
    <t>妙見山</t>
  </si>
  <si>
    <t>林田川</t>
  </si>
  <si>
    <t>米地川</t>
  </si>
  <si>
    <t>加西市</t>
  </si>
  <si>
    <t>コジイ、アラカシを主とした天然林</t>
  </si>
  <si>
    <t>普光寺</t>
  </si>
  <si>
    <t>スギの植林</t>
  </si>
  <si>
    <t>荘林山</t>
  </si>
  <si>
    <t>与戸</t>
  </si>
  <si>
    <t>アラカシ、コジイ、スダジイを主とし､当地方の固有種コヤスノキを含む天然林</t>
  </si>
  <si>
    <t>八徳山</t>
  </si>
  <si>
    <t>置塩城跡</t>
  </si>
  <si>
    <t>スダジイ、ホルトノキ、タブを主とした天然林</t>
  </si>
  <si>
    <t>沼島神社</t>
  </si>
  <si>
    <t>スダジイを主とした天然林</t>
  </si>
  <si>
    <t>白山神社</t>
  </si>
  <si>
    <t>イヌマキ、スダジイ、クロガネモチ
クスノキ、ヤブツバキを主とした西南日本海岸型極相林</t>
  </si>
  <si>
    <t>伊弉諾神宮</t>
  </si>
  <si>
    <t>スダジイを主とした天然林
ゲンジボタル</t>
  </si>
  <si>
    <t>成相寺</t>
  </si>
  <si>
    <t>三田市</t>
  </si>
  <si>
    <t>コジイ、モミ、ツガを主とした天然林</t>
  </si>
  <si>
    <t>駒宇佐八幡神社</t>
  </si>
  <si>
    <t>12地域</t>
  </si>
  <si>
    <t>大仙市</t>
  </si>
  <si>
    <t>由利本荘市</t>
  </si>
  <si>
    <t>にかほ市</t>
  </si>
  <si>
    <t>北秋田市</t>
  </si>
  <si>
    <t>横手市</t>
  </si>
  <si>
    <t>秋田市</t>
  </si>
  <si>
    <t>北秋田市</t>
  </si>
  <si>
    <t>由利本荘市</t>
  </si>
  <si>
    <t>潟上市</t>
  </si>
  <si>
    <t>常陸太田市</t>
  </si>
  <si>
    <t>常総市
坂東市</t>
  </si>
  <si>
    <t>東茨城郡城里町</t>
  </si>
  <si>
    <t>東茨城郡城里町</t>
  </si>
  <si>
    <t>桜川市</t>
  </si>
  <si>
    <t>行方市</t>
  </si>
  <si>
    <t>かすみがうら市</t>
  </si>
  <si>
    <t>稲敷市</t>
  </si>
  <si>
    <t>筑西市</t>
  </si>
  <si>
    <t>鉾田市</t>
  </si>
  <si>
    <t>笠間市</t>
  </si>
  <si>
    <t>常陸大宮市</t>
  </si>
  <si>
    <t>長野市
上水内郡飯綱町</t>
  </si>
  <si>
    <t>日高郡日高川町</t>
  </si>
  <si>
    <t>久良木湿原</t>
  </si>
  <si>
    <t>西海市</t>
  </si>
  <si>
    <t>湿原、希少な野生動植物</t>
  </si>
  <si>
    <t>H5.3.31
（H5.3.31）
H10.3.31
(拡張)
H12.3.31
(拡張)
（H16.1.6）
（拡張）</t>
  </si>
  <si>
    <t>山本郡八峰町</t>
  </si>
  <si>
    <t>常陸大宮市</t>
  </si>
  <si>
    <t>国東市</t>
  </si>
  <si>
    <t>由布市</t>
  </si>
  <si>
    <t>8地域</t>
  </si>
  <si>
    <t>針広混交林</t>
  </si>
  <si>
    <t>村上市</t>
  </si>
  <si>
    <t>姫路市</t>
  </si>
  <si>
    <t>上郡町</t>
  </si>
  <si>
    <t>南あわじ市</t>
  </si>
  <si>
    <t>淡路市</t>
  </si>
  <si>
    <t>西脇市</t>
  </si>
  <si>
    <t>祓川</t>
  </si>
  <si>
    <t>松阪市
多気郡明和町</t>
  </si>
  <si>
    <t>野生生物の生息地　河畔林</t>
  </si>
  <si>
    <t>タナゴ類、イシガイ類</t>
  </si>
  <si>
    <t>15地域</t>
  </si>
  <si>
    <t>笹森山</t>
  </si>
  <si>
    <t>天然林、野生動物の生息地</t>
  </si>
  <si>
    <t>盛岡市
宮古市</t>
  </si>
  <si>
    <t>下閉伊郡岩泉町
宮古市</t>
  </si>
  <si>
    <t>むつ市
下北郡風間浦村</t>
  </si>
  <si>
    <t>植物の自生地
天然林
野生動物の生息地</t>
  </si>
  <si>
    <t>ハイマツ、ハクサンシャクナゲ等
ミズナラ
ツキノワグマ、シカ等</t>
  </si>
  <si>
    <t>オオバイヌツゲ、ハマエノコロ等
チョウゲンボウ</t>
  </si>
  <si>
    <t>亜高山性植生、天然林､野生動物の生息地、
地形、植物の自生地</t>
  </si>
  <si>
    <t>コウシンソウ、ニホンカモシカ、ホンシュウジカ等、爆裂火口</t>
  </si>
  <si>
    <t>天然林、野生動物の生息地、冷温帯の自然植生</t>
  </si>
  <si>
    <t>皇子大神</t>
  </si>
  <si>
    <t>名古屋市</t>
  </si>
  <si>
    <t xml:space="preserve">サクラバハンノキ、シデコブシ、カザグルマ、ヘビノボラズ、モウセンゴケ、ウメバチソウ、タマミズキ、アギスミレ、リンドウ（ホソバリンドウを含む。）、シマジタムラソウ、サワギキョウ、アギナシ、シラタマホシクサ、ウンヌケ、カキラン、サギソウ等
ナナフシモドキ、ヒメタイコウチ、スズミグモ
</t>
  </si>
  <si>
    <t>東谷山</t>
  </si>
  <si>
    <t>北設楽郡豊根村</t>
  </si>
  <si>
    <t>砦山</t>
  </si>
  <si>
    <t>加美郡加美町</t>
  </si>
  <si>
    <t>地形・地質　　　　　　　　　　　　　　　　　　　　池沼・湿原　　　　　　　　　　　　　　　　　　　　　　動植物の生息地</t>
  </si>
  <si>
    <t>特異な地形・地質　　　　　　　　　　　　　　　　　　　　湿生・抽水植物群落　　　　　　　　　　　　　　　　　　　　　ルリイトトンボなどの昆虫類</t>
  </si>
  <si>
    <t>荒沢</t>
  </si>
  <si>
    <t>唐津市</t>
  </si>
  <si>
    <t>三廻部浅間山</t>
  </si>
  <si>
    <t>前橋市
渋川市</t>
  </si>
  <si>
    <t>波野村スズランの群生地</t>
  </si>
  <si>
    <t>スダジイ、タブノキ、イスノキ
オガタマノキ等の照葉樹林</t>
  </si>
  <si>
    <t>権現堂山、唐松山</t>
  </si>
  <si>
    <t>鉾ヶ岳・権現岳</t>
  </si>
  <si>
    <t>東蒲原郡阿賀町</t>
  </si>
  <si>
    <t>東蒲原郡阿賀町</t>
  </si>
  <si>
    <t>中津軽郡西目屋村</t>
  </si>
  <si>
    <t>川勾神社</t>
  </si>
  <si>
    <t>あま市</t>
  </si>
  <si>
    <t>西尾市</t>
  </si>
  <si>
    <t>滝沢市</t>
  </si>
  <si>
    <t>加美郡加美町</t>
  </si>
  <si>
    <t>地形・地質</t>
  </si>
  <si>
    <t>ヒメミクリや植物の残骸からできた浮島</t>
  </si>
  <si>
    <t>商人沼</t>
  </si>
  <si>
    <t>池沼・湿原</t>
  </si>
  <si>
    <t>１６地域</t>
  </si>
  <si>
    <t>宇都宮市</t>
  </si>
  <si>
    <t>礫質河原特有の希少野生動植物の生息・生育地</t>
  </si>
  <si>
    <t>オキナグサ、ムラサキセンブリ、アキノハハコグサ、フタモンマルクビゴミムシ、シルビアシジミ、ツマグロキチョウ等</t>
  </si>
  <si>
    <t>鬼怒川中流域</t>
  </si>
  <si>
    <t>さくら市</t>
  </si>
  <si>
    <t>H11.2.26
(H11.2.26)</t>
  </si>
  <si>
    <t>H16.2.27
(H16.2.27)</t>
  </si>
  <si>
    <t>H18.3.24
（H18.3.24)</t>
  </si>
  <si>
    <t>H22.4.2
（H22.4.2)</t>
  </si>
  <si>
    <t>大野渓谷周辺</t>
  </si>
  <si>
    <t>だいせんげんだけ</t>
  </si>
  <si>
    <t>ダケカンバ、ミヤマハンノキ、キバナシャクナゲ、オシマルリオサムシ、アイヌキンオサムシ</t>
  </si>
  <si>
    <t>○</t>
  </si>
  <si>
    <t>しずかりれぶんげ</t>
  </si>
  <si>
    <t>まつやま</t>
  </si>
  <si>
    <t>いくしなかいがん</t>
  </si>
  <si>
    <t>おぼろ</t>
  </si>
  <si>
    <t>おちいしみさき</t>
  </si>
  <si>
    <t xml:space="preserve">         とう</t>
  </si>
  <si>
    <t>しかりがだけ</t>
  </si>
  <si>
    <t>○</t>
  </si>
  <si>
    <t>まるやがただけ</t>
  </si>
  <si>
    <t>○</t>
  </si>
  <si>
    <t>ざとういし</t>
  </si>
  <si>
    <t>びょうぶいわ</t>
  </si>
  <si>
    <t>へらいだけ</t>
  </si>
  <si>
    <t>○</t>
  </si>
  <si>
    <t>さるがもり</t>
  </si>
  <si>
    <t>ひうちだけ</t>
  </si>
  <si>
    <t>おっぷだけ</t>
  </si>
  <si>
    <t>よつたきやま</t>
  </si>
  <si>
    <t>くざかいこうげん</t>
  </si>
  <si>
    <t>ことはたしつげん</t>
  </si>
  <si>
    <t>まつもりやま</t>
  </si>
  <si>
    <t>ナンブアカマツ</t>
  </si>
  <si>
    <t>あらかわこうげん</t>
  </si>
  <si>
    <t>うれいらさん</t>
  </si>
  <si>
    <t>ろうかんどう</t>
  </si>
  <si>
    <t>おおほら</t>
  </si>
  <si>
    <t>ほうらいさん</t>
  </si>
  <si>
    <t>あおまつばやま</t>
  </si>
  <si>
    <t>ひつとりしつげん</t>
  </si>
  <si>
    <t>わやましつげん</t>
  </si>
  <si>
    <t>はるこやち</t>
  </si>
  <si>
    <t>H8.6.14
(H8.6.14)</t>
  </si>
  <si>
    <t>いずぬま・うちぬま</t>
  </si>
  <si>
    <t>ののだけやま</t>
  </si>
  <si>
    <t>スギ</t>
  </si>
  <si>
    <t>せんだいわんかいひん</t>
  </si>
  <si>
    <t>たいはくさん</t>
  </si>
  <si>
    <t>たるみず・ごしゃざん</t>
  </si>
  <si>
    <t>かまふさこ</t>
  </si>
  <si>
    <t>たにやま</t>
  </si>
  <si>
    <t>みたけやま</t>
  </si>
  <si>
    <t>○</t>
  </si>
  <si>
    <t>いっぴつやま・たしろ</t>
  </si>
  <si>
    <t>ますぶちかんのんどう</t>
  </si>
  <si>
    <t>ゆとりぬま</t>
  </si>
  <si>
    <t>おきなくらやま</t>
  </si>
  <si>
    <t>とくらやま</t>
  </si>
  <si>
    <t>ひがしなりたのしぜんりん</t>
  </si>
  <si>
    <t>H10.3.10
(H10.3.10)</t>
  </si>
  <si>
    <t>あらさわ</t>
  </si>
  <si>
    <t>あきんどぬま</t>
  </si>
  <si>
    <t>ゆのたいこほうがくさわ</t>
  </si>
  <si>
    <t>○</t>
  </si>
  <si>
    <t>みなみゆりはら</t>
  </si>
  <si>
    <t>とうし</t>
  </si>
  <si>
    <t>ゴマノハグサ、メタカラコウ、イヌハギ、ハンノキ</t>
  </si>
  <si>
    <t>つゆくまさんきょう</t>
  </si>
  <si>
    <t>ヤマスカシユリ
コイワレンゲ
イブキジャコウソウ</t>
  </si>
  <si>
    <t>ほろわさん</t>
  </si>
  <si>
    <t>はぐろさん</t>
  </si>
  <si>
    <t>カラスザンショウ</t>
  </si>
  <si>
    <t>がりめぎ</t>
  </si>
  <si>
    <t>ガリメギイヌノヒゲ
ザゼンソウ、シオガマギク</t>
  </si>
  <si>
    <t>そでやま</t>
  </si>
  <si>
    <t>ばんどりもり</t>
  </si>
  <si>
    <t>ブナ、ミズナラ</t>
  </si>
  <si>
    <t>ひのとだけ</t>
  </si>
  <si>
    <t>ハイマツ、ヒメコマツ、クロベ、ブナ</t>
  </si>
  <si>
    <t>くらやまふうけつ</t>
  </si>
  <si>
    <t>きんぽうざん</t>
  </si>
  <si>
    <t>こまたふうけつ</t>
  </si>
  <si>
    <t>おやかわ</t>
  </si>
  <si>
    <t>タブノキ、ヤブツバキ、スハマソウ、ギョウジャニンニク、カタクリ、キクザキイチリンソウ、エゾエンゴサク</t>
  </si>
  <si>
    <t>でとしつげん</t>
  </si>
  <si>
    <t>ツルコケモモ、トキソウ、ムジナスゲ、タヌキモ、アギナシ、カキツバタ、ヒメミクリ、ムラサキミズゴケ、イボミズゴケ、オオミズゴケ、ノハナショウブ、コウホネ、サワギキョウ、モウセンゴケ</t>
  </si>
  <si>
    <t>○</t>
  </si>
  <si>
    <t>かたきぬま</t>
  </si>
  <si>
    <t>サワラン、ホザキノミミカキグサ、ホロムイソウ、ムジナスゲ、トキソウ、フサモ、ミミカキグサ、イヌタヌキモ、ムラサキミミカキグサ、アギナシ、カキツバタ、ヒメミクリ、ヤブヤンマ、ハッチョウトンボ</t>
  </si>
  <si>
    <t>ささもりやま</t>
  </si>
  <si>
    <t>クロヒメシライトソウ、スハマソウ、シラネアオイ、デワノタツナミソウ、オオヒナノウスツボ、キバナウツギ</t>
  </si>
  <si>
    <t>いまがみやま</t>
  </si>
  <si>
    <t>　　　　　さわ・のがわ</t>
  </si>
  <si>
    <t>きひじんじゃしゃそう</t>
  </si>
  <si>
    <t>おおさわがわげんりゅうぶ</t>
  </si>
  <si>
    <t>ぬまのくちしつげん</t>
  </si>
  <si>
    <t>しのぶもちずり</t>
  </si>
  <si>
    <t>くろいわこくうぞう</t>
  </si>
  <si>
    <t>たかまつやま</t>
  </si>
  <si>
    <t>いわづのさん</t>
  </si>
  <si>
    <t>いしだ</t>
  </si>
  <si>
    <t>○</t>
  </si>
  <si>
    <t>いしむしろ</t>
  </si>
  <si>
    <t>シダレグリ</t>
  </si>
  <si>
    <t>ごほんまつ</t>
  </si>
  <si>
    <t>おんしりん</t>
  </si>
  <si>
    <t>アカマツ</t>
  </si>
  <si>
    <t>ちゃうすやま</t>
  </si>
  <si>
    <t>くまがわかいがん</t>
  </si>
  <si>
    <t>ほうしょうじりしつげん</t>
  </si>
  <si>
    <t>だいひさん</t>
  </si>
  <si>
    <t>ヤマツツジ</t>
  </si>
  <si>
    <t>おだかやくしどう</t>
  </si>
  <si>
    <t>じょうどまつ</t>
  </si>
  <si>
    <t>おうしゅうかいどうまつなみき</t>
  </si>
  <si>
    <t>こわたき</t>
  </si>
  <si>
    <t>えりゅうだ</t>
  </si>
  <si>
    <t>にしごうとろ</t>
  </si>
  <si>
    <t>みやとこしつげん</t>
  </si>
  <si>
    <t>トキソウ、ツルコケモモ、ワタスゲミズギク、ウメバチソウ、ハッチョウトンボ、ルリイトトンボ</t>
  </si>
  <si>
    <t>うしごえたてやま</t>
  </si>
  <si>
    <t>アカガシ、モミ</t>
  </si>
  <si>
    <t>たかくらやま</t>
  </si>
  <si>
    <t>うつみねやま</t>
  </si>
  <si>
    <t>もにわ</t>
  </si>
  <si>
    <t>ブナ</t>
  </si>
  <si>
    <t>くろいわやま</t>
  </si>
  <si>
    <t>ブナ、シラカバ、アズマシャクナゲ、ベニサラサドウダン、コメツツジ</t>
  </si>
  <si>
    <t>にいだがわけいこく</t>
  </si>
  <si>
    <t>じさばら</t>
  </si>
  <si>
    <t>モミ、ケヤキ</t>
  </si>
  <si>
    <t>へぶすぬま</t>
  </si>
  <si>
    <t>せきさん</t>
  </si>
  <si>
    <t>あざ</t>
  </si>
  <si>
    <t>さんじょう</t>
  </si>
  <si>
    <t>しんみちざわ</t>
  </si>
  <si>
    <t>チョウセンゴヨウ</t>
  </si>
  <si>
    <t>くろいわしつげん</t>
  </si>
  <si>
    <t>ミズゴケ、ワタスゲ、ミツバオウレン、モウセンゴケ、ハクサンシャクナゲ、ウラジロヨウラク、オオバスノキ、ミヤマホツツジ、ツルコケモモ、コバイケイ</t>
  </si>
  <si>
    <t>やのはらしつげん</t>
  </si>
  <si>
    <t>ほんなみかぐらだけ</t>
  </si>
  <si>
    <t>おおとだけ</t>
  </si>
  <si>
    <t>ヒメコマツ、クロベ、ブナ、ミズナラ、ヒノキアスナロ</t>
  </si>
  <si>
    <t>ななつがたけ</t>
  </si>
  <si>
    <t>きじよたかやま</t>
  </si>
  <si>
    <t>かろうさん</t>
  </si>
  <si>
    <t>みょうじんがたけ</t>
  </si>
  <si>
    <t>ブナ、ミズナラ</t>
  </si>
  <si>
    <t>つむじくら</t>
  </si>
  <si>
    <t>ごさいしょやま</t>
  </si>
  <si>
    <t>きどがわ</t>
  </si>
  <si>
    <t>モミ、ブナ、ミズナラ</t>
  </si>
  <si>
    <t>かなやま</t>
  </si>
  <si>
    <t>ビャッコイ</t>
  </si>
  <si>
    <t>よしまがわけいこく</t>
  </si>
  <si>
    <t>つがみね</t>
  </si>
  <si>
    <t>オオシラビソ</t>
  </si>
  <si>
    <t>ふかさわ</t>
  </si>
  <si>
    <t>ヒノキアスナロ</t>
  </si>
  <si>
    <t>はぎの</t>
  </si>
  <si>
    <t>なかぬま</t>
  </si>
  <si>
    <t>はなかめさん</t>
  </si>
  <si>
    <t>なべあしさん</t>
  </si>
  <si>
    <t>にしかなさ</t>
  </si>
  <si>
    <t>とりのこさん</t>
  </si>
  <si>
    <t>すがおぬま</t>
  </si>
  <si>
    <t>さいみょうじ</t>
  </si>
  <si>
    <t>せいおんじ</t>
  </si>
  <si>
    <t>こまつじ</t>
  </si>
  <si>
    <t>マルバダケブキ、ミヤマウズラ、オオムラサキ、ムヨウラン</t>
  </si>
  <si>
    <t>とよおか</t>
  </si>
  <si>
    <t>むらまつ</t>
  </si>
  <si>
    <t>うえのぬま</t>
  </si>
  <si>
    <t>じしょうじ</t>
  </si>
  <si>
    <t>おおう</t>
  </si>
  <si>
    <t>りゅうじんさん</t>
  </si>
  <si>
    <t>いしかわ</t>
  </si>
  <si>
    <t>ししくら</t>
  </si>
  <si>
    <t>しょうぶさわ</t>
  </si>
  <si>
    <t>たかたごんげん</t>
  </si>
  <si>
    <t>やぎまき</t>
  </si>
  <si>
    <t>スダジイ、タブノキ
モンキアゲハ</t>
  </si>
  <si>
    <t>よこすか</t>
  </si>
  <si>
    <t>カクレミノ、ヤブニッケイ、トベラ
ゴマダラチョウ、アオスジアゲハ</t>
  </si>
  <si>
    <t>よもぎだ</t>
  </si>
  <si>
    <t>かもとりごしょ</t>
  </si>
  <si>
    <t>カゴノキ、サカキ、アラカシ
オオムラサキ</t>
  </si>
  <si>
    <t>しまなみくまの</t>
  </si>
  <si>
    <t>かまがみ</t>
  </si>
  <si>
    <t>もみやま</t>
  </si>
  <si>
    <t>たまざわ</t>
  </si>
  <si>
    <t>こやまふどう</t>
  </si>
  <si>
    <t>いちのみや</t>
  </si>
  <si>
    <t>スダジイ、シラカシ、ビナンカズラ
ウラナミアカシジミ、コムラサキ</t>
  </si>
  <si>
    <t>まがけ</t>
  </si>
  <si>
    <t>たまだれ</t>
  </si>
  <si>
    <t>ひがしかなさ</t>
  </si>
  <si>
    <t>じわれ</t>
  </si>
  <si>
    <t>のぐちいけ</t>
  </si>
  <si>
    <t>ヤマドリゼンマイ、ウラジロ、ハッチョウトンボ、オゼイトトンボ</t>
  </si>
  <si>
    <t>とりのこさん</t>
  </si>
  <si>
    <t>ひむろ</t>
  </si>
  <si>
    <t>ニホンザル、サンショウウオ</t>
  </si>
  <si>
    <t>ほうきね</t>
  </si>
  <si>
    <t>モミ</t>
  </si>
  <si>
    <t>ちかその</t>
  </si>
  <si>
    <t>たたらぬま</t>
  </si>
  <si>
    <t>〇</t>
  </si>
  <si>
    <t>さぬきかんのん</t>
  </si>
  <si>
    <t>チョウゲンボウ
マツバラン</t>
  </si>
  <si>
    <t>ななせんやま</t>
  </si>
  <si>
    <t>さくはら</t>
  </si>
  <si>
    <t>ミズナラ、ブナ
ヤマネ</t>
  </si>
  <si>
    <t>とちくぼ</t>
  </si>
  <si>
    <t>サンショウウオ</t>
  </si>
  <si>
    <t>はせば</t>
  </si>
  <si>
    <t>いずるさん</t>
  </si>
  <si>
    <t>あゆた</t>
  </si>
  <si>
    <t>トウキョウサンショウウオ</t>
  </si>
  <si>
    <t>ひがしたかはら</t>
  </si>
  <si>
    <t>ブナ、ミズナラ</t>
  </si>
  <si>
    <t>まつくらやま</t>
  </si>
  <si>
    <t>やきもりやま</t>
  </si>
  <si>
    <t>こばな</t>
  </si>
  <si>
    <t>せきそんさん</t>
  </si>
  <si>
    <t>アカマツ</t>
  </si>
  <si>
    <t>よしゅう</t>
  </si>
  <si>
    <t>ニホンザル</t>
  </si>
  <si>
    <t>いわふねやま</t>
  </si>
  <si>
    <t>おでやま</t>
  </si>
  <si>
    <t>みなみたかはら</t>
  </si>
  <si>
    <t>ヒノキ</t>
  </si>
  <si>
    <t>ねもとざわ</t>
  </si>
  <si>
    <t>けさまるやま</t>
  </si>
  <si>
    <t>ゆにしがわ</t>
  </si>
  <si>
    <t>しょうじんざわ</t>
  </si>
  <si>
    <t>H4.12.18
(H4.12.18)</t>
  </si>
  <si>
    <t>べんてんぬま</t>
  </si>
  <si>
    <t>きぬがわちゅうりゅういき</t>
  </si>
  <si>
    <t>○</t>
  </si>
  <si>
    <t>(H25.10.4)</t>
  </si>
  <si>
    <t>しもかわい</t>
  </si>
  <si>
    <t>国内希少野生動植物種に指定された本県の固有種であるシモツケコウホネの群落及び野生メダカ等野生動植物の生息地又は生育地</t>
  </si>
  <si>
    <t>シモツケコウホネ、ミズタカモジ、メダカ、ニホンアカガエル、トウキョウダルマガエル等</t>
  </si>
  <si>
    <t>〇</t>
  </si>
  <si>
    <t>下川井</t>
  </si>
  <si>
    <t>(H27.2.24)</t>
  </si>
  <si>
    <t>すずがたけ</t>
  </si>
  <si>
    <t>あらやま</t>
  </si>
  <si>
    <t>なべわりさん</t>
  </si>
  <si>
    <t>きたざわ</t>
  </si>
  <si>
    <t>そうまさん</t>
  </si>
  <si>
    <t>くろいわ</t>
  </si>
  <si>
    <t>なべわりさんなんめん</t>
  </si>
  <si>
    <t>あらやまこうげん</t>
  </si>
  <si>
    <t>あずさざわ</t>
  </si>
  <si>
    <t>けさまるやま</t>
  </si>
  <si>
    <t>こなかおおたき</t>
  </si>
  <si>
    <t>なるかみやま</t>
  </si>
  <si>
    <t>すかいさん</t>
  </si>
  <si>
    <t>てんまるやま</t>
  </si>
  <si>
    <t>おおみねぬま</t>
  </si>
  <si>
    <t>つのおちやま</t>
  </si>
  <si>
    <t>おうりょうじのもり</t>
  </si>
  <si>
    <t>あかぎじんじゃ　まつなみき</t>
  </si>
  <si>
    <t>ひらがたけ・しらさわやませいめん</t>
  </si>
  <si>
    <t>ぎょうにんぬま</t>
  </si>
  <si>
    <t>ねもとざわ</t>
  </si>
  <si>
    <t>まきはたやまとうめん</t>
  </si>
  <si>
    <t>けさまるやまほくめん</t>
  </si>
  <si>
    <t>たからがわ</t>
  </si>
  <si>
    <t>おがのまちたきまえ</t>
  </si>
  <si>
    <t>みよしまちたふくじ</t>
  </si>
  <si>
    <t>かぞししだみひがし</t>
  </si>
  <si>
    <t>かぞししだみちゅうおう</t>
  </si>
  <si>
    <t>かぞししだみにし</t>
  </si>
  <si>
    <t>おがのまちはんにゃ</t>
  </si>
  <si>
    <t>おがのまち</t>
  </si>
  <si>
    <t>ちちぶししらすな</t>
  </si>
  <si>
    <t>おがのまちおのうち</t>
  </si>
  <si>
    <t>ときがわまちどうげんびら</t>
  </si>
  <si>
    <t>くまがやしおおぬま</t>
  </si>
  <si>
    <t>らんざんまちすぎやま</t>
  </si>
  <si>
    <t>はすだしうわぬま</t>
  </si>
  <si>
    <t>はすだししたぬま</t>
  </si>
  <si>
    <t>ちちぶしたなかやま</t>
  </si>
  <si>
    <t>ちちぶしおながた</t>
  </si>
  <si>
    <t>しらはま</t>
  </si>
  <si>
    <t>うめがせけいこく</t>
  </si>
  <si>
    <t>コナラ、クヌギ、アカメガシワ</t>
  </si>
  <si>
    <t>たかつかやま</t>
  </si>
  <si>
    <t>じぞうどう・やぶかせきたい</t>
  </si>
  <si>
    <t>もときよすみやま</t>
  </si>
  <si>
    <t>モミ、ツガ、スダジイ</t>
  </si>
  <si>
    <t>がけちしょくせい</t>
  </si>
  <si>
    <t>ヒロハドウダンツツジ</t>
  </si>
  <si>
    <t>うちうらやま</t>
  </si>
  <si>
    <t>せいわ</t>
  </si>
  <si>
    <t>H4.11.10
(H4.11.10)</t>
  </si>
  <si>
    <t>ヒメコマツ、ヒカゲツツジ、モミ、ツガ</t>
  </si>
  <si>
    <t>だいふくやまほくぶ</t>
  </si>
  <si>
    <t>ひのはらなんぶ</t>
  </si>
  <si>
    <t>ひらつかこまやま</t>
  </si>
  <si>
    <t>おうじおおかみ</t>
  </si>
  <si>
    <t>うつもちじんじゃ</t>
  </si>
  <si>
    <t>なかあかばね</t>
  </si>
  <si>
    <t>あまぬま</t>
  </si>
  <si>
    <t>ひろやま・おおさき</t>
  </si>
  <si>
    <t>なはま</t>
  </si>
  <si>
    <t>みと</t>
  </si>
  <si>
    <t>あぶらつぼ</t>
  </si>
  <si>
    <t>いいやま</t>
  </si>
  <si>
    <t>くりはらだいにすいげん</t>
  </si>
  <si>
    <t>やぐらだけみょうじんがたけ</t>
  </si>
  <si>
    <t>さむかわじんじゃ</t>
  </si>
  <si>
    <t>こしのやま</t>
  </si>
  <si>
    <t>たかとりやま</t>
  </si>
  <si>
    <t>かみそろやま</t>
  </si>
  <si>
    <t>おおいそこまやま</t>
  </si>
  <si>
    <t>かわわじんじゃ</t>
  </si>
  <si>
    <t>さんのうやま</t>
  </si>
  <si>
    <t>やどろき</t>
  </si>
  <si>
    <t>しおさわ</t>
  </si>
  <si>
    <t>やまきた・きょうわ</t>
  </si>
  <si>
    <t>やが・ひらやま</t>
  </si>
  <si>
    <t>まなづる</t>
  </si>
  <si>
    <t>みませとうげ</t>
  </si>
  <si>
    <t>むこうやま</t>
  </si>
  <si>
    <t>ぶっかさん</t>
  </si>
  <si>
    <t>きょうがたけ</t>
  </si>
  <si>
    <t>しろやま</t>
  </si>
  <si>
    <t>ほおずきやま</t>
  </si>
  <si>
    <t>せんどうじさん</t>
  </si>
  <si>
    <t>しださん</t>
  </si>
  <si>
    <t>ひづれ</t>
  </si>
  <si>
    <t>なぐら</t>
  </si>
  <si>
    <t>おぶち</t>
  </si>
  <si>
    <t>よしの</t>
  </si>
  <si>
    <t>さわい</t>
  </si>
  <si>
    <t>さのがわ</t>
  </si>
  <si>
    <t>さむかわしゃ</t>
  </si>
  <si>
    <t>かたうら・はやかわ</t>
  </si>
  <si>
    <t>くの</t>
  </si>
  <si>
    <t>かみあかばね</t>
  </si>
  <si>
    <t>みくるべせんげんやま</t>
  </si>
  <si>
    <t>ぼだいむこうやま</t>
  </si>
  <si>
    <t>たはら・みのげ</t>
  </si>
  <si>
    <t>おおやま・ひなた</t>
  </si>
  <si>
    <t>まつもとかみ</t>
  </si>
  <si>
    <t>かもざわ</t>
  </si>
  <si>
    <t>ごしょのみやはちまんじんじゃ</t>
  </si>
  <si>
    <t>ぐぞ・きぶね</t>
  </si>
  <si>
    <t>いつくしまじんじゃ</t>
  </si>
  <si>
    <t>ひなくぼ</t>
  </si>
  <si>
    <t>まつもとしも</t>
  </si>
  <si>
    <t>しのくぼ</t>
  </si>
  <si>
    <t>みしまじんじゃ</t>
  </si>
  <si>
    <t>りょうぎじ</t>
  </si>
  <si>
    <t>よしはま</t>
  </si>
  <si>
    <t>おぐらやま</t>
  </si>
  <si>
    <t>しろやまこ</t>
  </si>
  <si>
    <t>ふじのかみ</t>
  </si>
  <si>
    <t>まぎめ</t>
  </si>
  <si>
    <t>つなご</t>
  </si>
  <si>
    <t>おくまぎの</t>
  </si>
  <si>
    <t>はすげさん</t>
  </si>
  <si>
    <t>すあらし</t>
  </si>
  <si>
    <t>いしざれやま</t>
  </si>
  <si>
    <t>あおのはら</t>
  </si>
  <si>
    <t>じんむじ</t>
  </si>
  <si>
    <t>ごんげんどうやま　からまつやま</t>
  </si>
  <si>
    <t>アズマシャクナゲ</t>
  </si>
  <si>
    <t>りゅうがくぼ</t>
  </si>
  <si>
    <t>ほこがだけ　ごんげんだけ</t>
  </si>
  <si>
    <t>ホンシャクナゲ</t>
  </si>
  <si>
    <t>みやひさ</t>
  </si>
  <si>
    <t>なるみさん</t>
  </si>
  <si>
    <t>こまつばら</t>
  </si>
  <si>
    <t>がっさん</t>
  </si>
  <si>
    <t>すずがたき</t>
  </si>
  <si>
    <t>うらまきはたけいこく</t>
  </si>
  <si>
    <t>ポットホール</t>
  </si>
  <si>
    <t>とどのもり</t>
  </si>
  <si>
    <t>ほうしゅさん</t>
  </si>
  <si>
    <t>まないたぐらやま</t>
  </si>
  <si>
    <t>スギ</t>
  </si>
  <si>
    <t>みかぐらだけ</t>
  </si>
  <si>
    <t>おいけ</t>
  </si>
  <si>
    <t>こおりどんのいけ</t>
  </si>
  <si>
    <t>つちい</t>
  </si>
  <si>
    <t>コウヤマキ</t>
  </si>
  <si>
    <t>なかみね</t>
  </si>
  <si>
    <t>　　　　　だいら</t>
  </si>
  <si>
    <t>ももざきはま</t>
  </si>
  <si>
    <t>やちいけ</t>
  </si>
  <si>
    <t>みょうじんいわ</t>
  </si>
  <si>
    <t>○</t>
  </si>
  <si>
    <t>かなやまだに</t>
  </si>
  <si>
    <t>うえのたいら</t>
  </si>
  <si>
    <t>さわすぎ</t>
  </si>
  <si>
    <t>なわがいけ、わかすぎ</t>
  </si>
  <si>
    <t>とうふくじ</t>
  </si>
  <si>
    <t>あいもと</t>
  </si>
  <si>
    <t>じんづうきょう</t>
  </si>
  <si>
    <t>ふかだに</t>
  </si>
  <si>
    <t>○</t>
  </si>
  <si>
    <t>やまのかみ</t>
  </si>
  <si>
    <t>いけのしり</t>
  </si>
  <si>
    <t>ひおごぜん</t>
  </si>
  <si>
    <t>じょうらくじ</t>
  </si>
  <si>
    <t>やちのたに</t>
  </si>
  <si>
    <t>○</t>
  </si>
  <si>
    <t>すぎのみず</t>
  </si>
  <si>
    <t>うつろ</t>
  </si>
  <si>
    <t>○</t>
  </si>
  <si>
    <t>きくすい</t>
  </si>
  <si>
    <t>さいかわげんりゅう</t>
  </si>
  <si>
    <t>からしま</t>
  </si>
  <si>
    <t>かながそ</t>
  </si>
  <si>
    <t>すずがたけ</t>
  </si>
  <si>
    <t>いけのこうち</t>
  </si>
  <si>
    <t>ならまた</t>
  </si>
  <si>
    <t>こがねさわやま</t>
  </si>
  <si>
    <t>みつとうげやま</t>
  </si>
  <si>
    <t>みしょうたいさん</t>
  </si>
  <si>
    <t>しちりがいわ</t>
  </si>
  <si>
    <t>ざるがたけ</t>
  </si>
  <si>
    <t>おおいわやま</t>
  </si>
  <si>
    <t>こがねさわつちむろ</t>
  </si>
  <si>
    <t>しちめんさん</t>
  </si>
  <si>
    <t>しのいさん</t>
  </si>
  <si>
    <t>おおひら</t>
  </si>
  <si>
    <t>くろだけ</t>
  </si>
  <si>
    <t>しみずだに</t>
  </si>
  <si>
    <t>たきこやま</t>
  </si>
  <si>
    <t>ひめかわげんりゅう</t>
  </si>
  <si>
    <t>とりかぶとやま</t>
  </si>
  <si>
    <t>なぎそだけ</t>
  </si>
  <si>
    <t>からけみしつげん</t>
  </si>
  <si>
    <t>かくまいけ</t>
  </si>
  <si>
    <t>アマゴイルリトンボ、ルリイトトンボ</t>
  </si>
  <si>
    <t>○</t>
  </si>
  <si>
    <t>てんぐやま</t>
  </si>
  <si>
    <t>H3.3.28
(H3.3.28)</t>
  </si>
  <si>
    <t>さかさやちしつげん</t>
  </si>
  <si>
    <t>H12.3.21
(H12.3.21)</t>
  </si>
  <si>
    <t>オオニガナ、タチアザミ、ヤチスゲ</t>
  </si>
  <si>
    <t>にゅうかさしつげん</t>
  </si>
  <si>
    <t>(H16.4.5)</t>
  </si>
  <si>
    <t>のうごうはくさん</t>
  </si>
  <si>
    <t>やまなかやま</t>
  </si>
  <si>
    <t>ミズバショウ</t>
  </si>
  <si>
    <t>あきがみ</t>
  </si>
  <si>
    <t>おぎまち</t>
  </si>
  <si>
    <t>きたのまた・みずのたいら</t>
  </si>
  <si>
    <t>○</t>
  </si>
  <si>
    <t>わさびぞがわ</t>
  </si>
  <si>
    <t>ときやま</t>
  </si>
  <si>
    <t>ヒサマツミドリシジミ
キリシマミドリシジミ</t>
  </si>
  <si>
    <t>せき　　　　かわ</t>
  </si>
  <si>
    <t>ゲンジボタル、カワニナ</t>
  </si>
  <si>
    <t>○</t>
  </si>
  <si>
    <t>はなのこはん</t>
  </si>
  <si>
    <t>ハナノキ</t>
  </si>
  <si>
    <t>いわのこ</t>
  </si>
  <si>
    <t>ごぜんだけ</t>
  </si>
  <si>
    <t>うちばみぼら</t>
  </si>
  <si>
    <t>そしの</t>
  </si>
  <si>
    <t>えぼしだけ</t>
  </si>
  <si>
    <t>まんなみ</t>
  </si>
  <si>
    <t>おがわ</t>
  </si>
  <si>
    <t>けたがわ</t>
  </si>
  <si>
    <t>シイ、カシ、シデ、カエデ</t>
  </si>
  <si>
    <t>しぶかわ</t>
  </si>
  <si>
    <t>みょうじんとうげ</t>
  </si>
  <si>
    <t>ブナ、ミズナラ、カエデ</t>
  </si>
  <si>
    <t>あしたかやま</t>
  </si>
  <si>
    <t>ブナ、ミズナラ、カエデ
カモシカ、カケス、リス
ハコネサンショウウオ</t>
  </si>
  <si>
    <t>きょうまる・いわたけやま</t>
  </si>
  <si>
    <t>ブナ、ミズナラ、シロヤシオ
アカヤシオ、シャクナゲ</t>
  </si>
  <si>
    <t>おけがやぬま</t>
  </si>
  <si>
    <t>H3.3.29
(H3.3.29)</t>
  </si>
  <si>
    <t>かんなみげんせいりん</t>
  </si>
  <si>
    <t>H5.4.30
(H5.4.30)</t>
  </si>
  <si>
    <t>アカガシ、ヤブニッケイ、ヤブツバキ、ブナ、ケヤキ</t>
  </si>
  <si>
    <t>れんげじじそう</t>
  </si>
  <si>
    <t>たのしりしつげん</t>
  </si>
  <si>
    <t>こまきおおやま</t>
  </si>
  <si>
    <t>あおとりやま</t>
  </si>
  <si>
    <t>きちじょうさん</t>
  </si>
  <si>
    <t>いくまじんじゃしゃそう</t>
  </si>
  <si>
    <t>こづつみにしいけ</t>
  </si>
  <si>
    <t>おおぬま</t>
  </si>
  <si>
    <t>しろとりやま</t>
  </si>
  <si>
    <t>ちはらざわ</t>
  </si>
  <si>
    <t>いっちょうだしっち</t>
  </si>
  <si>
    <t>やまなかはちまんぐう</t>
  </si>
  <si>
    <t>ルリミノキ、オオフユイチゴ
オオゴキブリ、ヒメハルゼミ</t>
  </si>
  <si>
    <t>かいしょのもり</t>
  </si>
  <si>
    <t>とうごくさん</t>
  </si>
  <si>
    <t>とりでやま</t>
  </si>
  <si>
    <t>モミ、ツガ及びヒノキの巨木群</t>
  </si>
  <si>
    <t>ふじわらこうちたに</t>
  </si>
  <si>
    <t>○</t>
  </si>
  <si>
    <t>いなべおおいけ</t>
  </si>
  <si>
    <t>にしき</t>
  </si>
  <si>
    <t>しまかつうら</t>
  </si>
  <si>
    <t>はらいがわ</t>
  </si>
  <si>
    <t>H20．5.27
（H20．5．27）</t>
  </si>
  <si>
    <t>かたなみがわげんりゅういき</t>
  </si>
  <si>
    <t>H11.3.30
(H11.3.30)</t>
  </si>
  <si>
    <t>たんごかみせやうちやま</t>
  </si>
  <si>
    <t>H14.3.26
(H14.3.26)</t>
  </si>
  <si>
    <t>天然林</t>
  </si>
  <si>
    <t>ほんざんじ</t>
  </si>
  <si>
    <t>おがみじんじゃ</t>
  </si>
  <si>
    <t>ホルトノキ、タイミンタチバナ
ツルコウジ、コジイ、ミミズバイ</t>
  </si>
  <si>
    <t>みぐくるみたまじんじゃ</t>
  </si>
  <si>
    <t>コジイ、ナナメノキ、アラカシ
サカキ</t>
  </si>
  <si>
    <t>わかやまじんじゃ</t>
  </si>
  <si>
    <t>みょうけんさん</t>
  </si>
  <si>
    <t>ブナ、アカガシ、シラカシ
シロダモ、モミ、カエデ、トチノキ
アカシデ、ウワミズザクラ</t>
  </si>
  <si>
    <t>はやしだがわ</t>
  </si>
  <si>
    <t>ゲンジボタル</t>
  </si>
  <si>
    <t>めいじがわ</t>
  </si>
  <si>
    <t>ふこうじ</t>
  </si>
  <si>
    <t>そうりんざん</t>
  </si>
  <si>
    <t>よと</t>
  </si>
  <si>
    <t>ツクシシャクナゲ
ヒカゲツツジ</t>
  </si>
  <si>
    <t>はっとくさん</t>
  </si>
  <si>
    <t>おきしおじょうせき</t>
  </si>
  <si>
    <t>ぬしまじんじゃ</t>
  </si>
  <si>
    <t>はくさんじんじゃ</t>
  </si>
  <si>
    <t>いざなぎじんぐう</t>
  </si>
  <si>
    <t>なりあいじ</t>
  </si>
  <si>
    <t>こまうさはちまんじんじゃ</t>
  </si>
  <si>
    <t>みぞうさんふだらくじ</t>
  </si>
  <si>
    <t>けんぎょうじ</t>
  </si>
  <si>
    <t>たかみねさん</t>
  </si>
  <si>
    <t>はせ</t>
  </si>
  <si>
    <t>たまきさん</t>
  </si>
  <si>
    <t>たてじんじゃしゃじりん</t>
  </si>
  <si>
    <t>かわまたかんのんしゃじりん</t>
  </si>
  <si>
    <t>にしのこうげんせいりん</t>
  </si>
  <si>
    <t>かめたにげんせいりん</t>
  </si>
  <si>
    <t>おおたきがわ</t>
  </si>
  <si>
    <t>○</t>
  </si>
  <si>
    <t>せいかんどろ</t>
  </si>
  <si>
    <t>ことのたき</t>
  </si>
  <si>
    <t>すがの</t>
  </si>
  <si>
    <t>かとり</t>
  </si>
  <si>
    <t>まつがみ</t>
  </si>
  <si>
    <t>つが</t>
  </si>
  <si>
    <t>ばば</t>
  </si>
  <si>
    <t>からかわ</t>
  </si>
  <si>
    <t>○</t>
  </si>
  <si>
    <t>きんかざん</t>
  </si>
  <si>
    <t>さじ</t>
  </si>
  <si>
    <t>せんぞくざん</t>
  </si>
  <si>
    <t>きたむらごんげん</t>
  </si>
  <si>
    <t>けたかとの</t>
  </si>
  <si>
    <t>しかのこうち</t>
  </si>
  <si>
    <t>H10.11.24
(H10.11.24)</t>
  </si>
  <si>
    <t>はらいけ</t>
  </si>
  <si>
    <t>H13.10.12
(H13.10.12)</t>
  </si>
  <si>
    <t>かどのかみ</t>
  </si>
  <si>
    <t>まきだに</t>
  </si>
  <si>
    <t>H15.10.24
(H15.10.24)</t>
  </si>
  <si>
    <t>15地域</t>
  </si>
  <si>
    <t>あかなしっちせいしょくぶつぐんらく</t>
  </si>
  <si>
    <t>○</t>
  </si>
  <si>
    <t>むいかいち　　　　　　　　じせいりん</t>
  </si>
  <si>
    <t>　　　　　　　　　じせいち</t>
  </si>
  <si>
    <t>にしたにがわ　　　　　　はんしょくち</t>
  </si>
  <si>
    <t>めんがめやま</t>
  </si>
  <si>
    <t>みすみかいがん</t>
  </si>
  <si>
    <t>ハマビワ、テツホシダ、カンコノキ</t>
  </si>
  <si>
    <t>しおたき</t>
  </si>
  <si>
    <t>ヤマトレンギョウ、アテツマンサク、キンキマメザクラ、ゲンカイツツジなど</t>
  </si>
  <si>
    <t>おおひらやま　ごんげんやま</t>
  </si>
  <si>
    <t>こいがくぼ</t>
  </si>
  <si>
    <t>H14.6.28
(H14.6.28)</t>
  </si>
  <si>
    <t>オグラセンノウ、ビッチュウフウロ、オオルリ、ヒキガエルなど</t>
  </si>
  <si>
    <t>りゅうずきょう</t>
  </si>
  <si>
    <t>ヒノキ、ツガ、モミ、スギ、ツクシ
シャクナゲ、ゴヨウマツ、ベニドウダン</t>
  </si>
  <si>
    <t>ばんこけい</t>
  </si>
  <si>
    <t>あてぎしま・かまとみさき</t>
  </si>
  <si>
    <t>うおきりけいこく</t>
  </si>
  <si>
    <t>いしがたにきょう</t>
  </si>
  <si>
    <t>つだのみょうじんやま</t>
  </si>
  <si>
    <t>じょうせいだき</t>
  </si>
  <si>
    <t>やくにみやま</t>
  </si>
  <si>
    <t>かしわじま</t>
  </si>
  <si>
    <t>こがけきょう</t>
  </si>
  <si>
    <t>ゆびたにやま</t>
  </si>
  <si>
    <t>おおみねさん</t>
  </si>
  <si>
    <t>ふくおうじやま</t>
  </si>
  <si>
    <t>ヒノキ、アカマツ、シイ、アラカシ
シャクナゲ</t>
  </si>
  <si>
    <t>おじかやま</t>
  </si>
  <si>
    <t>ゆのやま</t>
  </si>
  <si>
    <t>たきやまきょう</t>
  </si>
  <si>
    <t>おおさわしつげん</t>
  </si>
  <si>
    <t>くろかわのみょうじんやま</t>
  </si>
  <si>
    <t>かんのせきょう</t>
  </si>
  <si>
    <t>たけやま</t>
  </si>
  <si>
    <t>あげがわ</t>
  </si>
  <si>
    <t>ねこやま</t>
  </si>
  <si>
    <t>しなのたき</t>
  </si>
  <si>
    <t>あずままきはらだに</t>
  </si>
  <si>
    <t>うえだのみょうじんやま</t>
  </si>
  <si>
    <t>やはたしつげん</t>
  </si>
  <si>
    <t>めんがめやま</t>
  </si>
  <si>
    <t>たかまるやま</t>
  </si>
  <si>
    <t>のかのいけやま</t>
  </si>
  <si>
    <t>ホンシャクナゲ</t>
  </si>
  <si>
    <t>いやだにさん</t>
  </si>
  <si>
    <t>ふじおさん</t>
  </si>
  <si>
    <t>みずし</t>
  </si>
  <si>
    <t>にょたいさん</t>
  </si>
  <si>
    <t>あかいしさんけい</t>
  </si>
  <si>
    <t>こややま</t>
  </si>
  <si>
    <t>かしま</t>
  </si>
  <si>
    <t>いの</t>
  </si>
  <si>
    <t>おおしま</t>
  </si>
  <si>
    <t>とやさん</t>
  </si>
  <si>
    <t>おきのしま</t>
  </si>
  <si>
    <t>かしばる</t>
  </si>
  <si>
    <t>たらだけ</t>
  </si>
  <si>
    <t>こくぞうさん</t>
  </si>
  <si>
    <t>あぶんぜかいがん</t>
  </si>
  <si>
    <t>たのうらかいがん</t>
  </si>
  <si>
    <t>すえつしま、まえしま</t>
  </si>
  <si>
    <t>しゅうとがしま・なぎさきかいがん</t>
  </si>
  <si>
    <t>おおせらひがしかいがん</t>
  </si>
  <si>
    <t>たかみねにしかいがん</t>
  </si>
  <si>
    <t>つわざきかいがん</t>
  </si>
  <si>
    <t>ねそさき</t>
  </si>
  <si>
    <t>みょうけん</t>
  </si>
  <si>
    <t>おうみかいがん</t>
  </si>
  <si>
    <t>ねむのき</t>
  </si>
  <si>
    <t>もぎかいがん</t>
  </si>
  <si>
    <t>きゅうらぎしつげん</t>
  </si>
  <si>
    <t>そめたけ</t>
  </si>
  <si>
    <t>おおかわ</t>
  </si>
  <si>
    <t>なみのむら　　　　        ぐんせいち</t>
  </si>
  <si>
    <t>スズラン</t>
  </si>
  <si>
    <t>おおのけいこくしゅうへん</t>
  </si>
  <si>
    <t>おじかがの</t>
  </si>
  <si>
    <t>むたしつげん</t>
  </si>
  <si>
    <t>H13.6.20
(H13.6.20)</t>
  </si>
  <si>
    <t>ふくれぎかどやま</t>
  </si>
  <si>
    <t>H15.8.13
(H15.8.13)</t>
  </si>
  <si>
    <t>天然林</t>
  </si>
  <si>
    <t>たけたづ</t>
  </si>
  <si>
    <t>おぎやま</t>
  </si>
  <si>
    <t>〃</t>
  </si>
  <si>
    <t>りょうぜん</t>
  </si>
  <si>
    <t>ゆやま</t>
  </si>
  <si>
    <t>まるやま</t>
  </si>
  <si>
    <t>どうのさこ</t>
  </si>
  <si>
    <t>かしば</t>
  </si>
  <si>
    <t>かもんだけほくぶ</t>
  </si>
  <si>
    <t>こばだけ</t>
  </si>
  <si>
    <t>まんくろう</t>
  </si>
  <si>
    <t>くぶらだけ</t>
  </si>
  <si>
    <t>いぜなやま</t>
  </si>
  <si>
    <t>リュウキュウマツ、ウバメガシ、イゼナガヤ</t>
  </si>
  <si>
    <t>かつうだけ・あわだけ・やえだけ</t>
  </si>
  <si>
    <t>大月市
甲州市</t>
  </si>
  <si>
    <t>H14.10.31
（H14.10.31)</t>
  </si>
  <si>
    <t>やがためざきにしかいがん</t>
  </si>
  <si>
    <t>国内希少野生動植物種に指定された本県の固有種であるシモツケコウホネの群落及びマツカサガイ等野生動植物の生息地又は生育地</t>
  </si>
  <si>
    <t>小代</t>
  </si>
  <si>
    <t>こしろ</t>
  </si>
  <si>
    <t>シモツケコウホネ、マツカサガイ</t>
  </si>
  <si>
    <t>〇</t>
  </si>
  <si>
    <t>(H28.3.29)</t>
  </si>
  <si>
    <t>たうらおおさく</t>
  </si>
  <si>
    <t>準平原地形､中間湿原､トキソウ、カキラン、ミズチドリ等ブチサンショウウオ、ゴキ、カワヤツメ等</t>
  </si>
  <si>
    <t>にしやま</t>
  </si>
  <si>
    <t>ゼニタナゴ、キタノアカヒレタビラ、シナイモツゴ、イシガイ目貝類</t>
  </si>
  <si>
    <t>○</t>
  </si>
  <si>
    <t>安本</t>
  </si>
  <si>
    <t>18地域</t>
  </si>
  <si>
    <t>70地域</t>
  </si>
  <si>
    <t>29地域</t>
  </si>
  <si>
    <t>やすもと</t>
  </si>
  <si>
    <t>モミ、ミズナラ等が混交するツガ林、模式的な太平洋型ブナ林、スズタケ
アカエゾゼミ、ヒメクロサナエ、ムカシトンボ</t>
  </si>
  <si>
    <t>ヒメシャラ、ホンシャクナゲ、ハマクサギ、ハマセンダン、ヒロハコンロンカ</t>
  </si>
  <si>
    <t>天然林
植物の自生地
野生動物の生息地</t>
  </si>
  <si>
    <t>ホルトノキ、スダジイ、ヒメユズリハ、イスノキ、カクレミノ、バクチノキ、タイミンタチバナ等の照葉樹林
ヤクシマルリシジミの北限生息地</t>
  </si>
  <si>
    <t>ウラジロガシ―サカキ群集、コジイ、ツゲモチ、ヒメシャラ、ウバメガシ群落、トチノキ、トガサワラ
トゲフタオタマムシ</t>
  </si>
  <si>
    <t>ブナ、サカキ、ヒサカキ、ウラジロガシ等が混交するツガ林、シャクナゲ群落、ツガ―ヤハズアジサイ群落、ナカミシシラン、ホテイシダ、アオフタバラン
ダルマカメムシ、シリアカハネナガウンカ</t>
  </si>
  <si>
    <t>天然林、極相林</t>
  </si>
  <si>
    <t>キクシノブ等のシダ植物、ツゲモチ、コショウノキ、ウエマツソウ</t>
  </si>
  <si>
    <t>特異な地形
植物の自生地</t>
  </si>
  <si>
    <t>峡谷、キイジョウロウホトトギス、キシュウギク、ウナズキギボウシ</t>
  </si>
  <si>
    <t>S49.3.15
S49.7.1
(拡張)
S50.8.15
(縮小)
S51.2.20
(拡張)
S51.11.26
(拡張)
H6.3.31
(拡張)</t>
  </si>
  <si>
    <t>S49.3.15
S51.2.20
(拡張)</t>
  </si>
  <si>
    <t>S49.3.15
S51.2.20
(拡張)
H2.3.31
(拡張)
H3.3.30
(拡張)</t>
  </si>
  <si>
    <t>S49.3.15
H22.3.23
(拡張)</t>
  </si>
  <si>
    <t>S49.3.15
S51.2.20
(縮小)</t>
  </si>
  <si>
    <t>S49.3.15
H9.4.1
(縮小)</t>
  </si>
  <si>
    <t>S49.3.15
S49.7.1
(拡張)</t>
  </si>
  <si>
    <t>S49.3.15
S49.8.30
(拡張)
S58.12.16
(縮小)</t>
  </si>
  <si>
    <t>S49.3.15
S49.8.30
(拡張)</t>
  </si>
  <si>
    <t>S49.3.15
S49.7.1
(拡張)
S49.8.30
(拡張)</t>
  </si>
  <si>
    <t>S49.3.15
S58.12.16
(縮小)</t>
  </si>
  <si>
    <t>S49.3.15
S49.7.1
(拡張)
S49.8.30
(拡張)
S58.12.16
(縮小)</t>
  </si>
  <si>
    <t>S49.7.1
H9.3.31
(拡張)</t>
  </si>
  <si>
    <t>S49.7.1
S50.1.17
(拡張)
S50.8.15
(縮小)</t>
  </si>
  <si>
    <t>S49.7.1
S50.8.15
(縮小)</t>
  </si>
  <si>
    <t>S49.7.1
H1.3.31
(拡張)</t>
  </si>
  <si>
    <t>S49.7.1
S49.8.30
(拡張)</t>
  </si>
  <si>
    <t>S49.8.30
S51.11.26
(拡張)</t>
  </si>
  <si>
    <t>S51.5.21
(S51.5.21)
H16.3.12
（拡張）</t>
  </si>
  <si>
    <t>S51.5.21
(S51.5.21)</t>
  </si>
  <si>
    <t>S51.5.21
(S51.5.21)</t>
  </si>
  <si>
    <t>S51.5.21
(S51.5.21)</t>
  </si>
  <si>
    <t>S51.5.21
(S51.5.21)</t>
  </si>
  <si>
    <t>S51.10.14
(S51.10.14)</t>
  </si>
  <si>
    <t>S53.3.4
(S53.4.8)</t>
  </si>
  <si>
    <t>S53.3.4
(S53.4.8)</t>
  </si>
  <si>
    <t>S54.3.20
(S54.8.30)</t>
  </si>
  <si>
    <t>S55.3.31
(S56.11.28)</t>
  </si>
  <si>
    <t>S55.3.31
(S56.11.28)</t>
  </si>
  <si>
    <t>S48.2.6
(S50.12.9)</t>
  </si>
  <si>
    <t>S48.12.5
(S50.12.9)</t>
  </si>
  <si>
    <t>S50.12.9
(S50.12.9)</t>
  </si>
  <si>
    <t>S56.10.23
(S56.10.23)</t>
  </si>
  <si>
    <t>S58.10.14
(S58.10.14)</t>
  </si>
  <si>
    <t>S48.8.17
S59.5.1
(縮小)</t>
  </si>
  <si>
    <t>S48.8.17
S61.4.30
(縮小)</t>
  </si>
  <si>
    <t>S48.8.17
S51.7.13
(縮小)
H18.4.18(拡張)</t>
  </si>
  <si>
    <t>S48.8.17
S61.12.26
(変更)
(61.12.26)</t>
  </si>
  <si>
    <t>S48.8.17
S51.7.13
(縮小)</t>
  </si>
  <si>
    <t>S54.3.16
(S54.3.16)</t>
  </si>
  <si>
    <t>S54.3.16
(S54.3.16)</t>
  </si>
  <si>
    <t>S49.11.2
(S51.5.22)</t>
  </si>
  <si>
    <t>S49.11.2
(S51.5.22)</t>
  </si>
  <si>
    <t>S50.2.22
(S51.5.22)</t>
  </si>
  <si>
    <t>S50.2.22
(S53.3.28)</t>
  </si>
  <si>
    <t>S53.1.24
(S53.1.24)</t>
  </si>
  <si>
    <t>S53.1.24
(S53.1.24)</t>
  </si>
  <si>
    <t>S56.3.14
(S56.3.14)</t>
  </si>
  <si>
    <t>S56.3.14
(S56.3.14)</t>
  </si>
  <si>
    <t>S57.5.1
(S57.5.1)</t>
  </si>
  <si>
    <t>S60.10.8
(S60.10.8)
H15.11.4拡張</t>
  </si>
  <si>
    <t>H15.11.4
(H15.11.4)</t>
  </si>
  <si>
    <t>H16.12.3
(H16.12.3)</t>
  </si>
  <si>
    <t>H21.12.15
(H21.12.15)</t>
  </si>
  <si>
    <t>H28.4.22
(H28.4.22)</t>
  </si>
  <si>
    <t>S50.3.10
(S50.3.10)</t>
  </si>
  <si>
    <t>S50.3.10
(S50.3.10)</t>
  </si>
  <si>
    <t>S57.3.17
(S57.3.17)</t>
  </si>
  <si>
    <t>S58.5.4
(S58.5.4)</t>
  </si>
  <si>
    <t>S49.3.22
(S55.12.23)</t>
  </si>
  <si>
    <t>S49.3.22
(S55.12.23)</t>
  </si>
  <si>
    <t>S49.3.22
(S56.6.12)</t>
  </si>
  <si>
    <t>S50.2.28
(S55.12.23)</t>
  </si>
  <si>
    <t>S50.2.28
(S55.12.23)</t>
  </si>
  <si>
    <t>S50.2.28
S50.6.6
(拡張)</t>
  </si>
  <si>
    <t>S50.6.6
(S53.2.28)</t>
  </si>
  <si>
    <t>S50.6.6
(S53.2.28)</t>
  </si>
  <si>
    <t>S50.6.6
(S53.2.28)</t>
  </si>
  <si>
    <t>S50.6.6
S52.10.28
(拡張)
S53.2.28
(S53.10.3)
(拡張)</t>
  </si>
  <si>
    <t>S51.6.22
(S53.2.28)</t>
  </si>
  <si>
    <t>S51.6.22
(S53.2.28)</t>
  </si>
  <si>
    <t>S51.6.22
(S53.2.28)</t>
  </si>
  <si>
    <t>S52.10.28
(S53.10.3)</t>
  </si>
  <si>
    <t>S54.3.2
(S54.3.2)</t>
  </si>
  <si>
    <t>S54.3.2
(S54.3.2)</t>
  </si>
  <si>
    <t>S54.3.2
(S54.3.2)</t>
  </si>
  <si>
    <t>S54.3.2
(S54.3.2)</t>
  </si>
  <si>
    <t>S54.8.3
(S54.11.9)</t>
  </si>
  <si>
    <t>S56.7.28
(S57.8.17)</t>
  </si>
  <si>
    <t>S56.7.28
(S57.8.17)</t>
  </si>
  <si>
    <t>S50.12.23
(S57.4.1)</t>
  </si>
  <si>
    <t>S50.12.23
(S57.4.1)</t>
  </si>
  <si>
    <t>S52.2.3
(S57.4.1)</t>
  </si>
  <si>
    <t>S54.12.1
(S57.4.1)</t>
  </si>
  <si>
    <t>S54.12.1
(S57.4.1)</t>
  </si>
  <si>
    <t>S57.2.22
(S57.4.1)</t>
  </si>
  <si>
    <t>S57.2.22
(S57.4.1)</t>
  </si>
  <si>
    <t>S57.2.22
(S57.4.1)</t>
  </si>
  <si>
    <t>S59.9.10
(S59.9.10)</t>
  </si>
  <si>
    <t>S48.8.31
H26.10.7
(変更)</t>
  </si>
  <si>
    <t>S48.8.31
S54.12.11
(縮小)</t>
  </si>
  <si>
    <t>S53.9.19
（S53.9.19)</t>
  </si>
  <si>
    <t>S53.9.19
（S53.9.19)</t>
  </si>
  <si>
    <t>S54.12.11
(S54.12.11)</t>
  </si>
  <si>
    <t>S57.6.22
(S57.6.22)</t>
  </si>
  <si>
    <t>S61.1.21
(S61.1.21)</t>
  </si>
  <si>
    <t>S50.3.28
(S50.3.28)</t>
  </si>
  <si>
    <t>S51.3.1
(S51.3.27)</t>
  </si>
  <si>
    <t>S51.3.1
(S51.3.27)</t>
  </si>
  <si>
    <t>S52.3.25
(S52.3.25)</t>
  </si>
  <si>
    <t>S52.3.25
(S52.3.25)</t>
  </si>
  <si>
    <t>S53.3.30
(S53.7.15)</t>
  </si>
  <si>
    <t>S53.3.30
(S53.7.15)</t>
  </si>
  <si>
    <t>S54.3.30
(S54.10.30)</t>
  </si>
  <si>
    <t>S56.12.15
(S57.3.12)</t>
  </si>
  <si>
    <t>S52.3.29
(S52.3.29)</t>
  </si>
  <si>
    <t>S52.3.29
(S52.3.29)</t>
  </si>
  <si>
    <t>S53.3.22
(S53.7.18)</t>
  </si>
  <si>
    <t>S53.3.22
(S53.7.18)</t>
  </si>
  <si>
    <t>S54.3.20
(S54.12.28)</t>
  </si>
  <si>
    <t>S51.1.9
(S51.1.9)</t>
  </si>
  <si>
    <t>S51.1.9
(S51.1.9)</t>
  </si>
  <si>
    <t>S51.5.7
(S51.5.7)</t>
  </si>
  <si>
    <t>S54.1.23
(S54.1.23)</t>
  </si>
  <si>
    <t>S55.4.30
S63.12.21
(変更)
(S55.4.30)
(S63.12.21)
(変更)</t>
  </si>
  <si>
    <t>S51.12.28
(S54.2.20)</t>
  </si>
  <si>
    <t>S51.12.28
(S54.2.20)
S57.6.8
(拡張)
(S57.6.8)</t>
  </si>
  <si>
    <t>S51.12.28
(S54.2.20)</t>
  </si>
  <si>
    <t>S53.5.30
(S54.2.20)</t>
  </si>
  <si>
    <t>S54.2.20
(S54.2.20)</t>
  </si>
  <si>
    <t>S54.2.20
(S54.2.20)</t>
  </si>
  <si>
    <t>S54.2.20
(S54.2.20)</t>
  </si>
  <si>
    <t>S56.7.17
(S56.7.17)</t>
  </si>
  <si>
    <t>S56.7.17
(S56.7.17)</t>
  </si>
  <si>
    <t>S59.3.30
(S59.3.30)</t>
  </si>
  <si>
    <t>S62.7.3
(S62.7.3)</t>
  </si>
  <si>
    <t>S63.8.9
(S63.8.9)</t>
  </si>
  <si>
    <t>S48.10.20
(S51.12.25)</t>
  </si>
  <si>
    <t>S51.6.1
(S51.12.25)</t>
  </si>
  <si>
    <t>S51.6.1
(S51.12.25)</t>
  </si>
  <si>
    <t>S53.7.11
(S53.12.14)</t>
  </si>
  <si>
    <t>S54.8.7
(S55.1.5)</t>
  </si>
  <si>
    <t>S56.1.17
(S56.2.12)</t>
  </si>
  <si>
    <t>S56.11.26
(S56.11.26)</t>
  </si>
  <si>
    <t>S61.7.9
(S61.10.17)</t>
  </si>
  <si>
    <t>S61.7.9
(S61.10.17)</t>
  </si>
  <si>
    <t>S51.10.8
(S53.4.21)</t>
  </si>
  <si>
    <t>S53.3.31
(S53.4.21)</t>
  </si>
  <si>
    <t>S55.10.28
(S55.10.28)</t>
  </si>
  <si>
    <t>S54.6.19
(S54.11.16)</t>
  </si>
  <si>
    <t>S55.3.31
(S56.11.24)</t>
  </si>
  <si>
    <t>S57.5.31
(S57.5.31)</t>
  </si>
  <si>
    <t>S57.5.31
(S57.5.31)</t>
  </si>
  <si>
    <t>S59.3.8
(S59.3.8)</t>
  </si>
  <si>
    <t>S51.2.3
(S51.2.3)</t>
  </si>
  <si>
    <t>S51.2.3
(S51.2.3)</t>
  </si>
  <si>
    <t>S51.10.15
(S51.10.15)</t>
  </si>
  <si>
    <t>S51.10.15
(S51.10.15)</t>
  </si>
  <si>
    <t>S51.10.15
(S51.10.15)</t>
  </si>
  <si>
    <t>S52.9.30
(S52.9.30)</t>
  </si>
  <si>
    <t>S52.9.30
(S52.9.30)</t>
  </si>
  <si>
    <t>S54.12.28
(S54.12.28)</t>
  </si>
  <si>
    <t>S54.12.28
(S54.12.28)</t>
  </si>
  <si>
    <t>S56.7.21
(S56.7.21)</t>
  </si>
  <si>
    <t>S49.6.7
(S50.4.25)</t>
  </si>
  <si>
    <t>S49.6.7
(S50.4.25)</t>
  </si>
  <si>
    <t>S50.2.20
(S52.3.30)</t>
  </si>
  <si>
    <t>S50.2.20
(S52.3.30)</t>
  </si>
  <si>
    <t>S50.2.20
(S52.3.30)</t>
  </si>
  <si>
    <t>S50.1.31
(S50.1.31)</t>
  </si>
  <si>
    <t>S50.1.31
(S50.1.31)</t>
  </si>
  <si>
    <t>S51.10.15
(S51.10.15)</t>
  </si>
  <si>
    <t>S52.4.22
(S52.4.22)</t>
  </si>
  <si>
    <t>S53.3.24
(S53.3.24)</t>
  </si>
  <si>
    <t>S53.3.24
(S53.3.24)</t>
  </si>
  <si>
    <t>S53.1.24
(S53.1.24)</t>
  </si>
  <si>
    <t>S53.1.20
(S53.1.20)</t>
  </si>
  <si>
    <t>S54.11.13
(S54.11.13)</t>
  </si>
  <si>
    <t>S51.3.30
(S51.3.30)</t>
  </si>
  <si>
    <t>S52.3.26
(S52.3.26)</t>
  </si>
  <si>
    <t>S55.3.29
(S55.3.29)</t>
  </si>
  <si>
    <t>S55.3.29
(S55.3.29)</t>
  </si>
  <si>
    <t>S52.4.8
(S52.4.8)</t>
  </si>
  <si>
    <t>S52.4.8
(S52.4.8)</t>
  </si>
  <si>
    <t>S52.4.8
(S52.4.8)</t>
  </si>
  <si>
    <t>S52.7.29
(S52.7.29)</t>
  </si>
  <si>
    <t>S53.5.12
(S53.5.12)
S63.10.7
（縮小）</t>
  </si>
  <si>
    <t>S55.12.23
(S55.12.23)</t>
  </si>
  <si>
    <t>S59.9.25
(S59.9.25)</t>
  </si>
  <si>
    <t>S62.11.4
(S62.11.4)</t>
  </si>
  <si>
    <t>S63.12.20
(S63.12.20)</t>
  </si>
  <si>
    <t>H3.9.13
(H3.9.13)</t>
  </si>
  <si>
    <t>S52.11.1
(S52.11.1)</t>
  </si>
  <si>
    <t>S54.11.27
(S54.11.27)</t>
  </si>
  <si>
    <t>S57.11.9
(S57.11.9)</t>
  </si>
  <si>
    <t>S62.9.8
(S62.9.8)</t>
  </si>
  <si>
    <t>S63.10.7
(S63.10.7)</t>
  </si>
  <si>
    <t>S48.11.29
(S48.11.29)</t>
  </si>
  <si>
    <t>S48.10.25
(S51.6.18)</t>
  </si>
  <si>
    <t>S49.7.18
(S51.6.18)</t>
  </si>
  <si>
    <t>S49.7.18
(S51.12.24)</t>
  </si>
  <si>
    <t>S49.7.18
(S51.6.18)
S53.3.24(拡張)</t>
  </si>
  <si>
    <t>S49.9.30
(S51.6.18)</t>
  </si>
  <si>
    <t>S49.11.14
(S51.12.24)</t>
  </si>
  <si>
    <t>S50.3.14
(S51.12.24)</t>
  </si>
  <si>
    <t>S51.12.24
(S51.12.24)</t>
  </si>
  <si>
    <t>S51.12.24
(S51.12.24)</t>
  </si>
  <si>
    <t>S52.1.19
(S52.1.19)</t>
  </si>
  <si>
    <t>S53.12.1
(S53.12.1)</t>
  </si>
  <si>
    <t>S53.12.1
(S53.12.1)</t>
  </si>
  <si>
    <t>S54.12.1
(S54.12.1)</t>
  </si>
  <si>
    <t>S54.12.1
(S54.12.1)</t>
  </si>
  <si>
    <t>S54.12.1
(S54.12.1)</t>
  </si>
  <si>
    <t>S57.7.19
(S57.7.19)</t>
  </si>
  <si>
    <t>S57.7.19
(S57.7.19)</t>
  </si>
  <si>
    <t>S57.7.19
(S57.7.19)</t>
  </si>
  <si>
    <t>S59.3.31
(S59.10.1)</t>
  </si>
  <si>
    <t>S62.3.31
(S62.7.27)</t>
  </si>
  <si>
    <t>S52.3.11
(S53.4.4)</t>
  </si>
  <si>
    <t>S57.1.29
(S57.7.20)</t>
  </si>
  <si>
    <t>S54.7.5
(S54.7.5)</t>
  </si>
  <si>
    <t>S54.7.5
(S54.7.5)</t>
  </si>
  <si>
    <t>S51.3.16
(S51.3.16)</t>
  </si>
  <si>
    <t>S52.11.8
(S52.11.8)</t>
  </si>
  <si>
    <t>S55.8.15
(S55.8.15)</t>
  </si>
  <si>
    <t>S49.3.30
(S50.7.26)</t>
  </si>
  <si>
    <t>S50.3.6
(S50.7.26)</t>
  </si>
  <si>
    <t>S53.3.31
(S53.8.29)</t>
  </si>
  <si>
    <t>S58.3.31
(S58.8.13)</t>
  </si>
  <si>
    <t>S51.3.10
(S51.3.10)</t>
  </si>
  <si>
    <t>S51.12.17
S57.11.27
(縮小)</t>
  </si>
  <si>
    <t>S51.12.17
(S59.4.6)</t>
  </si>
  <si>
    <t>S51.12.17
(S59.4.6)</t>
  </si>
  <si>
    <t>S51.12.17
(S59.4.6)</t>
  </si>
  <si>
    <t>S51.4.24
(S55.11.27)</t>
  </si>
  <si>
    <t>S51.4.24
(S55.11.27)</t>
  </si>
  <si>
    <t>S51.4.24
(S55.11.27)</t>
  </si>
  <si>
    <t>S51.4.24
(S55.11.27)</t>
  </si>
  <si>
    <t>S55.11.27
(S55.11.27)</t>
  </si>
  <si>
    <t>S51.12.7
(S51.12.7)</t>
  </si>
  <si>
    <t>S51.12.7
(S51.12.7)</t>
  </si>
  <si>
    <t>S54.3.30
(S54.11.13)</t>
  </si>
  <si>
    <t>S54.3.30
(S54.11.13)</t>
  </si>
  <si>
    <t>S59.10.6
(S59.10.6)</t>
  </si>
  <si>
    <t>S59.10.6
(S59.10.6)</t>
  </si>
  <si>
    <t>S51.12.21
(S51.12.21)</t>
  </si>
  <si>
    <t>S51.12.21
(S51.12.21)</t>
  </si>
  <si>
    <t>S52.6.1
(S52.6.1)</t>
  </si>
  <si>
    <t>S55.10.6
(S55.10.6)</t>
  </si>
  <si>
    <t>S55.10.6
(S55.10.6)</t>
  </si>
  <si>
    <t>ブナ林、キタゴヨウ林､アオモリマンテマ、ミズシマミミナグサ、ツガルミセバヤ、ミチノクサイシン</t>
  </si>
  <si>
    <t>しぶつさん・かさがたけせいめん</t>
  </si>
  <si>
    <t>あさひだけ・しらがもんやまとうめん</t>
  </si>
  <si>
    <t>マテバシイ、タブ林､スダジイ林</t>
  </si>
  <si>
    <t>桶ケ谷沼</t>
  </si>
  <si>
    <t>うらぶだけ</t>
  </si>
  <si>
    <t>ひがわちさき</t>
  </si>
  <si>
    <t>あがりざき</t>
  </si>
  <si>
    <t>だなのくばやま</t>
  </si>
  <si>
    <t>くしだけ</t>
  </si>
  <si>
    <t>こしだけ</t>
  </si>
  <si>
    <t>がようやま</t>
  </si>
  <si>
    <t>あはだけ</t>
  </si>
  <si>
    <t>滝､曲流、石灰岩峰、二畳紀海成層である輝緑凝灰岩</t>
  </si>
  <si>
    <t>ミズナラ、コナラ、イヌブナ、ウラジロガシ
V字谷､曲流甌穴</t>
  </si>
  <si>
    <t>岩壁､岩城､渕、河岸植生</t>
  </si>
  <si>
    <t>ブナ、ミズナラ、ケヤキ等の天然林
ギンバイソウ、グンナイキンポウゲ等</t>
  </si>
  <si>
    <t>本県ハイマツ分布南限
シラベ、オオシラビソ等の天然林</t>
  </si>
  <si>
    <t>シラベ、オオシラビソ、ダケカンバ等の天然林</t>
  </si>
  <si>
    <t>スギ、ヒノキの並木､ブナ、モミ、シラベ、コメツガ等の植生</t>
  </si>
  <si>
    <t>ブナ等の天然林</t>
  </si>
  <si>
    <t>ヤナギトラノオ、ヤチスギラン
イヌノハナヒゲ-ハリミズゴケ群落
ハッチョウトンボ</t>
  </si>
  <si>
    <t>S48.8.31
S51.1.31
(拡張)
R2.6.30（特別地区・野生動植物保護地区指定）</t>
  </si>
  <si>
    <t>三好市</t>
  </si>
  <si>
    <t>スタジイ・アカガシを主体とした優れた照葉樹林</t>
  </si>
  <si>
    <t>タブノキを主体とした優れた原生林及び野鳥の生息地</t>
  </si>
  <si>
    <r>
      <t xml:space="preserve">令和5年3月31日現在
</t>
    </r>
    <r>
      <rPr>
        <sz val="10"/>
        <rFont val="ＭＳ Ｐ明朝"/>
        <family val="1"/>
      </rPr>
      <t>指定年月日欄の（　）内は、特別地区</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</si>
</sst>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 "/>
    <numFmt numFmtId="178" formatCode="#,##0_ "/>
    <numFmt numFmtId="179" formatCode="#,##0.00_);[Red]\(#,##0.00\)"/>
    <numFmt numFmtId="180" formatCode="0.00_);[Red]\(0.00\)"/>
    <numFmt numFmtId="181" formatCode="#,##0.0;[Red]\-#,##0.0"/>
    <numFmt numFmtId="182" formatCode="mmm\-yyyy"/>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5">
    <font>
      <sz val="11"/>
      <name val="ＭＳ Ｐゴシック"/>
      <family val="3"/>
    </font>
    <font>
      <sz val="6"/>
      <name val="ＭＳ Ｐゴシック"/>
      <family val="3"/>
    </font>
    <font>
      <b/>
      <sz val="22"/>
      <name val="ＭＳ Ｐゴシック"/>
      <family val="3"/>
    </font>
    <font>
      <b/>
      <sz val="16"/>
      <name val="ＭＳ Ｐゴシック"/>
      <family val="3"/>
    </font>
    <font>
      <b/>
      <sz val="14"/>
      <name val="ＭＳ Ｐゴシック"/>
      <family val="3"/>
    </font>
    <font>
      <b/>
      <sz val="11"/>
      <name val="ＭＳ Ｐゴシック"/>
      <family val="3"/>
    </font>
    <font>
      <sz val="9"/>
      <name val="ＭＳ 明朝"/>
      <family val="1"/>
    </font>
    <font>
      <sz val="14"/>
      <name val="ＭＳ Ｐゴシック"/>
      <family val="3"/>
    </font>
    <font>
      <sz val="12"/>
      <name val="ＭＳ Ｐゴシック"/>
      <family val="3"/>
    </font>
    <font>
      <sz val="13"/>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color indexed="63"/>
      </bottom>
    </border>
    <border>
      <left style="thin"/>
      <right style="thin"/>
      <top>
        <color indexed="63"/>
      </top>
      <bottom>
        <color indexed="63"/>
      </bottom>
    </border>
    <border>
      <left style="thin"/>
      <right style="thin"/>
      <top style="thin"/>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medium"/>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8">
    <xf numFmtId="0" fontId="0" fillId="0" borderId="0" xfId="0" applyAlignment="1">
      <alignment vertical="center"/>
    </xf>
    <xf numFmtId="0" fontId="3" fillId="33" borderId="0" xfId="0" applyFont="1" applyFill="1" applyAlignment="1">
      <alignment vertical="center" wrapText="1"/>
    </xf>
    <xf numFmtId="0" fontId="5" fillId="33" borderId="0" xfId="0" applyFont="1" applyFill="1" applyAlignment="1">
      <alignment horizontal="center" vertical="center" wrapText="1"/>
    </xf>
    <xf numFmtId="177" fontId="4" fillId="34" borderId="10" xfId="0" applyNumberFormat="1" applyFont="1" applyFill="1" applyBorder="1" applyAlignment="1">
      <alignment horizontal="center" vertical="center" wrapText="1"/>
    </xf>
    <xf numFmtId="0" fontId="0" fillId="33" borderId="0" xfId="0" applyFill="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center" vertical="center" wrapText="1"/>
    </xf>
    <xf numFmtId="177" fontId="0" fillId="33" borderId="0" xfId="0" applyNumberFormat="1" applyFont="1" applyFill="1" applyAlignment="1">
      <alignment vertical="center" wrapText="1"/>
    </xf>
    <xf numFmtId="0" fontId="7" fillId="35" borderId="11" xfId="0" applyFont="1" applyFill="1" applyBorder="1" applyAlignment="1">
      <alignment vertical="center" wrapText="1"/>
    </xf>
    <xf numFmtId="0" fontId="7" fillId="35" borderId="12" xfId="0" applyFont="1" applyFill="1" applyBorder="1" applyAlignment="1">
      <alignment vertical="center" wrapText="1"/>
    </xf>
    <xf numFmtId="177" fontId="7" fillId="33" borderId="10" xfId="0" applyNumberFormat="1" applyFont="1" applyFill="1" applyBorder="1" applyAlignment="1">
      <alignment vertical="center" wrapText="1"/>
    </xf>
    <xf numFmtId="177" fontId="7" fillId="35" borderId="10" xfId="0" applyNumberFormat="1" applyFont="1" applyFill="1" applyBorder="1" applyAlignment="1">
      <alignment vertical="center" wrapText="1"/>
    </xf>
    <xf numFmtId="177" fontId="7" fillId="33" borderId="13" xfId="0" applyNumberFormat="1" applyFont="1" applyFill="1" applyBorder="1" applyAlignment="1">
      <alignment vertical="center" wrapText="1"/>
    </xf>
    <xf numFmtId="177" fontId="7" fillId="33" borderId="14" xfId="0" applyNumberFormat="1" applyFont="1" applyFill="1" applyBorder="1" applyAlignment="1">
      <alignment vertical="center" wrapText="1"/>
    </xf>
    <xf numFmtId="177" fontId="7" fillId="0" borderId="10" xfId="0" applyNumberFormat="1" applyFont="1" applyFill="1" applyBorder="1" applyAlignment="1">
      <alignment vertical="center" wrapText="1"/>
    </xf>
    <xf numFmtId="0" fontId="0" fillId="0" borderId="0" xfId="0" applyFont="1" applyFill="1" applyAlignment="1">
      <alignment vertical="center" wrapText="1"/>
    </xf>
    <xf numFmtId="177" fontId="7" fillId="0" borderId="13" xfId="0" applyNumberFormat="1" applyFont="1" applyFill="1" applyBorder="1" applyAlignment="1">
      <alignment vertical="center" wrapText="1"/>
    </xf>
    <xf numFmtId="177" fontId="7" fillId="0" borderId="14" xfId="0" applyNumberFormat="1" applyFont="1" applyFill="1" applyBorder="1" applyAlignment="1">
      <alignment vertical="center" wrapText="1"/>
    </xf>
    <xf numFmtId="177" fontId="7" fillId="0" borderId="15" xfId="0" applyNumberFormat="1"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vertical="center" wrapText="1"/>
    </xf>
    <xf numFmtId="57" fontId="7" fillId="0" borderId="17"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57" fontId="7" fillId="0" borderId="11" xfId="0" applyNumberFormat="1" applyFont="1" applyFill="1" applyBorder="1" applyAlignment="1">
      <alignment horizontal="left" vertical="center" wrapText="1"/>
    </xf>
    <xf numFmtId="177" fontId="7" fillId="33" borderId="13" xfId="0" applyNumberFormat="1" applyFont="1" applyFill="1" applyBorder="1" applyAlignment="1">
      <alignment horizontal="center" vertical="center" wrapText="1"/>
    </xf>
    <xf numFmtId="177" fontId="7" fillId="33" borderId="15" xfId="0" applyNumberFormat="1" applyFont="1" applyFill="1" applyBorder="1" applyAlignment="1">
      <alignment horizontal="center" vertical="center" wrapText="1"/>
    </xf>
    <xf numFmtId="177" fontId="7" fillId="33" borderId="14" xfId="0" applyNumberFormat="1" applyFont="1" applyFill="1" applyBorder="1" applyAlignment="1">
      <alignment horizontal="center" vertical="center" wrapText="1"/>
    </xf>
    <xf numFmtId="0" fontId="7" fillId="35" borderId="11" xfId="0" applyFont="1" applyFill="1" applyBorder="1" applyAlignment="1">
      <alignment vertical="top" wrapText="1"/>
    </xf>
    <xf numFmtId="0" fontId="7" fillId="35" borderId="12" xfId="0" applyFont="1" applyFill="1" applyBorder="1" applyAlignment="1">
      <alignment vertical="top" wrapText="1"/>
    </xf>
    <xf numFmtId="177" fontId="7" fillId="33" borderId="10" xfId="0" applyNumberFormat="1" applyFont="1" applyFill="1" applyBorder="1" applyAlignment="1">
      <alignment horizontal="center" vertical="center" wrapText="1"/>
    </xf>
    <xf numFmtId="177" fontId="7" fillId="35" borderId="10" xfId="0" applyNumberFormat="1" applyFont="1" applyFill="1" applyBorder="1" applyAlignment="1">
      <alignment horizontal="center" vertical="center" wrapText="1"/>
    </xf>
    <xf numFmtId="57" fontId="7" fillId="33" borderId="17" xfId="0" applyNumberFormat="1" applyFont="1" applyFill="1" applyBorder="1" applyAlignment="1">
      <alignment horizontal="left" vertical="center" wrapText="1"/>
    </xf>
    <xf numFmtId="177" fontId="7" fillId="35" borderId="18" xfId="0" applyNumberFormat="1" applyFont="1" applyFill="1" applyBorder="1" applyAlignment="1">
      <alignment vertical="center" wrapText="1"/>
    </xf>
    <xf numFmtId="177" fontId="7" fillId="36" borderId="10" xfId="0" applyNumberFormat="1" applyFont="1" applyFill="1" applyBorder="1" applyAlignment="1">
      <alignment vertical="center" wrapText="1"/>
    </xf>
    <xf numFmtId="0" fontId="7" fillId="33" borderId="17" xfId="0" applyFont="1" applyFill="1" applyBorder="1" applyAlignment="1">
      <alignment horizontal="left" vertical="center" wrapText="1"/>
    </xf>
    <xf numFmtId="0" fontId="7" fillId="36" borderId="19" xfId="0" applyFont="1" applyFill="1" applyBorder="1" applyAlignment="1">
      <alignment vertical="center" wrapText="1"/>
    </xf>
    <xf numFmtId="0" fontId="7" fillId="36" borderId="11" xfId="0" applyFont="1" applyFill="1" applyBorder="1" applyAlignment="1">
      <alignment vertical="center" wrapText="1"/>
    </xf>
    <xf numFmtId="0" fontId="7" fillId="36" borderId="20" xfId="0" applyFont="1" applyFill="1" applyBorder="1" applyAlignment="1">
      <alignment vertical="center" wrapText="1"/>
    </xf>
    <xf numFmtId="0" fontId="7" fillId="36" borderId="12" xfId="0" applyFont="1" applyFill="1" applyBorder="1" applyAlignment="1">
      <alignment vertical="center" wrapText="1"/>
    </xf>
    <xf numFmtId="0" fontId="7" fillId="36" borderId="17" xfId="0" applyFont="1" applyFill="1" applyBorder="1" applyAlignment="1">
      <alignment vertical="center" wrapText="1"/>
    </xf>
    <xf numFmtId="0" fontId="7" fillId="36" borderId="11" xfId="0" applyFont="1" applyFill="1" applyBorder="1" applyAlignment="1">
      <alignment horizontal="left" vertical="center" wrapText="1"/>
    </xf>
    <xf numFmtId="0" fontId="7" fillId="36" borderId="12" xfId="0" applyFont="1" applyFill="1" applyBorder="1" applyAlignment="1">
      <alignment horizontal="left" vertical="center" wrapText="1"/>
    </xf>
    <xf numFmtId="0" fontId="8" fillId="36" borderId="11" xfId="0" applyFont="1" applyFill="1" applyBorder="1" applyAlignment="1">
      <alignment vertical="center" wrapText="1"/>
    </xf>
    <xf numFmtId="0" fontId="0" fillId="36" borderId="11" xfId="0" applyFont="1" applyFill="1" applyBorder="1" applyAlignment="1">
      <alignment vertical="center" wrapText="1"/>
    </xf>
    <xf numFmtId="0" fontId="9" fillId="36" borderId="11" xfId="0" applyFont="1" applyFill="1" applyBorder="1" applyAlignment="1">
      <alignment vertical="center" wrapText="1"/>
    </xf>
    <xf numFmtId="0" fontId="7" fillId="36" borderId="11"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8" fillId="36" borderId="12" xfId="0" applyFont="1" applyFill="1" applyBorder="1" applyAlignment="1">
      <alignment vertical="center" wrapText="1"/>
    </xf>
    <xf numFmtId="0" fontId="7" fillId="36" borderId="21" xfId="0" applyFont="1" applyFill="1" applyBorder="1" applyAlignment="1">
      <alignment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7" fillId="0" borderId="13"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177" fontId="7" fillId="0" borderId="14" xfId="0" applyNumberFormat="1" applyFont="1" applyFill="1" applyBorder="1" applyAlignment="1">
      <alignment horizontal="center" vertical="center"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6" borderId="19" xfId="0" applyFont="1" applyFill="1" applyBorder="1" applyAlignment="1">
      <alignment vertical="center" wrapText="1"/>
    </xf>
    <xf numFmtId="0" fontId="7" fillId="36" borderId="20" xfId="0" applyFont="1" applyFill="1" applyBorder="1" applyAlignment="1">
      <alignment vertical="center" wrapText="1"/>
    </xf>
    <xf numFmtId="177" fontId="7" fillId="35" borderId="24" xfId="0" applyNumberFormat="1" applyFont="1" applyFill="1" applyBorder="1" applyAlignment="1">
      <alignment horizontal="center" vertical="center" wrapText="1"/>
    </xf>
    <xf numFmtId="177" fontId="7" fillId="35" borderId="25" xfId="0" applyNumberFormat="1" applyFont="1" applyFill="1" applyBorder="1" applyAlignment="1">
      <alignment horizontal="center" vertical="center" wrapText="1"/>
    </xf>
    <xf numFmtId="177" fontId="7" fillId="35" borderId="26" xfId="0" applyNumberFormat="1" applyFont="1" applyFill="1" applyBorder="1" applyAlignment="1">
      <alignment horizontal="center" vertical="center" wrapText="1"/>
    </xf>
    <xf numFmtId="0" fontId="7" fillId="35" borderId="17" xfId="0" applyFont="1" applyFill="1" applyBorder="1" applyAlignment="1">
      <alignment vertical="top" wrapText="1"/>
    </xf>
    <xf numFmtId="0" fontId="7" fillId="35" borderId="21" xfId="0" applyFont="1" applyFill="1" applyBorder="1" applyAlignment="1">
      <alignment vertical="top" wrapText="1"/>
    </xf>
    <xf numFmtId="0" fontId="7" fillId="35" borderId="16"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5" borderId="17" xfId="0" applyFont="1" applyFill="1" applyBorder="1" applyAlignment="1">
      <alignment horizontal="left" vertical="center" wrapText="1"/>
    </xf>
    <xf numFmtId="0" fontId="7" fillId="35" borderId="21" xfId="0" applyFont="1" applyFill="1" applyBorder="1" applyAlignment="1">
      <alignment horizontal="left" vertical="center" wrapText="1"/>
    </xf>
    <xf numFmtId="0" fontId="7" fillId="36" borderId="17" xfId="0" applyFont="1" applyFill="1" applyBorder="1" applyAlignment="1">
      <alignment vertical="center" wrapText="1"/>
    </xf>
    <xf numFmtId="0" fontId="7" fillId="36" borderId="21" xfId="0" applyFont="1" applyFill="1" applyBorder="1" applyAlignment="1">
      <alignment vertical="center" wrapText="1"/>
    </xf>
    <xf numFmtId="177" fontId="7" fillId="33" borderId="13"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177" fontId="7" fillId="33" borderId="15" xfId="0" applyNumberFormat="1" applyFont="1" applyFill="1" applyBorder="1" applyAlignment="1">
      <alignment horizontal="center" vertical="center" wrapText="1"/>
    </xf>
    <xf numFmtId="177" fontId="7" fillId="33" borderId="14" xfId="0" applyNumberFormat="1" applyFont="1" applyFill="1" applyBorder="1" applyAlignment="1">
      <alignment horizontal="center"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57" fontId="7" fillId="35" borderId="11" xfId="0" applyNumberFormat="1" applyFont="1" applyFill="1" applyBorder="1" applyAlignment="1">
      <alignment horizontal="left" vertical="center" wrapText="1"/>
    </xf>
    <xf numFmtId="0" fontId="7" fillId="36" borderId="12" xfId="0" applyFont="1" applyFill="1" applyBorder="1" applyAlignment="1">
      <alignment horizontal="left" vertical="center" wrapText="1"/>
    </xf>
    <xf numFmtId="177" fontId="7" fillId="35" borderId="13" xfId="0" applyNumberFormat="1" applyFont="1" applyFill="1" applyBorder="1" applyAlignment="1">
      <alignment horizontal="center" vertical="center" wrapText="1"/>
    </xf>
    <xf numFmtId="177" fontId="7" fillId="35" borderId="15" xfId="0" applyNumberFormat="1" applyFont="1" applyFill="1" applyBorder="1" applyAlignment="1">
      <alignment horizontal="center" vertical="center" wrapText="1"/>
    </xf>
    <xf numFmtId="177" fontId="7" fillId="35" borderId="14" xfId="0" applyNumberFormat="1" applyFont="1" applyFill="1" applyBorder="1" applyAlignment="1">
      <alignment horizontal="center" vertical="center" wrapText="1"/>
    </xf>
    <xf numFmtId="57" fontId="7" fillId="33" borderId="11" xfId="0" applyNumberFormat="1" applyFont="1" applyFill="1" applyBorder="1" applyAlignment="1">
      <alignment horizontal="left" vertical="center" wrapText="1"/>
    </xf>
    <xf numFmtId="0" fontId="7" fillId="36" borderId="11" xfId="0" applyFont="1" applyFill="1" applyBorder="1" applyAlignment="1">
      <alignment horizontal="left" vertical="center" wrapText="1"/>
    </xf>
    <xf numFmtId="0" fontId="7" fillId="36" borderId="11" xfId="0" applyFont="1" applyFill="1" applyBorder="1" applyAlignment="1">
      <alignment vertical="center" wrapText="1"/>
    </xf>
    <xf numFmtId="0" fontId="7" fillId="36" borderId="12" xfId="0" applyFont="1" applyFill="1" applyBorder="1" applyAlignment="1">
      <alignment vertical="center" wrapText="1"/>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35" borderId="11" xfId="0" applyFont="1" applyFill="1" applyBorder="1" applyAlignment="1">
      <alignment vertical="top" wrapText="1"/>
    </xf>
    <xf numFmtId="0" fontId="7" fillId="35" borderId="12" xfId="0" applyFont="1" applyFill="1" applyBorder="1" applyAlignment="1">
      <alignment vertical="top"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3" borderId="11" xfId="0" applyFont="1" applyFill="1" applyBorder="1" applyAlignment="1">
      <alignment vertical="top" wrapText="1"/>
    </xf>
    <xf numFmtId="0" fontId="7" fillId="33" borderId="12" xfId="0" applyFont="1" applyFill="1" applyBorder="1" applyAlignment="1">
      <alignment vertical="top" wrapText="1"/>
    </xf>
    <xf numFmtId="0" fontId="4" fillId="34" borderId="28" xfId="0" applyFont="1" applyFill="1" applyBorder="1" applyAlignment="1">
      <alignment horizontal="center" vertical="center" wrapText="1"/>
    </xf>
    <xf numFmtId="0" fontId="4" fillId="34" borderId="29" xfId="0" applyFont="1" applyFill="1" applyBorder="1" applyAlignment="1">
      <alignment horizontal="center" vertical="center" wrapText="1"/>
    </xf>
    <xf numFmtId="177" fontId="4" fillId="34" borderId="10" xfId="0" applyNumberFormat="1" applyFont="1" applyFill="1" applyBorder="1" applyAlignment="1">
      <alignment horizontal="center" vertical="center" wrapText="1"/>
    </xf>
    <xf numFmtId="0" fontId="2" fillId="0" borderId="30" xfId="0" applyFont="1" applyFill="1" applyBorder="1" applyAlignment="1">
      <alignment horizontal="left" vertical="center"/>
    </xf>
    <xf numFmtId="0" fontId="3" fillId="0" borderId="30" xfId="0" applyFont="1" applyFill="1" applyBorder="1" applyAlignment="1">
      <alignment horizontal="right" wrapText="1"/>
    </xf>
    <xf numFmtId="0" fontId="3" fillId="0" borderId="30" xfId="0" applyFont="1" applyFill="1" applyBorder="1" applyAlignment="1">
      <alignment horizontal="right"/>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10" xfId="0" applyFont="1" applyFill="1" applyBorder="1" applyAlignment="1">
      <alignment horizontal="center" vertical="center" wrapText="1"/>
    </xf>
    <xf numFmtId="177" fontId="4" fillId="34" borderId="3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4" xfId="0" applyFont="1" applyFill="1" applyBorder="1" applyAlignment="1">
      <alignment horizontal="center" vertical="center" wrapText="1"/>
    </xf>
    <xf numFmtId="57" fontId="7" fillId="0" borderId="11" xfId="0" applyNumberFormat="1" applyFont="1" applyFill="1" applyBorder="1" applyAlignment="1">
      <alignment horizontal="left" vertical="center" wrapText="1"/>
    </xf>
    <xf numFmtId="49" fontId="7" fillId="33" borderId="11" xfId="0" applyNumberFormat="1" applyFont="1" applyFill="1" applyBorder="1" applyAlignment="1">
      <alignment horizontal="left" vertical="center" wrapText="1"/>
    </xf>
    <xf numFmtId="49" fontId="7" fillId="33" borderId="12" xfId="0" applyNumberFormat="1" applyFont="1" applyFill="1" applyBorder="1" applyAlignment="1">
      <alignment horizontal="left" vertical="center" wrapText="1"/>
    </xf>
    <xf numFmtId="177" fontId="7" fillId="36" borderId="13" xfId="0" applyNumberFormat="1" applyFont="1" applyFill="1" applyBorder="1" applyAlignment="1">
      <alignment horizontal="center" vertical="center" wrapText="1"/>
    </xf>
    <xf numFmtId="177" fontId="7" fillId="36" borderId="15" xfId="0" applyNumberFormat="1" applyFont="1" applyFill="1" applyBorder="1" applyAlignment="1">
      <alignment horizontal="center" vertical="center" wrapText="1"/>
    </xf>
    <xf numFmtId="177" fontId="7" fillId="36" borderId="14" xfId="0" applyNumberFormat="1" applyFont="1" applyFill="1" applyBorder="1" applyAlignment="1">
      <alignment horizontal="center" vertical="center" wrapText="1"/>
    </xf>
    <xf numFmtId="0" fontId="7" fillId="36" borderId="11" xfId="0" applyFont="1" applyFill="1" applyBorder="1" applyAlignment="1">
      <alignment vertical="top" wrapText="1"/>
    </xf>
    <xf numFmtId="0" fontId="7" fillId="36" borderId="12" xfId="0" applyFont="1" applyFill="1" applyBorder="1" applyAlignment="1">
      <alignment vertical="top" wrapText="1"/>
    </xf>
    <xf numFmtId="177" fontId="7" fillId="33" borderId="13" xfId="0" applyNumberFormat="1" applyFont="1" applyFill="1" applyBorder="1" applyAlignment="1">
      <alignment horizontal="center" vertical="center"/>
    </xf>
    <xf numFmtId="177" fontId="7" fillId="33" borderId="15" xfId="0" applyNumberFormat="1" applyFont="1" applyFill="1" applyBorder="1" applyAlignment="1">
      <alignment horizontal="center" vertical="center"/>
    </xf>
    <xf numFmtId="177" fontId="7" fillId="33" borderId="14" xfId="0" applyNumberFormat="1" applyFont="1" applyFill="1" applyBorder="1" applyAlignment="1">
      <alignment horizontal="center" vertical="center"/>
    </xf>
    <xf numFmtId="57" fontId="7" fillId="33" borderId="12" xfId="0" applyNumberFormat="1" applyFont="1" applyFill="1" applyBorder="1" applyAlignment="1">
      <alignment horizontal="left" vertical="center" wrapText="1"/>
    </xf>
    <xf numFmtId="0" fontId="7" fillId="35" borderId="11" xfId="0" applyFont="1" applyFill="1" applyBorder="1" applyAlignment="1">
      <alignment horizontal="center" vertical="top" wrapText="1"/>
    </xf>
    <xf numFmtId="0" fontId="7" fillId="35" borderId="12" xfId="0" applyFont="1" applyFill="1" applyBorder="1" applyAlignment="1">
      <alignment horizontal="center" vertical="top" wrapText="1"/>
    </xf>
    <xf numFmtId="0" fontId="7" fillId="37" borderId="11" xfId="0" applyFont="1" applyFill="1" applyBorder="1" applyAlignment="1">
      <alignment vertical="center" wrapText="1"/>
    </xf>
    <xf numFmtId="0" fontId="7" fillId="37" borderId="12"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86"/>
  <sheetViews>
    <sheetView tabSelected="1" view="pageBreakPreview" zoomScale="55" zoomScaleNormal="60" zoomScaleSheetLayoutView="5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O1"/>
    </sheetView>
  </sheetViews>
  <sheetFormatPr defaultColWidth="9.00390625" defaultRowHeight="13.5"/>
  <cols>
    <col min="1" max="1" width="10.625" style="5" customWidth="1"/>
    <col min="2" max="2" width="4.625" style="6" customWidth="1"/>
    <col min="3" max="3" width="33.50390625" style="5" customWidth="1"/>
    <col min="4" max="4" width="14.375" style="5" customWidth="1"/>
    <col min="5" max="5" width="20.875" style="5" customWidth="1"/>
    <col min="6" max="14" width="12.625" style="7" customWidth="1"/>
    <col min="15" max="15" width="25.00390625" style="5" customWidth="1"/>
    <col min="16" max="16" width="49.125" style="5" customWidth="1"/>
    <col min="17" max="17" width="9.00390625" style="6" customWidth="1"/>
    <col min="18" max="16384" width="9.00390625" style="4" customWidth="1"/>
  </cols>
  <sheetData>
    <row r="1" spans="1:17" s="1" customFormat="1" ht="40.5" customHeight="1" thickBot="1">
      <c r="A1" s="110" t="s">
        <v>624</v>
      </c>
      <c r="B1" s="110"/>
      <c r="C1" s="110"/>
      <c r="D1" s="110"/>
      <c r="E1" s="110"/>
      <c r="F1" s="110"/>
      <c r="G1" s="110"/>
      <c r="H1" s="110"/>
      <c r="I1" s="110"/>
      <c r="J1" s="110"/>
      <c r="K1" s="110"/>
      <c r="L1" s="110"/>
      <c r="M1" s="110"/>
      <c r="N1" s="110"/>
      <c r="O1" s="110"/>
      <c r="P1" s="111" t="s">
        <v>2448</v>
      </c>
      <c r="Q1" s="112"/>
    </row>
    <row r="2" spans="1:17" s="2" customFormat="1" ht="13.5" customHeight="1">
      <c r="A2" s="113" t="s">
        <v>625</v>
      </c>
      <c r="B2" s="115" t="s">
        <v>626</v>
      </c>
      <c r="C2" s="115" t="s">
        <v>627</v>
      </c>
      <c r="D2" s="115" t="s">
        <v>628</v>
      </c>
      <c r="E2" s="115" t="s">
        <v>629</v>
      </c>
      <c r="F2" s="117" t="s">
        <v>630</v>
      </c>
      <c r="G2" s="117"/>
      <c r="H2" s="117"/>
      <c r="I2" s="117"/>
      <c r="J2" s="117"/>
      <c r="K2" s="117"/>
      <c r="L2" s="117"/>
      <c r="M2" s="117"/>
      <c r="N2" s="117"/>
      <c r="O2" s="115" t="s">
        <v>631</v>
      </c>
      <c r="P2" s="115" t="s">
        <v>632</v>
      </c>
      <c r="Q2" s="107" t="s">
        <v>703</v>
      </c>
    </row>
    <row r="3" spans="1:17" s="2" customFormat="1" ht="16.5">
      <c r="A3" s="114"/>
      <c r="B3" s="116"/>
      <c r="C3" s="116"/>
      <c r="D3" s="116"/>
      <c r="E3" s="116"/>
      <c r="F3" s="109" t="s">
        <v>704</v>
      </c>
      <c r="G3" s="109"/>
      <c r="H3" s="109"/>
      <c r="I3" s="109" t="s">
        <v>705</v>
      </c>
      <c r="J3" s="109"/>
      <c r="K3" s="109"/>
      <c r="L3" s="109" t="s">
        <v>706</v>
      </c>
      <c r="M3" s="109"/>
      <c r="N3" s="109"/>
      <c r="O3" s="116"/>
      <c r="P3" s="116"/>
      <c r="Q3" s="108"/>
    </row>
    <row r="4" spans="1:17" s="2" customFormat="1" ht="16.5">
      <c r="A4" s="114"/>
      <c r="B4" s="116"/>
      <c r="C4" s="116"/>
      <c r="D4" s="116"/>
      <c r="E4" s="116"/>
      <c r="F4" s="3" t="s">
        <v>707</v>
      </c>
      <c r="G4" s="3" t="s">
        <v>708</v>
      </c>
      <c r="H4" s="3" t="s">
        <v>709</v>
      </c>
      <c r="I4" s="3" t="s">
        <v>707</v>
      </c>
      <c r="J4" s="3" t="s">
        <v>708</v>
      </c>
      <c r="K4" s="3" t="s">
        <v>709</v>
      </c>
      <c r="L4" s="3" t="s">
        <v>707</v>
      </c>
      <c r="M4" s="3" t="s">
        <v>708</v>
      </c>
      <c r="N4" s="3" t="s">
        <v>709</v>
      </c>
      <c r="O4" s="116"/>
      <c r="P4" s="116"/>
      <c r="Q4" s="108"/>
    </row>
    <row r="5" spans="1:17" ht="27" customHeight="1">
      <c r="A5" s="35" t="s">
        <v>1239</v>
      </c>
      <c r="B5" s="51">
        <v>1</v>
      </c>
      <c r="C5" s="36" t="s">
        <v>1493</v>
      </c>
      <c r="D5" s="53" t="s">
        <v>2200</v>
      </c>
      <c r="E5" s="82" t="s">
        <v>393</v>
      </c>
      <c r="F5" s="75">
        <v>478.08</v>
      </c>
      <c r="G5" s="76"/>
      <c r="H5" s="77"/>
      <c r="I5" s="75">
        <v>2393.6</v>
      </c>
      <c r="J5" s="76"/>
      <c r="K5" s="77"/>
      <c r="L5" s="75">
        <f>L6+M6+N6</f>
        <v>2871.68</v>
      </c>
      <c r="M5" s="76"/>
      <c r="N5" s="77"/>
      <c r="O5" s="105" t="s">
        <v>394</v>
      </c>
      <c r="P5" s="105" t="s">
        <v>1494</v>
      </c>
      <c r="Q5" s="49" t="s">
        <v>1495</v>
      </c>
    </row>
    <row r="6" spans="1:17" ht="34.5" customHeight="1">
      <c r="A6" s="37"/>
      <c r="B6" s="52"/>
      <c r="C6" s="38" t="s">
        <v>710</v>
      </c>
      <c r="D6" s="54"/>
      <c r="E6" s="83"/>
      <c r="F6" s="29"/>
      <c r="G6" s="29">
        <v>478.08</v>
      </c>
      <c r="H6" s="29"/>
      <c r="I6" s="29"/>
      <c r="J6" s="29">
        <v>2393.6</v>
      </c>
      <c r="K6" s="29"/>
      <c r="L6" s="29">
        <f>F6+I6</f>
        <v>0</v>
      </c>
      <c r="M6" s="29">
        <f>G6+J6</f>
        <v>2871.68</v>
      </c>
      <c r="N6" s="29">
        <f>H6+K6</f>
        <v>0</v>
      </c>
      <c r="O6" s="106"/>
      <c r="P6" s="106"/>
      <c r="Q6" s="50"/>
    </row>
    <row r="7" spans="1:17" ht="21.75" customHeight="1">
      <c r="A7" s="35" t="s">
        <v>1239</v>
      </c>
      <c r="B7" s="51">
        <v>2</v>
      </c>
      <c r="C7" s="36" t="s">
        <v>1496</v>
      </c>
      <c r="D7" s="53" t="s">
        <v>2201</v>
      </c>
      <c r="E7" s="82" t="s">
        <v>711</v>
      </c>
      <c r="F7" s="75">
        <f>F8+G8+H8</f>
        <v>116.49</v>
      </c>
      <c r="G7" s="76"/>
      <c r="H7" s="77"/>
      <c r="I7" s="75">
        <f>I8+J8+K8</f>
        <v>378.85</v>
      </c>
      <c r="J7" s="76"/>
      <c r="K7" s="77"/>
      <c r="L7" s="75">
        <f>L8+M8+N8</f>
        <v>495.34</v>
      </c>
      <c r="M7" s="76"/>
      <c r="N7" s="77"/>
      <c r="O7" s="105" t="s">
        <v>1110</v>
      </c>
      <c r="P7" s="105" t="s">
        <v>712</v>
      </c>
      <c r="Q7" s="49"/>
    </row>
    <row r="8" spans="1:17" ht="21.75" customHeight="1">
      <c r="A8" s="37"/>
      <c r="B8" s="52"/>
      <c r="C8" s="38" t="s">
        <v>713</v>
      </c>
      <c r="D8" s="54"/>
      <c r="E8" s="83"/>
      <c r="F8" s="29">
        <v>2.74</v>
      </c>
      <c r="G8" s="29">
        <v>113.75</v>
      </c>
      <c r="H8" s="29"/>
      <c r="I8" s="29">
        <v>3.97</v>
      </c>
      <c r="J8" s="29">
        <v>374.88</v>
      </c>
      <c r="K8" s="29"/>
      <c r="L8" s="29">
        <f>F8+I8</f>
        <v>6.710000000000001</v>
      </c>
      <c r="M8" s="29">
        <f>G8+J8</f>
        <v>488.63</v>
      </c>
      <c r="N8" s="29">
        <f>H8+K8</f>
        <v>0</v>
      </c>
      <c r="O8" s="106"/>
      <c r="P8" s="106"/>
      <c r="Q8" s="50"/>
    </row>
    <row r="9" spans="1:17" ht="26.25" customHeight="1">
      <c r="A9" s="35" t="s">
        <v>1239</v>
      </c>
      <c r="B9" s="51">
        <v>3</v>
      </c>
      <c r="C9" s="36" t="s">
        <v>1497</v>
      </c>
      <c r="D9" s="53" t="s">
        <v>2201</v>
      </c>
      <c r="E9" s="82" t="s">
        <v>714</v>
      </c>
      <c r="F9" s="75">
        <f>F10+G10+H10</f>
        <v>1761.26</v>
      </c>
      <c r="G9" s="76"/>
      <c r="H9" s="77"/>
      <c r="I9" s="75">
        <f>I10+J10+K10</f>
        <v>120.64</v>
      </c>
      <c r="J9" s="76"/>
      <c r="K9" s="77"/>
      <c r="L9" s="75">
        <f>L10+M10+N10</f>
        <v>1881.9</v>
      </c>
      <c r="M9" s="76"/>
      <c r="N9" s="77"/>
      <c r="O9" s="105" t="s">
        <v>715</v>
      </c>
      <c r="P9" s="105" t="s">
        <v>716</v>
      </c>
      <c r="Q9" s="49"/>
    </row>
    <row r="10" spans="1:17" ht="26.25" customHeight="1">
      <c r="A10" s="37"/>
      <c r="B10" s="52"/>
      <c r="C10" s="38" t="s">
        <v>717</v>
      </c>
      <c r="D10" s="54"/>
      <c r="E10" s="83"/>
      <c r="F10" s="29"/>
      <c r="G10" s="29">
        <v>1761.26</v>
      </c>
      <c r="H10" s="29"/>
      <c r="I10" s="29"/>
      <c r="J10" s="29">
        <v>120.64</v>
      </c>
      <c r="K10" s="29"/>
      <c r="L10" s="29">
        <f>F10+I10</f>
        <v>0</v>
      </c>
      <c r="M10" s="29">
        <f>G10+J10</f>
        <v>1881.9</v>
      </c>
      <c r="N10" s="29">
        <f>H10+K10</f>
        <v>0</v>
      </c>
      <c r="O10" s="106"/>
      <c r="P10" s="106"/>
      <c r="Q10" s="50"/>
    </row>
    <row r="11" spans="1:17" ht="22.5" customHeight="1">
      <c r="A11" s="35" t="s">
        <v>1239</v>
      </c>
      <c r="B11" s="51">
        <v>4</v>
      </c>
      <c r="C11" s="36" t="s">
        <v>1498</v>
      </c>
      <c r="D11" s="53" t="s">
        <v>2202</v>
      </c>
      <c r="E11" s="82" t="s">
        <v>718</v>
      </c>
      <c r="F11" s="75">
        <f>F12+G12+H12</f>
        <v>70</v>
      </c>
      <c r="G11" s="76"/>
      <c r="H11" s="77"/>
      <c r="I11" s="75">
        <f>I12+J12+K12</f>
        <v>55.61</v>
      </c>
      <c r="J11" s="76"/>
      <c r="K11" s="77"/>
      <c r="L11" s="75">
        <f>L12+M12+N12</f>
        <v>125.61</v>
      </c>
      <c r="M11" s="76"/>
      <c r="N11" s="77"/>
      <c r="O11" s="105" t="s">
        <v>719</v>
      </c>
      <c r="P11" s="105" t="s">
        <v>720</v>
      </c>
      <c r="Q11" s="49"/>
    </row>
    <row r="12" spans="1:17" ht="22.5" customHeight="1">
      <c r="A12" s="37"/>
      <c r="B12" s="52"/>
      <c r="C12" s="38" t="s">
        <v>721</v>
      </c>
      <c r="D12" s="54"/>
      <c r="E12" s="83"/>
      <c r="F12" s="29">
        <v>64.9</v>
      </c>
      <c r="G12" s="29">
        <v>5.1</v>
      </c>
      <c r="H12" s="29"/>
      <c r="I12" s="29">
        <v>55.61</v>
      </c>
      <c r="J12" s="29"/>
      <c r="K12" s="29"/>
      <c r="L12" s="29">
        <f>F12+I12</f>
        <v>120.51</v>
      </c>
      <c r="M12" s="29">
        <f>G12+J12</f>
        <v>5.1</v>
      </c>
      <c r="N12" s="29">
        <f>H12+K12</f>
        <v>0</v>
      </c>
      <c r="O12" s="106"/>
      <c r="P12" s="106"/>
      <c r="Q12" s="50"/>
    </row>
    <row r="13" spans="1:17" ht="22.5" customHeight="1">
      <c r="A13" s="35" t="s">
        <v>1239</v>
      </c>
      <c r="B13" s="51">
        <v>5</v>
      </c>
      <c r="C13" s="36" t="s">
        <v>1499</v>
      </c>
      <c r="D13" s="53" t="s">
        <v>2203</v>
      </c>
      <c r="E13" s="82" t="s">
        <v>722</v>
      </c>
      <c r="F13" s="75">
        <f>F14+G14+H14</f>
        <v>258.66</v>
      </c>
      <c r="G13" s="76"/>
      <c r="H13" s="77"/>
      <c r="I13" s="75">
        <f>I14+J14+K14</f>
        <v>24.55</v>
      </c>
      <c r="J13" s="76"/>
      <c r="K13" s="77"/>
      <c r="L13" s="75">
        <f>L14+M14+N14</f>
        <v>283.21000000000004</v>
      </c>
      <c r="M13" s="76"/>
      <c r="N13" s="77"/>
      <c r="O13" s="105" t="s">
        <v>723</v>
      </c>
      <c r="P13" s="105" t="s">
        <v>724</v>
      </c>
      <c r="Q13" s="49"/>
    </row>
    <row r="14" spans="1:17" ht="22.5" customHeight="1">
      <c r="A14" s="37"/>
      <c r="B14" s="52"/>
      <c r="C14" s="38" t="s">
        <v>725</v>
      </c>
      <c r="D14" s="54"/>
      <c r="E14" s="83"/>
      <c r="F14" s="29"/>
      <c r="G14" s="29"/>
      <c r="H14" s="29">
        <v>258.66</v>
      </c>
      <c r="I14" s="29"/>
      <c r="J14" s="29"/>
      <c r="K14" s="29">
        <v>24.55</v>
      </c>
      <c r="L14" s="29">
        <f>F14+I14</f>
        <v>0</v>
      </c>
      <c r="M14" s="29">
        <f>G14+J14</f>
        <v>0</v>
      </c>
      <c r="N14" s="29">
        <f>H14+K14</f>
        <v>283.21000000000004</v>
      </c>
      <c r="O14" s="106"/>
      <c r="P14" s="106"/>
      <c r="Q14" s="50"/>
    </row>
    <row r="15" spans="1:17" ht="22.5" customHeight="1">
      <c r="A15" s="35" t="s">
        <v>1239</v>
      </c>
      <c r="B15" s="51">
        <v>6</v>
      </c>
      <c r="C15" s="36" t="s">
        <v>1500</v>
      </c>
      <c r="D15" s="53" t="s">
        <v>2202</v>
      </c>
      <c r="E15" s="82" t="s">
        <v>726</v>
      </c>
      <c r="F15" s="75">
        <f>F16+G16+H16</f>
        <v>109.85</v>
      </c>
      <c r="G15" s="76"/>
      <c r="H15" s="77"/>
      <c r="I15" s="75">
        <f>I16+J16+K16</f>
        <v>23.34</v>
      </c>
      <c r="J15" s="76"/>
      <c r="K15" s="77"/>
      <c r="L15" s="75">
        <f>L16+M16+N16</f>
        <v>133.19</v>
      </c>
      <c r="M15" s="76"/>
      <c r="N15" s="77"/>
      <c r="O15" s="105" t="s">
        <v>727</v>
      </c>
      <c r="P15" s="105" t="s">
        <v>728</v>
      </c>
      <c r="Q15" s="49"/>
    </row>
    <row r="16" spans="1:17" ht="22.5" customHeight="1">
      <c r="A16" s="37"/>
      <c r="B16" s="52"/>
      <c r="C16" s="38" t="s">
        <v>729</v>
      </c>
      <c r="D16" s="54"/>
      <c r="E16" s="83"/>
      <c r="F16" s="29">
        <v>109.85</v>
      </c>
      <c r="G16" s="29"/>
      <c r="H16" s="29"/>
      <c r="I16" s="29">
        <v>23.34</v>
      </c>
      <c r="J16" s="29"/>
      <c r="K16" s="29"/>
      <c r="L16" s="29">
        <f>F16+I16</f>
        <v>133.19</v>
      </c>
      <c r="M16" s="29">
        <f>G16+J16</f>
        <v>0</v>
      </c>
      <c r="N16" s="29">
        <f>H16+K16</f>
        <v>0</v>
      </c>
      <c r="O16" s="106"/>
      <c r="P16" s="106"/>
      <c r="Q16" s="50"/>
    </row>
    <row r="17" spans="1:17" ht="22.5" customHeight="1">
      <c r="A17" s="35" t="s">
        <v>1239</v>
      </c>
      <c r="B17" s="51">
        <v>7</v>
      </c>
      <c r="C17" s="36" t="s">
        <v>1501</v>
      </c>
      <c r="D17" s="53" t="s">
        <v>2204</v>
      </c>
      <c r="E17" s="82" t="s">
        <v>726</v>
      </c>
      <c r="F17" s="75">
        <f>F18+G18+H18</f>
        <v>130.02</v>
      </c>
      <c r="G17" s="76"/>
      <c r="H17" s="77"/>
      <c r="I17" s="75">
        <f>I18+J18+K18</f>
        <v>36.88</v>
      </c>
      <c r="J17" s="76"/>
      <c r="K17" s="77"/>
      <c r="L17" s="75">
        <f>L18+M18+N18</f>
        <v>166.9</v>
      </c>
      <c r="M17" s="76"/>
      <c r="N17" s="77"/>
      <c r="O17" s="105" t="s">
        <v>727</v>
      </c>
      <c r="P17" s="105" t="s">
        <v>730</v>
      </c>
      <c r="Q17" s="49"/>
    </row>
    <row r="18" spans="1:17" ht="22.5" customHeight="1">
      <c r="A18" s="37"/>
      <c r="B18" s="52"/>
      <c r="C18" s="38" t="s">
        <v>731</v>
      </c>
      <c r="D18" s="54"/>
      <c r="E18" s="83"/>
      <c r="F18" s="29">
        <v>0.33</v>
      </c>
      <c r="G18" s="29"/>
      <c r="H18" s="29">
        <v>129.69</v>
      </c>
      <c r="I18" s="29"/>
      <c r="J18" s="29"/>
      <c r="K18" s="29">
        <v>36.88</v>
      </c>
      <c r="L18" s="29">
        <f>F18+I18</f>
        <v>0.33</v>
      </c>
      <c r="M18" s="29">
        <f>G18+J18</f>
        <v>0</v>
      </c>
      <c r="N18" s="29">
        <f>H18+K18</f>
        <v>166.57</v>
      </c>
      <c r="O18" s="106"/>
      <c r="P18" s="106"/>
      <c r="Q18" s="50"/>
    </row>
    <row r="19" spans="1:17" ht="22.5" customHeight="1">
      <c r="A19" s="35" t="s">
        <v>1239</v>
      </c>
      <c r="B19" s="51"/>
      <c r="C19" s="36"/>
      <c r="D19" s="92"/>
      <c r="E19" s="93"/>
      <c r="F19" s="88">
        <f>F20+G20+H20</f>
        <v>2924.36</v>
      </c>
      <c r="G19" s="89"/>
      <c r="H19" s="90"/>
      <c r="I19" s="88">
        <f>I20+J20+K20</f>
        <v>3033.47</v>
      </c>
      <c r="J19" s="89"/>
      <c r="K19" s="90"/>
      <c r="L19" s="88">
        <f>L20+M20+N20</f>
        <v>5957.83</v>
      </c>
      <c r="M19" s="89"/>
      <c r="N19" s="90"/>
      <c r="O19" s="99"/>
      <c r="P19" s="99"/>
      <c r="Q19" s="103"/>
    </row>
    <row r="20" spans="1:17" ht="22.5" customHeight="1">
      <c r="A20" s="37"/>
      <c r="B20" s="52"/>
      <c r="C20" s="38" t="s">
        <v>732</v>
      </c>
      <c r="D20" s="87"/>
      <c r="E20" s="94"/>
      <c r="F20" s="30">
        <f aca="true" t="shared" si="0" ref="F20:N20">F6+F8+F10+F12+F14+F16+F18</f>
        <v>177.82000000000002</v>
      </c>
      <c r="G20" s="30">
        <f t="shared" si="0"/>
        <v>2358.19</v>
      </c>
      <c r="H20" s="30">
        <f t="shared" si="0"/>
        <v>388.35</v>
      </c>
      <c r="I20" s="30">
        <f t="shared" si="0"/>
        <v>82.92</v>
      </c>
      <c r="J20" s="30">
        <f t="shared" si="0"/>
        <v>2889.12</v>
      </c>
      <c r="K20" s="30">
        <f t="shared" si="0"/>
        <v>61.43000000000001</v>
      </c>
      <c r="L20" s="30">
        <f t="shared" si="0"/>
        <v>260.73999999999995</v>
      </c>
      <c r="M20" s="30">
        <f>M6+M8+M10+M12+M14+M16+M18</f>
        <v>5247.31</v>
      </c>
      <c r="N20" s="30">
        <f t="shared" si="0"/>
        <v>449.78000000000003</v>
      </c>
      <c r="O20" s="100"/>
      <c r="P20" s="100"/>
      <c r="Q20" s="104"/>
    </row>
    <row r="21" spans="1:17" ht="21.75" customHeight="1">
      <c r="A21" s="60" t="s">
        <v>1240</v>
      </c>
      <c r="B21" s="51">
        <v>1</v>
      </c>
      <c r="C21" s="36" t="s">
        <v>1502</v>
      </c>
      <c r="D21" s="53" t="s">
        <v>2205</v>
      </c>
      <c r="E21" s="82" t="s">
        <v>733</v>
      </c>
      <c r="F21" s="75">
        <f>F22+G22+H22</f>
        <v>136.72</v>
      </c>
      <c r="G21" s="76"/>
      <c r="H21" s="77"/>
      <c r="I21" s="75">
        <f>I22+J22+K22</f>
        <v>87.26</v>
      </c>
      <c r="J21" s="76"/>
      <c r="K21" s="77"/>
      <c r="L21" s="75">
        <f>L22+M22+N22</f>
        <v>223.98000000000002</v>
      </c>
      <c r="M21" s="76"/>
      <c r="N21" s="77"/>
      <c r="O21" s="105" t="s">
        <v>734</v>
      </c>
      <c r="P21" s="95" t="s">
        <v>2422</v>
      </c>
      <c r="Q21" s="49" t="s">
        <v>1503</v>
      </c>
    </row>
    <row r="22" spans="1:17" ht="28.5" customHeight="1">
      <c r="A22" s="61"/>
      <c r="B22" s="52"/>
      <c r="C22" s="38" t="s">
        <v>735</v>
      </c>
      <c r="D22" s="54"/>
      <c r="E22" s="83"/>
      <c r="F22" s="10">
        <v>136.72</v>
      </c>
      <c r="G22" s="10"/>
      <c r="H22" s="10"/>
      <c r="I22" s="10">
        <v>87.26</v>
      </c>
      <c r="J22" s="10"/>
      <c r="K22" s="10"/>
      <c r="L22" s="10">
        <f>F22+I22</f>
        <v>223.98000000000002</v>
      </c>
      <c r="M22" s="10">
        <f>G22+J22</f>
        <v>0</v>
      </c>
      <c r="N22" s="10">
        <f>H22+K22</f>
        <v>0</v>
      </c>
      <c r="O22" s="106"/>
      <c r="P22" s="96"/>
      <c r="Q22" s="50"/>
    </row>
    <row r="23" spans="1:17" ht="21.75" customHeight="1">
      <c r="A23" s="60" t="s">
        <v>1240</v>
      </c>
      <c r="B23" s="51">
        <v>2</v>
      </c>
      <c r="C23" s="36" t="s">
        <v>1504</v>
      </c>
      <c r="D23" s="53" t="s">
        <v>2206</v>
      </c>
      <c r="E23" s="82" t="s">
        <v>213</v>
      </c>
      <c r="F23" s="75">
        <f>F24+G24+H24</f>
        <v>0</v>
      </c>
      <c r="G23" s="76"/>
      <c r="H23" s="77"/>
      <c r="I23" s="75">
        <f>I24+J24+K24</f>
        <v>152.57</v>
      </c>
      <c r="J23" s="76"/>
      <c r="K23" s="77"/>
      <c r="L23" s="75">
        <f>L24+M24+N24</f>
        <v>152.57</v>
      </c>
      <c r="M23" s="76"/>
      <c r="N23" s="77"/>
      <c r="O23" s="105" t="s">
        <v>736</v>
      </c>
      <c r="P23" s="105" t="s">
        <v>737</v>
      </c>
      <c r="Q23" s="49" t="s">
        <v>1505</v>
      </c>
    </row>
    <row r="24" spans="1:17" ht="21.75" customHeight="1">
      <c r="A24" s="61"/>
      <c r="B24" s="52"/>
      <c r="C24" s="38" t="s">
        <v>738</v>
      </c>
      <c r="D24" s="54"/>
      <c r="E24" s="83"/>
      <c r="F24" s="10"/>
      <c r="G24" s="10"/>
      <c r="H24" s="10"/>
      <c r="I24" s="10">
        <v>130.47</v>
      </c>
      <c r="J24" s="10">
        <v>22.1</v>
      </c>
      <c r="K24" s="10"/>
      <c r="L24" s="10">
        <f>F24+I24</f>
        <v>130.47</v>
      </c>
      <c r="M24" s="10">
        <f>G24+J24</f>
        <v>22.1</v>
      </c>
      <c r="N24" s="10">
        <f>H24+K24</f>
        <v>0</v>
      </c>
      <c r="O24" s="106"/>
      <c r="P24" s="106"/>
      <c r="Q24" s="50"/>
    </row>
    <row r="25" spans="1:17" ht="21.75" customHeight="1">
      <c r="A25" s="60" t="s">
        <v>1240</v>
      </c>
      <c r="B25" s="51">
        <v>3</v>
      </c>
      <c r="C25" s="36" t="s">
        <v>1506</v>
      </c>
      <c r="D25" s="53" t="s">
        <v>2207</v>
      </c>
      <c r="E25" s="82" t="s">
        <v>739</v>
      </c>
      <c r="F25" s="75">
        <f>F26+G26+H26</f>
        <v>2.44</v>
      </c>
      <c r="G25" s="76"/>
      <c r="H25" s="77"/>
      <c r="I25" s="75">
        <f>I26+J26+K26</f>
        <v>2.03</v>
      </c>
      <c r="J25" s="76"/>
      <c r="K25" s="77"/>
      <c r="L25" s="75">
        <f>L26+M26+N26</f>
        <v>4.47</v>
      </c>
      <c r="M25" s="76"/>
      <c r="N25" s="77"/>
      <c r="O25" s="105" t="s">
        <v>740</v>
      </c>
      <c r="P25" s="105" t="s">
        <v>741</v>
      </c>
      <c r="Q25" s="49"/>
    </row>
    <row r="26" spans="1:17" ht="21.75" customHeight="1">
      <c r="A26" s="61"/>
      <c r="B26" s="52"/>
      <c r="C26" s="38" t="s">
        <v>742</v>
      </c>
      <c r="D26" s="54"/>
      <c r="E26" s="83"/>
      <c r="F26" s="10"/>
      <c r="G26" s="10"/>
      <c r="H26" s="10">
        <v>2.44</v>
      </c>
      <c r="I26" s="10"/>
      <c r="J26" s="10"/>
      <c r="K26" s="10">
        <v>2.03</v>
      </c>
      <c r="L26" s="10">
        <f>F26+I26</f>
        <v>0</v>
      </c>
      <c r="M26" s="10">
        <f>G26+J26</f>
        <v>0</v>
      </c>
      <c r="N26" s="10">
        <f>H26+K26</f>
        <v>4.47</v>
      </c>
      <c r="O26" s="106"/>
      <c r="P26" s="106"/>
      <c r="Q26" s="50"/>
    </row>
    <row r="27" spans="1:17" ht="33.75" customHeight="1">
      <c r="A27" s="60" t="s">
        <v>1240</v>
      </c>
      <c r="B27" s="51">
        <v>4</v>
      </c>
      <c r="C27" s="36" t="s">
        <v>1507</v>
      </c>
      <c r="D27" s="53" t="s">
        <v>2207</v>
      </c>
      <c r="E27" s="82" t="s">
        <v>739</v>
      </c>
      <c r="F27" s="75">
        <f>F28+G28+H28</f>
        <v>7.92</v>
      </c>
      <c r="G27" s="76"/>
      <c r="H27" s="77"/>
      <c r="I27" s="75">
        <f>I28+J28+K28</f>
        <v>4.69</v>
      </c>
      <c r="J27" s="76"/>
      <c r="K27" s="77"/>
      <c r="L27" s="75">
        <f>L28+M28+N28</f>
        <v>12.61</v>
      </c>
      <c r="M27" s="76"/>
      <c r="N27" s="77"/>
      <c r="O27" s="105" t="s">
        <v>743</v>
      </c>
      <c r="P27" s="105" t="s">
        <v>744</v>
      </c>
      <c r="Q27" s="49"/>
    </row>
    <row r="28" spans="1:17" ht="33.75" customHeight="1">
      <c r="A28" s="61"/>
      <c r="B28" s="52"/>
      <c r="C28" s="38" t="s">
        <v>745</v>
      </c>
      <c r="D28" s="54"/>
      <c r="E28" s="83"/>
      <c r="F28" s="10"/>
      <c r="G28" s="10"/>
      <c r="H28" s="10">
        <v>7.92</v>
      </c>
      <c r="I28" s="10"/>
      <c r="J28" s="10"/>
      <c r="K28" s="10">
        <v>4.69</v>
      </c>
      <c r="L28" s="10">
        <f>F28+I28</f>
        <v>0</v>
      </c>
      <c r="M28" s="10">
        <f>G28+J28</f>
        <v>0</v>
      </c>
      <c r="N28" s="10">
        <f>H28+K28</f>
        <v>12.61</v>
      </c>
      <c r="O28" s="106"/>
      <c r="P28" s="106"/>
      <c r="Q28" s="50"/>
    </row>
    <row r="29" spans="1:17" ht="22.5" customHeight="1">
      <c r="A29" s="60" t="s">
        <v>1240</v>
      </c>
      <c r="B29" s="51">
        <v>5</v>
      </c>
      <c r="C29" s="36" t="s">
        <v>1508</v>
      </c>
      <c r="D29" s="53" t="s">
        <v>2208</v>
      </c>
      <c r="E29" s="82" t="s">
        <v>746</v>
      </c>
      <c r="F29" s="75">
        <f>F30+G30+H30</f>
        <v>0</v>
      </c>
      <c r="G29" s="76"/>
      <c r="H29" s="77"/>
      <c r="I29" s="75">
        <f>I30+J30+K30</f>
        <v>194.99</v>
      </c>
      <c r="J29" s="76"/>
      <c r="K29" s="77"/>
      <c r="L29" s="75">
        <f>L30+M30+N30</f>
        <v>194.99</v>
      </c>
      <c r="M29" s="76"/>
      <c r="N29" s="77"/>
      <c r="O29" s="105" t="s">
        <v>734</v>
      </c>
      <c r="P29" s="105" t="s">
        <v>747</v>
      </c>
      <c r="Q29" s="49" t="s">
        <v>1509</v>
      </c>
    </row>
    <row r="30" spans="1:17" ht="22.5" customHeight="1">
      <c r="A30" s="61"/>
      <c r="B30" s="52"/>
      <c r="C30" s="38" t="s">
        <v>748</v>
      </c>
      <c r="D30" s="54"/>
      <c r="E30" s="83"/>
      <c r="F30" s="10"/>
      <c r="G30" s="10"/>
      <c r="H30" s="10"/>
      <c r="I30" s="10">
        <v>194.99</v>
      </c>
      <c r="J30" s="10"/>
      <c r="K30" s="10"/>
      <c r="L30" s="10">
        <f>F30+I30</f>
        <v>194.99</v>
      </c>
      <c r="M30" s="10">
        <f>G30+J30</f>
        <v>0</v>
      </c>
      <c r="N30" s="10">
        <f>H30+K30</f>
        <v>0</v>
      </c>
      <c r="O30" s="106"/>
      <c r="P30" s="106"/>
      <c r="Q30" s="50"/>
    </row>
    <row r="31" spans="1:17" ht="22.5" customHeight="1">
      <c r="A31" s="60" t="s">
        <v>1240</v>
      </c>
      <c r="B31" s="51">
        <v>6</v>
      </c>
      <c r="C31" s="36" t="s">
        <v>1510</v>
      </c>
      <c r="D31" s="53" t="s">
        <v>2208</v>
      </c>
      <c r="E31" s="82" t="s">
        <v>749</v>
      </c>
      <c r="F31" s="75">
        <f>F32+G32+H32</f>
        <v>0</v>
      </c>
      <c r="G31" s="76"/>
      <c r="H31" s="77"/>
      <c r="I31" s="75">
        <f>I32+J32+K32</f>
        <v>3.52</v>
      </c>
      <c r="J31" s="76"/>
      <c r="K31" s="77"/>
      <c r="L31" s="75">
        <f>L32+M32+N32</f>
        <v>3.52</v>
      </c>
      <c r="M31" s="76"/>
      <c r="N31" s="77"/>
      <c r="O31" s="105" t="s">
        <v>750</v>
      </c>
      <c r="P31" s="105" t="s">
        <v>751</v>
      </c>
      <c r="Q31" s="49"/>
    </row>
    <row r="32" spans="1:17" ht="22.5" customHeight="1">
      <c r="A32" s="61"/>
      <c r="B32" s="52"/>
      <c r="C32" s="38" t="s">
        <v>752</v>
      </c>
      <c r="D32" s="54"/>
      <c r="E32" s="83"/>
      <c r="F32" s="10"/>
      <c r="G32" s="10"/>
      <c r="H32" s="10"/>
      <c r="I32" s="10">
        <v>3.52</v>
      </c>
      <c r="J32" s="10"/>
      <c r="K32" s="10"/>
      <c r="L32" s="10">
        <f>F32+I32</f>
        <v>3.52</v>
      </c>
      <c r="M32" s="10">
        <f>G32+J32</f>
        <v>0</v>
      </c>
      <c r="N32" s="10">
        <f>H32+K32</f>
        <v>0</v>
      </c>
      <c r="O32" s="106"/>
      <c r="P32" s="106"/>
      <c r="Q32" s="50"/>
    </row>
    <row r="33" spans="1:17" ht="22.5" customHeight="1">
      <c r="A33" s="60" t="s">
        <v>1240</v>
      </c>
      <c r="B33" s="51">
        <v>7</v>
      </c>
      <c r="C33" s="36" t="s">
        <v>1511</v>
      </c>
      <c r="D33" s="53" t="s">
        <v>2209</v>
      </c>
      <c r="E33" s="82" t="s">
        <v>1446</v>
      </c>
      <c r="F33" s="75">
        <f>F34+G34+H34</f>
        <v>0</v>
      </c>
      <c r="G33" s="76"/>
      <c r="H33" s="77"/>
      <c r="I33" s="75">
        <f>I34+J34+K34</f>
        <v>225.57</v>
      </c>
      <c r="J33" s="76"/>
      <c r="K33" s="77"/>
      <c r="L33" s="75">
        <f>L34+M34+N34</f>
        <v>225.57</v>
      </c>
      <c r="M33" s="76"/>
      <c r="N33" s="77"/>
      <c r="O33" s="105" t="s">
        <v>734</v>
      </c>
      <c r="P33" s="105" t="s">
        <v>753</v>
      </c>
      <c r="Q33" s="49"/>
    </row>
    <row r="34" spans="1:17" ht="22.5" customHeight="1">
      <c r="A34" s="61"/>
      <c r="B34" s="52"/>
      <c r="C34" s="38" t="s">
        <v>754</v>
      </c>
      <c r="D34" s="54"/>
      <c r="E34" s="83"/>
      <c r="F34" s="10"/>
      <c r="G34" s="10"/>
      <c r="H34" s="10"/>
      <c r="I34" s="10">
        <v>225.57</v>
      </c>
      <c r="J34" s="10"/>
      <c r="K34" s="10"/>
      <c r="L34" s="10">
        <f>F34+I34</f>
        <v>225.57</v>
      </c>
      <c r="M34" s="10">
        <f>G34+J34</f>
        <v>0</v>
      </c>
      <c r="N34" s="10">
        <f>H34+K34</f>
        <v>0</v>
      </c>
      <c r="O34" s="106"/>
      <c r="P34" s="106"/>
      <c r="Q34" s="50"/>
    </row>
    <row r="35" spans="1:17" ht="22.5" customHeight="1">
      <c r="A35" s="60" t="s">
        <v>1240</v>
      </c>
      <c r="B35" s="51">
        <v>8</v>
      </c>
      <c r="C35" s="36" t="s">
        <v>1512</v>
      </c>
      <c r="D35" s="53" t="s">
        <v>2210</v>
      </c>
      <c r="E35" s="84" t="s">
        <v>1472</v>
      </c>
      <c r="F35" s="75">
        <f>F36+G36+H36</f>
        <v>0</v>
      </c>
      <c r="G35" s="76"/>
      <c r="H35" s="77"/>
      <c r="I35" s="75">
        <f>I36+J36+K36</f>
        <v>271.28</v>
      </c>
      <c r="J35" s="76"/>
      <c r="K35" s="77"/>
      <c r="L35" s="75">
        <f>L36+M36+N36</f>
        <v>271.28</v>
      </c>
      <c r="M35" s="76"/>
      <c r="N35" s="77"/>
      <c r="O35" s="105" t="s">
        <v>723</v>
      </c>
      <c r="P35" s="105" t="s">
        <v>755</v>
      </c>
      <c r="Q35" s="49"/>
    </row>
    <row r="36" spans="1:17" ht="22.5" customHeight="1">
      <c r="A36" s="61"/>
      <c r="B36" s="52"/>
      <c r="C36" s="38" t="s">
        <v>756</v>
      </c>
      <c r="D36" s="54"/>
      <c r="E36" s="85"/>
      <c r="F36" s="10"/>
      <c r="G36" s="10"/>
      <c r="H36" s="10"/>
      <c r="I36" s="10">
        <v>271.28</v>
      </c>
      <c r="J36" s="10"/>
      <c r="K36" s="10"/>
      <c r="L36" s="10">
        <f>F36+I36</f>
        <v>271.28</v>
      </c>
      <c r="M36" s="10">
        <f>G36+J36</f>
        <v>0</v>
      </c>
      <c r="N36" s="10">
        <f>H36+K36</f>
        <v>0</v>
      </c>
      <c r="O36" s="106"/>
      <c r="P36" s="106"/>
      <c r="Q36" s="50"/>
    </row>
    <row r="37" spans="1:17" ht="22.5" customHeight="1">
      <c r="A37" s="60" t="s">
        <v>1240</v>
      </c>
      <c r="B37" s="51">
        <v>9</v>
      </c>
      <c r="C37" s="36" t="s">
        <v>1513</v>
      </c>
      <c r="D37" s="53" t="s">
        <v>2210</v>
      </c>
      <c r="E37" s="84" t="s">
        <v>339</v>
      </c>
      <c r="F37" s="55">
        <f>F38+G38+H38</f>
        <v>0</v>
      </c>
      <c r="G37" s="118"/>
      <c r="H37" s="119"/>
      <c r="I37" s="55">
        <f>I38+J38+K38</f>
        <v>141.18</v>
      </c>
      <c r="J37" s="118"/>
      <c r="K37" s="119"/>
      <c r="L37" s="55">
        <f>L38+M38+N38</f>
        <v>141.18</v>
      </c>
      <c r="M37" s="118"/>
      <c r="N37" s="119"/>
      <c r="O37" s="95" t="s">
        <v>723</v>
      </c>
      <c r="P37" s="95" t="s">
        <v>757</v>
      </c>
      <c r="Q37" s="101"/>
    </row>
    <row r="38" spans="1:17" ht="32.25" customHeight="1">
      <c r="A38" s="61"/>
      <c r="B38" s="52"/>
      <c r="C38" s="38" t="s">
        <v>758</v>
      </c>
      <c r="D38" s="54"/>
      <c r="E38" s="85"/>
      <c r="F38" s="14"/>
      <c r="G38" s="14"/>
      <c r="H38" s="14"/>
      <c r="I38" s="14">
        <v>141.18</v>
      </c>
      <c r="J38" s="14"/>
      <c r="K38" s="14"/>
      <c r="L38" s="14">
        <f>F38+I38</f>
        <v>141.18</v>
      </c>
      <c r="M38" s="14">
        <f>G38+J38</f>
        <v>0</v>
      </c>
      <c r="N38" s="14">
        <f>H38+K38</f>
        <v>0</v>
      </c>
      <c r="O38" s="96"/>
      <c r="P38" s="96"/>
      <c r="Q38" s="102"/>
    </row>
    <row r="39" spans="1:17" ht="22.5" customHeight="1">
      <c r="A39" s="60" t="s">
        <v>1240</v>
      </c>
      <c r="B39" s="51"/>
      <c r="C39" s="36"/>
      <c r="D39" s="92"/>
      <c r="E39" s="93"/>
      <c r="F39" s="88">
        <f>F40+G40+H40</f>
        <v>147.07999999999998</v>
      </c>
      <c r="G39" s="120"/>
      <c r="H39" s="121"/>
      <c r="I39" s="88">
        <f>I40+J40+K40</f>
        <v>1083.09</v>
      </c>
      <c r="J39" s="120"/>
      <c r="K39" s="121"/>
      <c r="L39" s="88">
        <f>L40+M40+N40</f>
        <v>1230.1699999999998</v>
      </c>
      <c r="M39" s="120"/>
      <c r="N39" s="121"/>
      <c r="O39" s="99"/>
      <c r="P39" s="99"/>
      <c r="Q39" s="103"/>
    </row>
    <row r="40" spans="1:17" ht="22.5" customHeight="1">
      <c r="A40" s="61"/>
      <c r="B40" s="52"/>
      <c r="C40" s="38" t="s">
        <v>636</v>
      </c>
      <c r="D40" s="87"/>
      <c r="E40" s="94"/>
      <c r="F40" s="30">
        <f>F22+F24+F26+F28+F30+F32+F34+F36+F38</f>
        <v>136.72</v>
      </c>
      <c r="G40" s="30">
        <f aca="true" t="shared" si="1" ref="G40:N40">G22+G24+G26+G28+G30+G32+G34+G36+G38</f>
        <v>0</v>
      </c>
      <c r="H40" s="30">
        <f t="shared" si="1"/>
        <v>10.36</v>
      </c>
      <c r="I40" s="30">
        <f t="shared" si="1"/>
        <v>1054.27</v>
      </c>
      <c r="J40" s="30">
        <f t="shared" si="1"/>
        <v>22.1</v>
      </c>
      <c r="K40" s="30">
        <f t="shared" si="1"/>
        <v>6.720000000000001</v>
      </c>
      <c r="L40" s="30">
        <f t="shared" si="1"/>
        <v>1190.99</v>
      </c>
      <c r="M40" s="30">
        <f t="shared" si="1"/>
        <v>22.1</v>
      </c>
      <c r="N40" s="30">
        <f t="shared" si="1"/>
        <v>17.08</v>
      </c>
      <c r="O40" s="100"/>
      <c r="P40" s="100"/>
      <c r="Q40" s="104"/>
    </row>
    <row r="41" spans="1:17" ht="22.5" customHeight="1">
      <c r="A41" s="60" t="s">
        <v>1241</v>
      </c>
      <c r="B41" s="51">
        <v>1</v>
      </c>
      <c r="C41" s="36" t="s">
        <v>1514</v>
      </c>
      <c r="D41" s="122">
        <v>27052</v>
      </c>
      <c r="E41" s="82" t="s">
        <v>1444</v>
      </c>
      <c r="F41" s="75">
        <f>F42+G42+H42</f>
        <v>550</v>
      </c>
      <c r="G41" s="80"/>
      <c r="H41" s="81"/>
      <c r="I41" s="75">
        <f>I42+J42+K42</f>
        <v>0</v>
      </c>
      <c r="J41" s="80"/>
      <c r="K41" s="81"/>
      <c r="L41" s="75">
        <f>L42+M42+N42</f>
        <v>550</v>
      </c>
      <c r="M41" s="80"/>
      <c r="N41" s="81"/>
      <c r="O41" s="105" t="s">
        <v>740</v>
      </c>
      <c r="P41" s="105" t="s">
        <v>637</v>
      </c>
      <c r="Q41" s="49"/>
    </row>
    <row r="42" spans="1:17" ht="22.5" customHeight="1">
      <c r="A42" s="61"/>
      <c r="B42" s="52"/>
      <c r="C42" s="38" t="s">
        <v>638</v>
      </c>
      <c r="D42" s="54"/>
      <c r="E42" s="83"/>
      <c r="F42" s="10"/>
      <c r="G42" s="10">
        <v>226.45</v>
      </c>
      <c r="H42" s="10">
        <v>323.55</v>
      </c>
      <c r="I42" s="10"/>
      <c r="J42" s="10"/>
      <c r="K42" s="10"/>
      <c r="L42" s="10">
        <f>F42+I42</f>
        <v>0</v>
      </c>
      <c r="M42" s="10">
        <f>G42+J42</f>
        <v>226.45</v>
      </c>
      <c r="N42" s="10">
        <f>H42+K42</f>
        <v>323.55</v>
      </c>
      <c r="O42" s="106"/>
      <c r="P42" s="106"/>
      <c r="Q42" s="50"/>
    </row>
    <row r="43" spans="1:17" ht="22.5" customHeight="1">
      <c r="A43" s="60" t="s">
        <v>1241</v>
      </c>
      <c r="B43" s="51">
        <v>2</v>
      </c>
      <c r="C43" s="36" t="s">
        <v>1515</v>
      </c>
      <c r="D43" s="53" t="s">
        <v>2211</v>
      </c>
      <c r="E43" s="82" t="s">
        <v>639</v>
      </c>
      <c r="F43" s="75">
        <f>F44+G44+H44</f>
        <v>0</v>
      </c>
      <c r="G43" s="80"/>
      <c r="H43" s="81"/>
      <c r="I43" s="75">
        <f>I44+J44+K44</f>
        <v>17</v>
      </c>
      <c r="J43" s="80"/>
      <c r="K43" s="81"/>
      <c r="L43" s="75">
        <f>L44+M44+N44</f>
        <v>17</v>
      </c>
      <c r="M43" s="80"/>
      <c r="N43" s="81"/>
      <c r="O43" s="105" t="s">
        <v>727</v>
      </c>
      <c r="P43" s="105" t="s">
        <v>640</v>
      </c>
      <c r="Q43" s="49"/>
    </row>
    <row r="44" spans="1:17" ht="22.5" customHeight="1">
      <c r="A44" s="61"/>
      <c r="B44" s="52"/>
      <c r="C44" s="38" t="s">
        <v>641</v>
      </c>
      <c r="D44" s="54"/>
      <c r="E44" s="83"/>
      <c r="F44" s="10"/>
      <c r="G44" s="10"/>
      <c r="H44" s="10"/>
      <c r="I44" s="10">
        <v>17</v>
      </c>
      <c r="J44" s="10"/>
      <c r="K44" s="10"/>
      <c r="L44" s="10">
        <f>F44+I44</f>
        <v>17</v>
      </c>
      <c r="M44" s="10">
        <f>G44+J44</f>
        <v>0</v>
      </c>
      <c r="N44" s="10">
        <f>H44+K44</f>
        <v>0</v>
      </c>
      <c r="O44" s="106"/>
      <c r="P44" s="106"/>
      <c r="Q44" s="50"/>
    </row>
    <row r="45" spans="1:17" ht="22.5" customHeight="1">
      <c r="A45" s="60" t="s">
        <v>1241</v>
      </c>
      <c r="B45" s="51">
        <v>3</v>
      </c>
      <c r="C45" s="36" t="s">
        <v>1516</v>
      </c>
      <c r="D45" s="53" t="s">
        <v>2211</v>
      </c>
      <c r="E45" s="82" t="s">
        <v>205</v>
      </c>
      <c r="F45" s="75">
        <f>F46+G46+H46</f>
        <v>0.9</v>
      </c>
      <c r="G45" s="80"/>
      <c r="H45" s="81"/>
      <c r="I45" s="75">
        <f>I46+J46+K46</f>
        <v>7.32</v>
      </c>
      <c r="J45" s="80"/>
      <c r="K45" s="81"/>
      <c r="L45" s="75">
        <f>L46+M46+N46</f>
        <v>8.22</v>
      </c>
      <c r="M45" s="80"/>
      <c r="N45" s="81"/>
      <c r="O45" s="105" t="s">
        <v>723</v>
      </c>
      <c r="P45" s="105" t="s">
        <v>1517</v>
      </c>
      <c r="Q45" s="49"/>
    </row>
    <row r="46" spans="1:17" ht="22.5" customHeight="1">
      <c r="A46" s="61"/>
      <c r="B46" s="52"/>
      <c r="C46" s="38" t="s">
        <v>642</v>
      </c>
      <c r="D46" s="54"/>
      <c r="E46" s="83"/>
      <c r="F46" s="10">
        <v>0.9</v>
      </c>
      <c r="G46" s="10"/>
      <c r="H46" s="10"/>
      <c r="I46" s="10">
        <v>7.32</v>
      </c>
      <c r="J46" s="10"/>
      <c r="K46" s="10"/>
      <c r="L46" s="10">
        <f>F46+I46</f>
        <v>8.22</v>
      </c>
      <c r="M46" s="10">
        <f>G46+J46</f>
        <v>0</v>
      </c>
      <c r="N46" s="10">
        <f>H46+K46</f>
        <v>0</v>
      </c>
      <c r="O46" s="106"/>
      <c r="P46" s="106"/>
      <c r="Q46" s="50"/>
    </row>
    <row r="47" spans="1:17" ht="22.5" customHeight="1">
      <c r="A47" s="60" t="s">
        <v>1241</v>
      </c>
      <c r="B47" s="51">
        <v>4</v>
      </c>
      <c r="C47" s="36" t="s">
        <v>1518</v>
      </c>
      <c r="D47" s="122">
        <v>26701</v>
      </c>
      <c r="E47" s="82" t="s">
        <v>639</v>
      </c>
      <c r="F47" s="75">
        <f>F48+G48+H48</f>
        <v>281</v>
      </c>
      <c r="G47" s="80"/>
      <c r="H47" s="81"/>
      <c r="I47" s="75">
        <f>I48+J48+K48</f>
        <v>0</v>
      </c>
      <c r="J47" s="80"/>
      <c r="K47" s="81"/>
      <c r="L47" s="75">
        <f>L48+M48+N48</f>
        <v>281</v>
      </c>
      <c r="M47" s="80"/>
      <c r="N47" s="81"/>
      <c r="O47" s="105" t="s">
        <v>740</v>
      </c>
      <c r="P47" s="105" t="s">
        <v>643</v>
      </c>
      <c r="Q47" s="49"/>
    </row>
    <row r="48" spans="1:17" ht="22.5" customHeight="1">
      <c r="A48" s="61"/>
      <c r="B48" s="52"/>
      <c r="C48" s="38" t="s">
        <v>644</v>
      </c>
      <c r="D48" s="54"/>
      <c r="E48" s="83"/>
      <c r="F48" s="10"/>
      <c r="G48" s="10"/>
      <c r="H48" s="10">
        <v>281</v>
      </c>
      <c r="I48" s="10"/>
      <c r="J48" s="10"/>
      <c r="K48" s="10"/>
      <c r="L48" s="10">
        <f>F48+I48</f>
        <v>0</v>
      </c>
      <c r="M48" s="10">
        <f>G48+J48</f>
        <v>0</v>
      </c>
      <c r="N48" s="10">
        <f>H48+K48</f>
        <v>281</v>
      </c>
      <c r="O48" s="106"/>
      <c r="P48" s="106"/>
      <c r="Q48" s="50"/>
    </row>
    <row r="49" spans="1:17" ht="22.5" customHeight="1">
      <c r="A49" s="60" t="s">
        <v>1241</v>
      </c>
      <c r="B49" s="51">
        <v>5</v>
      </c>
      <c r="C49" s="36" t="s">
        <v>1519</v>
      </c>
      <c r="D49" s="122">
        <v>27003</v>
      </c>
      <c r="E49" s="82" t="s">
        <v>645</v>
      </c>
      <c r="F49" s="75">
        <f>F50+G50+H50</f>
        <v>163</v>
      </c>
      <c r="G49" s="80"/>
      <c r="H49" s="81"/>
      <c r="I49" s="75">
        <f>I50+J50+K50</f>
        <v>0</v>
      </c>
      <c r="J49" s="80"/>
      <c r="K49" s="81"/>
      <c r="L49" s="75">
        <f>L50+M50+N50</f>
        <v>163</v>
      </c>
      <c r="M49" s="80"/>
      <c r="N49" s="81"/>
      <c r="O49" s="105" t="s">
        <v>646</v>
      </c>
      <c r="P49" s="105" t="s">
        <v>647</v>
      </c>
      <c r="Q49" s="49"/>
    </row>
    <row r="50" spans="1:17" ht="22.5" customHeight="1">
      <c r="A50" s="61"/>
      <c r="B50" s="52"/>
      <c r="C50" s="38" t="s">
        <v>648</v>
      </c>
      <c r="D50" s="54"/>
      <c r="E50" s="83"/>
      <c r="F50" s="10"/>
      <c r="G50" s="10"/>
      <c r="H50" s="10">
        <v>163</v>
      </c>
      <c r="I50" s="10"/>
      <c r="J50" s="10"/>
      <c r="K50" s="10"/>
      <c r="L50" s="10">
        <f>F50+I50</f>
        <v>0</v>
      </c>
      <c r="M50" s="10">
        <f>G50+J50</f>
        <v>0</v>
      </c>
      <c r="N50" s="10">
        <f>H50+K50</f>
        <v>163</v>
      </c>
      <c r="O50" s="106"/>
      <c r="P50" s="106"/>
      <c r="Q50" s="50"/>
    </row>
    <row r="51" spans="1:17" ht="22.5" customHeight="1">
      <c r="A51" s="60" t="s">
        <v>1241</v>
      </c>
      <c r="B51" s="51">
        <v>6</v>
      </c>
      <c r="C51" s="36" t="s">
        <v>1520</v>
      </c>
      <c r="D51" s="53" t="s">
        <v>2212</v>
      </c>
      <c r="E51" s="82" t="s">
        <v>650</v>
      </c>
      <c r="F51" s="75">
        <f>F52+G52+H52</f>
        <v>0</v>
      </c>
      <c r="G51" s="80"/>
      <c r="H51" s="81"/>
      <c r="I51" s="75">
        <f>I52+J52+K52</f>
        <v>50</v>
      </c>
      <c r="J51" s="80"/>
      <c r="K51" s="81"/>
      <c r="L51" s="75">
        <f>L52+M52+N52</f>
        <v>50</v>
      </c>
      <c r="M51" s="80"/>
      <c r="N51" s="81"/>
      <c r="O51" s="105" t="s">
        <v>740</v>
      </c>
      <c r="P51" s="105" t="s">
        <v>651</v>
      </c>
      <c r="Q51" s="49"/>
    </row>
    <row r="52" spans="1:17" ht="22.5" customHeight="1">
      <c r="A52" s="61"/>
      <c r="B52" s="52"/>
      <c r="C52" s="38" t="s">
        <v>652</v>
      </c>
      <c r="D52" s="54"/>
      <c r="E52" s="83"/>
      <c r="F52" s="10"/>
      <c r="G52" s="10"/>
      <c r="H52" s="10"/>
      <c r="I52" s="10"/>
      <c r="J52" s="10">
        <v>20</v>
      </c>
      <c r="K52" s="10">
        <v>30</v>
      </c>
      <c r="L52" s="10">
        <f>F52+I52</f>
        <v>0</v>
      </c>
      <c r="M52" s="10">
        <f>G52+J52</f>
        <v>20</v>
      </c>
      <c r="N52" s="10">
        <f>H52+K52</f>
        <v>30</v>
      </c>
      <c r="O52" s="106"/>
      <c r="P52" s="106"/>
      <c r="Q52" s="50"/>
    </row>
    <row r="53" spans="1:17" ht="22.5" customHeight="1">
      <c r="A53" s="60" t="s">
        <v>1241</v>
      </c>
      <c r="B53" s="51">
        <v>7</v>
      </c>
      <c r="C53" s="36" t="s">
        <v>1521</v>
      </c>
      <c r="D53" s="122">
        <v>27737</v>
      </c>
      <c r="E53" s="82" t="s">
        <v>639</v>
      </c>
      <c r="F53" s="75">
        <f>F54+G54+H54</f>
        <v>250</v>
      </c>
      <c r="G53" s="80"/>
      <c r="H53" s="81"/>
      <c r="I53" s="75">
        <f>I54+J54+K54</f>
        <v>0</v>
      </c>
      <c r="J53" s="80"/>
      <c r="K53" s="81"/>
      <c r="L53" s="75">
        <f>L54+M54+N54</f>
        <v>250</v>
      </c>
      <c r="M53" s="80"/>
      <c r="N53" s="81"/>
      <c r="O53" s="105" t="s">
        <v>740</v>
      </c>
      <c r="P53" s="105" t="s">
        <v>653</v>
      </c>
      <c r="Q53" s="49"/>
    </row>
    <row r="54" spans="1:17" ht="22.5" customHeight="1">
      <c r="A54" s="61"/>
      <c r="B54" s="52"/>
      <c r="C54" s="38" t="s">
        <v>654</v>
      </c>
      <c r="D54" s="54"/>
      <c r="E54" s="83"/>
      <c r="F54" s="10"/>
      <c r="G54" s="10"/>
      <c r="H54" s="10">
        <v>250</v>
      </c>
      <c r="I54" s="10"/>
      <c r="J54" s="10"/>
      <c r="K54" s="10"/>
      <c r="L54" s="10">
        <f>F54+I54</f>
        <v>0</v>
      </c>
      <c r="M54" s="10">
        <f>G54+J54</f>
        <v>0</v>
      </c>
      <c r="N54" s="10">
        <f>H54+K54</f>
        <v>250</v>
      </c>
      <c r="O54" s="106"/>
      <c r="P54" s="106"/>
      <c r="Q54" s="50"/>
    </row>
    <row r="55" spans="1:17" ht="22.5" customHeight="1">
      <c r="A55" s="60" t="s">
        <v>1241</v>
      </c>
      <c r="B55" s="51">
        <v>8</v>
      </c>
      <c r="C55" s="36" t="s">
        <v>1522</v>
      </c>
      <c r="D55" s="53" t="s">
        <v>2213</v>
      </c>
      <c r="E55" s="82" t="s">
        <v>206</v>
      </c>
      <c r="F55" s="75">
        <f>F56+G56+H56</f>
        <v>202</v>
      </c>
      <c r="G55" s="80"/>
      <c r="H55" s="81"/>
      <c r="I55" s="75">
        <f>I56+J56+K56</f>
        <v>98</v>
      </c>
      <c r="J55" s="80"/>
      <c r="K55" s="81"/>
      <c r="L55" s="75">
        <f>L56+M56+N56</f>
        <v>300</v>
      </c>
      <c r="M55" s="80"/>
      <c r="N55" s="81"/>
      <c r="O55" s="105" t="s">
        <v>646</v>
      </c>
      <c r="P55" s="105" t="s">
        <v>760</v>
      </c>
      <c r="Q55" s="49" t="s">
        <v>1509</v>
      </c>
    </row>
    <row r="56" spans="1:17" ht="22.5" customHeight="1">
      <c r="A56" s="61"/>
      <c r="B56" s="52"/>
      <c r="C56" s="38" t="s">
        <v>761</v>
      </c>
      <c r="D56" s="54"/>
      <c r="E56" s="83"/>
      <c r="F56" s="10"/>
      <c r="G56" s="10">
        <v>102</v>
      </c>
      <c r="H56" s="10">
        <v>100</v>
      </c>
      <c r="I56" s="10"/>
      <c r="J56" s="10">
        <v>43</v>
      </c>
      <c r="K56" s="10">
        <v>55</v>
      </c>
      <c r="L56" s="10">
        <f>F56+I56</f>
        <v>0</v>
      </c>
      <c r="M56" s="10">
        <f>G56+J56</f>
        <v>145</v>
      </c>
      <c r="N56" s="10">
        <f>H56+K56</f>
        <v>155</v>
      </c>
      <c r="O56" s="106"/>
      <c r="P56" s="106"/>
      <c r="Q56" s="50"/>
    </row>
    <row r="57" spans="1:17" ht="22.5" customHeight="1">
      <c r="A57" s="60" t="s">
        <v>1241</v>
      </c>
      <c r="B57" s="51">
        <v>9</v>
      </c>
      <c r="C57" s="36" t="s">
        <v>1523</v>
      </c>
      <c r="D57" s="53" t="s">
        <v>2214</v>
      </c>
      <c r="E57" s="82" t="s">
        <v>1445</v>
      </c>
      <c r="F57" s="75">
        <f>F58+G58+H58</f>
        <v>0</v>
      </c>
      <c r="G57" s="80"/>
      <c r="H57" s="81"/>
      <c r="I57" s="75">
        <f>I58+J58+K58</f>
        <v>162.59</v>
      </c>
      <c r="J57" s="80"/>
      <c r="K57" s="81"/>
      <c r="L57" s="75">
        <f>L58+M58+N58</f>
        <v>162.59</v>
      </c>
      <c r="M57" s="80"/>
      <c r="N57" s="81"/>
      <c r="O57" s="105" t="s">
        <v>723</v>
      </c>
      <c r="P57" s="105" t="s">
        <v>820</v>
      </c>
      <c r="Q57" s="49"/>
    </row>
    <row r="58" spans="1:17" ht="22.5" customHeight="1">
      <c r="A58" s="61"/>
      <c r="B58" s="52"/>
      <c r="C58" s="38" t="s">
        <v>821</v>
      </c>
      <c r="D58" s="54"/>
      <c r="E58" s="83"/>
      <c r="F58" s="10"/>
      <c r="G58" s="10"/>
      <c r="H58" s="10"/>
      <c r="I58" s="10">
        <v>162.59</v>
      </c>
      <c r="J58" s="10"/>
      <c r="K58" s="10"/>
      <c r="L58" s="10">
        <f>F58+I58</f>
        <v>162.59</v>
      </c>
      <c r="M58" s="10">
        <f>G58+J58</f>
        <v>0</v>
      </c>
      <c r="N58" s="10">
        <f>H58+K58</f>
        <v>0</v>
      </c>
      <c r="O58" s="106"/>
      <c r="P58" s="106"/>
      <c r="Q58" s="50"/>
    </row>
    <row r="59" spans="1:17" ht="22.5" customHeight="1">
      <c r="A59" s="60" t="s">
        <v>1241</v>
      </c>
      <c r="B59" s="51">
        <v>10</v>
      </c>
      <c r="C59" s="36" t="s">
        <v>1524</v>
      </c>
      <c r="D59" s="53" t="s">
        <v>2214</v>
      </c>
      <c r="E59" s="82" t="s">
        <v>952</v>
      </c>
      <c r="F59" s="75">
        <f>F60+G60+H60</f>
        <v>222.09</v>
      </c>
      <c r="G59" s="80"/>
      <c r="H59" s="81"/>
      <c r="I59" s="75">
        <f>I60+J60+K60</f>
        <v>55.45</v>
      </c>
      <c r="J59" s="80"/>
      <c r="K59" s="81"/>
      <c r="L59" s="75">
        <f>L60+M60+N60</f>
        <v>277.54</v>
      </c>
      <c r="M59" s="80"/>
      <c r="N59" s="81"/>
      <c r="O59" s="105" t="s">
        <v>727</v>
      </c>
      <c r="P59" s="105" t="s">
        <v>953</v>
      </c>
      <c r="Q59" s="49"/>
    </row>
    <row r="60" spans="1:17" ht="22.5" customHeight="1">
      <c r="A60" s="61"/>
      <c r="B60" s="52"/>
      <c r="C60" s="38" t="s">
        <v>954</v>
      </c>
      <c r="D60" s="54"/>
      <c r="E60" s="83"/>
      <c r="F60" s="10">
        <v>222.09</v>
      </c>
      <c r="G60" s="10"/>
      <c r="H60" s="10"/>
      <c r="I60" s="10">
        <v>55.45</v>
      </c>
      <c r="J60" s="10"/>
      <c r="K60" s="10"/>
      <c r="L60" s="10">
        <f>F60+I60</f>
        <v>277.54</v>
      </c>
      <c r="M60" s="10">
        <f>G60+J60</f>
        <v>0</v>
      </c>
      <c r="N60" s="10">
        <f>H60+K60</f>
        <v>0</v>
      </c>
      <c r="O60" s="106"/>
      <c r="P60" s="106"/>
      <c r="Q60" s="50"/>
    </row>
    <row r="61" spans="1:17" ht="22.5" customHeight="1">
      <c r="A61" s="60" t="s">
        <v>1241</v>
      </c>
      <c r="B61" s="51">
        <v>11</v>
      </c>
      <c r="C61" s="36" t="s">
        <v>1525</v>
      </c>
      <c r="D61" s="53" t="s">
        <v>2215</v>
      </c>
      <c r="E61" s="82" t="s">
        <v>955</v>
      </c>
      <c r="F61" s="75">
        <f>F62+G62+H62</f>
        <v>32.2</v>
      </c>
      <c r="G61" s="80"/>
      <c r="H61" s="81"/>
      <c r="I61" s="75">
        <f>I62+J62+K62</f>
        <v>5.6</v>
      </c>
      <c r="J61" s="80"/>
      <c r="K61" s="81"/>
      <c r="L61" s="75">
        <f>L62+M62+N62</f>
        <v>37.800000000000004</v>
      </c>
      <c r="M61" s="80"/>
      <c r="N61" s="81"/>
      <c r="O61" s="105" t="s">
        <v>727</v>
      </c>
      <c r="P61" s="105" t="s">
        <v>956</v>
      </c>
      <c r="Q61" s="49" t="s">
        <v>1509</v>
      </c>
    </row>
    <row r="62" spans="1:17" ht="22.5" customHeight="1">
      <c r="A62" s="61"/>
      <c r="B62" s="52"/>
      <c r="C62" s="38" t="s">
        <v>957</v>
      </c>
      <c r="D62" s="54"/>
      <c r="E62" s="83"/>
      <c r="F62" s="10"/>
      <c r="G62" s="10"/>
      <c r="H62" s="10">
        <v>32.2</v>
      </c>
      <c r="I62" s="10"/>
      <c r="J62" s="10"/>
      <c r="K62" s="10">
        <v>5.6</v>
      </c>
      <c r="L62" s="10">
        <f>F62+I62</f>
        <v>0</v>
      </c>
      <c r="M62" s="10">
        <f>G62+J62</f>
        <v>0</v>
      </c>
      <c r="N62" s="10">
        <f>H62+K62</f>
        <v>37.800000000000004</v>
      </c>
      <c r="O62" s="106"/>
      <c r="P62" s="106"/>
      <c r="Q62" s="50"/>
    </row>
    <row r="63" spans="1:17" ht="22.5" customHeight="1">
      <c r="A63" s="60" t="s">
        <v>1241</v>
      </c>
      <c r="B63" s="51">
        <v>12</v>
      </c>
      <c r="C63" s="36" t="s">
        <v>1526</v>
      </c>
      <c r="D63" s="53" t="s">
        <v>1527</v>
      </c>
      <c r="E63" s="84" t="s">
        <v>1476</v>
      </c>
      <c r="F63" s="75">
        <f>F64+G64+H64</f>
        <v>0</v>
      </c>
      <c r="G63" s="80"/>
      <c r="H63" s="81"/>
      <c r="I63" s="75">
        <f>I64+J64+K64</f>
        <v>38.3</v>
      </c>
      <c r="J63" s="80"/>
      <c r="K63" s="81"/>
      <c r="L63" s="75">
        <f>L64+M64+N64</f>
        <v>38.3</v>
      </c>
      <c r="M63" s="80"/>
      <c r="N63" s="81"/>
      <c r="O63" s="105" t="s">
        <v>727</v>
      </c>
      <c r="P63" s="105" t="s">
        <v>958</v>
      </c>
      <c r="Q63" s="49" t="s">
        <v>1509</v>
      </c>
    </row>
    <row r="64" spans="1:17" ht="22.5" customHeight="1">
      <c r="A64" s="61"/>
      <c r="B64" s="52"/>
      <c r="C64" s="38" t="s">
        <v>959</v>
      </c>
      <c r="D64" s="54"/>
      <c r="E64" s="85"/>
      <c r="F64" s="10"/>
      <c r="G64" s="10"/>
      <c r="H64" s="10"/>
      <c r="I64" s="10"/>
      <c r="J64" s="10">
        <v>37.55</v>
      </c>
      <c r="K64" s="10">
        <v>0.75</v>
      </c>
      <c r="L64" s="10">
        <f>F64+I64</f>
        <v>0</v>
      </c>
      <c r="M64" s="10">
        <f>G64+J64</f>
        <v>37.55</v>
      </c>
      <c r="N64" s="10">
        <f>H64+K64</f>
        <v>0.75</v>
      </c>
      <c r="O64" s="106"/>
      <c r="P64" s="106"/>
      <c r="Q64" s="50"/>
    </row>
    <row r="65" spans="1:17" ht="22.5" customHeight="1">
      <c r="A65" s="60" t="s">
        <v>1241</v>
      </c>
      <c r="B65" s="51"/>
      <c r="C65" s="36"/>
      <c r="D65" s="92"/>
      <c r="E65" s="93"/>
      <c r="F65" s="88">
        <f>F66+G66+H66</f>
        <v>1701.19</v>
      </c>
      <c r="G65" s="89"/>
      <c r="H65" s="90"/>
      <c r="I65" s="88">
        <f>I66+J66+K66</f>
        <v>434.26</v>
      </c>
      <c r="J65" s="89"/>
      <c r="K65" s="90"/>
      <c r="L65" s="88">
        <f>L66+M66+N66</f>
        <v>2135.45</v>
      </c>
      <c r="M65" s="89"/>
      <c r="N65" s="90"/>
      <c r="O65" s="99"/>
      <c r="P65" s="99"/>
      <c r="Q65" s="103"/>
    </row>
    <row r="66" spans="1:17" ht="22.5" customHeight="1">
      <c r="A66" s="61"/>
      <c r="B66" s="52"/>
      <c r="C66" s="38" t="s">
        <v>1397</v>
      </c>
      <c r="D66" s="87"/>
      <c r="E66" s="94"/>
      <c r="F66" s="11">
        <f aca="true" t="shared" si="2" ref="F66:N66">F42+F44+F46+F48+F50+F52+F54+F56+F58+F60+F62+F64</f>
        <v>222.99</v>
      </c>
      <c r="G66" s="11">
        <f t="shared" si="2"/>
        <v>328.45</v>
      </c>
      <c r="H66" s="11">
        <f t="shared" si="2"/>
        <v>1149.75</v>
      </c>
      <c r="I66" s="11">
        <f t="shared" si="2"/>
        <v>242.36</v>
      </c>
      <c r="J66" s="11">
        <f t="shared" si="2"/>
        <v>100.55</v>
      </c>
      <c r="K66" s="11">
        <f t="shared" si="2"/>
        <v>91.35</v>
      </c>
      <c r="L66" s="11">
        <f t="shared" si="2"/>
        <v>465.35</v>
      </c>
      <c r="M66" s="11">
        <f t="shared" si="2"/>
        <v>429</v>
      </c>
      <c r="N66" s="11">
        <f t="shared" si="2"/>
        <v>1241.1</v>
      </c>
      <c r="O66" s="100"/>
      <c r="P66" s="100"/>
      <c r="Q66" s="104"/>
    </row>
    <row r="67" spans="1:17" ht="29.25" customHeight="1">
      <c r="A67" s="60" t="s">
        <v>1242</v>
      </c>
      <c r="B67" s="51">
        <v>1</v>
      </c>
      <c r="C67" s="36" t="s">
        <v>1528</v>
      </c>
      <c r="D67" s="122">
        <v>26893</v>
      </c>
      <c r="E67" s="82" t="s">
        <v>1124</v>
      </c>
      <c r="F67" s="75">
        <f>F68+G68+H68</f>
        <v>559</v>
      </c>
      <c r="G67" s="80"/>
      <c r="H67" s="81"/>
      <c r="I67" s="75">
        <f>I68+J68+K68</f>
        <v>0</v>
      </c>
      <c r="J67" s="80"/>
      <c r="K67" s="81"/>
      <c r="L67" s="75">
        <f>L68+M68+N68</f>
        <v>559</v>
      </c>
      <c r="M67" s="80"/>
      <c r="N67" s="81"/>
      <c r="O67" s="105" t="s">
        <v>649</v>
      </c>
      <c r="P67" s="105" t="s">
        <v>961</v>
      </c>
      <c r="Q67" s="49"/>
    </row>
    <row r="68" spans="1:17" ht="29.25" customHeight="1">
      <c r="A68" s="61"/>
      <c r="B68" s="52"/>
      <c r="C68" s="38" t="s">
        <v>962</v>
      </c>
      <c r="D68" s="54"/>
      <c r="E68" s="83"/>
      <c r="F68" s="10">
        <v>544</v>
      </c>
      <c r="G68" s="10"/>
      <c r="H68" s="10">
        <v>15</v>
      </c>
      <c r="I68" s="10"/>
      <c r="J68" s="10"/>
      <c r="K68" s="10"/>
      <c r="L68" s="10">
        <f>F68+I68</f>
        <v>544</v>
      </c>
      <c r="M68" s="10">
        <f>G68+J68</f>
        <v>0</v>
      </c>
      <c r="N68" s="10">
        <f>H68+K68</f>
        <v>15</v>
      </c>
      <c r="O68" s="106"/>
      <c r="P68" s="106"/>
      <c r="Q68" s="50"/>
    </row>
    <row r="69" spans="1:17" ht="31.5" customHeight="1">
      <c r="A69" s="60" t="s">
        <v>1242</v>
      </c>
      <c r="B69" s="51">
        <v>2</v>
      </c>
      <c r="C69" s="36" t="s">
        <v>1529</v>
      </c>
      <c r="D69" s="53" t="s">
        <v>2216</v>
      </c>
      <c r="E69" s="82" t="s">
        <v>963</v>
      </c>
      <c r="F69" s="75">
        <f>F70+G70+H70</f>
        <v>34.7</v>
      </c>
      <c r="G69" s="80"/>
      <c r="H69" s="81"/>
      <c r="I69" s="75">
        <f>I70+J70+K70</f>
        <v>0</v>
      </c>
      <c r="J69" s="80"/>
      <c r="K69" s="81"/>
      <c r="L69" s="75">
        <f>L70+M70+N70</f>
        <v>34.7</v>
      </c>
      <c r="M69" s="80"/>
      <c r="N69" s="81"/>
      <c r="O69" s="105" t="s">
        <v>964</v>
      </c>
      <c r="P69" s="105" t="s">
        <v>1530</v>
      </c>
      <c r="Q69" s="49"/>
    </row>
    <row r="70" spans="1:17" ht="31.5" customHeight="1">
      <c r="A70" s="61"/>
      <c r="B70" s="52"/>
      <c r="C70" s="38" t="s">
        <v>965</v>
      </c>
      <c r="D70" s="54"/>
      <c r="E70" s="83"/>
      <c r="F70" s="10"/>
      <c r="G70" s="10">
        <v>0.7</v>
      </c>
      <c r="H70" s="10">
        <v>34</v>
      </c>
      <c r="I70" s="10"/>
      <c r="J70" s="10"/>
      <c r="K70" s="10"/>
      <c r="L70" s="10">
        <f>F70+I70</f>
        <v>0</v>
      </c>
      <c r="M70" s="10">
        <f>G70+J70</f>
        <v>0.7</v>
      </c>
      <c r="N70" s="10">
        <f>H70+K70</f>
        <v>34</v>
      </c>
      <c r="O70" s="106"/>
      <c r="P70" s="106"/>
      <c r="Q70" s="50"/>
    </row>
    <row r="71" spans="1:17" ht="30" customHeight="1">
      <c r="A71" s="60" t="s">
        <v>1242</v>
      </c>
      <c r="B71" s="51">
        <v>3</v>
      </c>
      <c r="C71" s="36" t="s">
        <v>1531</v>
      </c>
      <c r="D71" s="53" t="s">
        <v>2217</v>
      </c>
      <c r="E71" s="82" t="s">
        <v>966</v>
      </c>
      <c r="F71" s="75">
        <f>F72+G72+H72</f>
        <v>1507.69</v>
      </c>
      <c r="G71" s="80"/>
      <c r="H71" s="81"/>
      <c r="I71" s="75">
        <f>I72+J72+K72</f>
        <v>0</v>
      </c>
      <c r="J71" s="80"/>
      <c r="K71" s="81"/>
      <c r="L71" s="75">
        <f>L72+M72+N72</f>
        <v>1507.69</v>
      </c>
      <c r="M71" s="80"/>
      <c r="N71" s="81"/>
      <c r="O71" s="105" t="s">
        <v>36</v>
      </c>
      <c r="P71" s="105" t="s">
        <v>37</v>
      </c>
      <c r="Q71" s="49"/>
    </row>
    <row r="72" spans="1:17" ht="30" customHeight="1">
      <c r="A72" s="61"/>
      <c r="B72" s="52"/>
      <c r="C72" s="38" t="s">
        <v>38</v>
      </c>
      <c r="D72" s="54"/>
      <c r="E72" s="83"/>
      <c r="F72" s="10">
        <v>904.96</v>
      </c>
      <c r="G72" s="10">
        <v>464.07</v>
      </c>
      <c r="H72" s="10">
        <v>138.66</v>
      </c>
      <c r="I72" s="10"/>
      <c r="J72" s="10"/>
      <c r="K72" s="10"/>
      <c r="L72" s="10">
        <f>F72+I72</f>
        <v>904.96</v>
      </c>
      <c r="M72" s="10">
        <f>G72+J72</f>
        <v>464.07</v>
      </c>
      <c r="N72" s="10">
        <f>H72+K72</f>
        <v>138.66</v>
      </c>
      <c r="O72" s="106"/>
      <c r="P72" s="106"/>
      <c r="Q72" s="50"/>
    </row>
    <row r="73" spans="1:17" ht="30" customHeight="1">
      <c r="A73" s="60" t="s">
        <v>1242</v>
      </c>
      <c r="B73" s="51">
        <v>4</v>
      </c>
      <c r="C73" s="36" t="s">
        <v>1532</v>
      </c>
      <c r="D73" s="53" t="s">
        <v>2218</v>
      </c>
      <c r="E73" s="82" t="s">
        <v>39</v>
      </c>
      <c r="F73" s="75">
        <f>F74+G74+H74</f>
        <v>451.11</v>
      </c>
      <c r="G73" s="80"/>
      <c r="H73" s="81"/>
      <c r="I73" s="75">
        <f>I74+J74+K74</f>
        <v>0</v>
      </c>
      <c r="J73" s="80"/>
      <c r="K73" s="81"/>
      <c r="L73" s="75">
        <f>L74+M74+N74</f>
        <v>451.11</v>
      </c>
      <c r="M73" s="80"/>
      <c r="N73" s="81"/>
      <c r="O73" s="105" t="s">
        <v>40</v>
      </c>
      <c r="P73" s="105" t="s">
        <v>41</v>
      </c>
      <c r="Q73" s="49"/>
    </row>
    <row r="74" spans="1:17" ht="66" customHeight="1">
      <c r="A74" s="61"/>
      <c r="B74" s="52"/>
      <c r="C74" s="38" t="s">
        <v>42</v>
      </c>
      <c r="D74" s="54"/>
      <c r="E74" s="83"/>
      <c r="F74" s="10">
        <v>9</v>
      </c>
      <c r="G74" s="10">
        <v>114</v>
      </c>
      <c r="H74" s="10">
        <v>328.11</v>
      </c>
      <c r="I74" s="10"/>
      <c r="J74" s="10"/>
      <c r="K74" s="10"/>
      <c r="L74" s="10">
        <f>F74+I74</f>
        <v>9</v>
      </c>
      <c r="M74" s="10">
        <f>G74+J74</f>
        <v>114</v>
      </c>
      <c r="N74" s="10">
        <f>H74+K74</f>
        <v>328.11</v>
      </c>
      <c r="O74" s="106"/>
      <c r="P74" s="106"/>
      <c r="Q74" s="50"/>
    </row>
    <row r="75" spans="1:17" ht="40.5" customHeight="1">
      <c r="A75" s="60" t="s">
        <v>1242</v>
      </c>
      <c r="B75" s="51">
        <v>5</v>
      </c>
      <c r="C75" s="36" t="s">
        <v>1533</v>
      </c>
      <c r="D75" s="53" t="s">
        <v>2219</v>
      </c>
      <c r="E75" s="82" t="s">
        <v>43</v>
      </c>
      <c r="F75" s="75">
        <f>F76+G76+H76</f>
        <v>1063.5</v>
      </c>
      <c r="G75" s="80"/>
      <c r="H75" s="81"/>
      <c r="I75" s="75">
        <f>I76+J76+K76</f>
        <v>253.5</v>
      </c>
      <c r="J75" s="80"/>
      <c r="K75" s="81"/>
      <c r="L75" s="75">
        <f>L76+M76+N76</f>
        <v>1317</v>
      </c>
      <c r="M75" s="80"/>
      <c r="N75" s="81"/>
      <c r="O75" s="105" t="s">
        <v>44</v>
      </c>
      <c r="P75" s="105" t="s">
        <v>45</v>
      </c>
      <c r="Q75" s="49"/>
    </row>
    <row r="76" spans="1:17" ht="43.5" customHeight="1">
      <c r="A76" s="61"/>
      <c r="B76" s="52"/>
      <c r="C76" s="38" t="s">
        <v>46</v>
      </c>
      <c r="D76" s="54"/>
      <c r="E76" s="83"/>
      <c r="F76" s="10">
        <v>47.3</v>
      </c>
      <c r="G76" s="10">
        <v>44</v>
      </c>
      <c r="H76" s="10">
        <v>972.2</v>
      </c>
      <c r="I76" s="10">
        <v>0.4</v>
      </c>
      <c r="J76" s="10"/>
      <c r="K76" s="10">
        <v>253.1</v>
      </c>
      <c r="L76" s="10">
        <f>F76+I76</f>
        <v>47.699999999999996</v>
      </c>
      <c r="M76" s="10">
        <f>G76+J76</f>
        <v>44</v>
      </c>
      <c r="N76" s="10">
        <f>H76+K76</f>
        <v>1225.3</v>
      </c>
      <c r="O76" s="106"/>
      <c r="P76" s="106"/>
      <c r="Q76" s="50"/>
    </row>
    <row r="77" spans="1:17" ht="29.25" customHeight="1">
      <c r="A77" s="60" t="s">
        <v>1242</v>
      </c>
      <c r="B77" s="51">
        <v>6</v>
      </c>
      <c r="C77" s="36" t="s">
        <v>1534</v>
      </c>
      <c r="D77" s="53" t="s">
        <v>2220</v>
      </c>
      <c r="E77" s="82" t="s">
        <v>47</v>
      </c>
      <c r="F77" s="75">
        <f>F78+G78+H78</f>
        <v>1676</v>
      </c>
      <c r="G77" s="80"/>
      <c r="H77" s="81"/>
      <c r="I77" s="75">
        <f>I78+J78+K78</f>
        <v>0</v>
      </c>
      <c r="J77" s="80"/>
      <c r="K77" s="81"/>
      <c r="L77" s="75">
        <f>L78+M78+N78</f>
        <v>1676</v>
      </c>
      <c r="M77" s="80"/>
      <c r="N77" s="81"/>
      <c r="O77" s="105" t="s">
        <v>48</v>
      </c>
      <c r="P77" s="105" t="s">
        <v>49</v>
      </c>
      <c r="Q77" s="49"/>
    </row>
    <row r="78" spans="1:17" ht="29.25" customHeight="1">
      <c r="A78" s="61"/>
      <c r="B78" s="52"/>
      <c r="C78" s="38" t="s">
        <v>50</v>
      </c>
      <c r="D78" s="54"/>
      <c r="E78" s="83"/>
      <c r="F78" s="10">
        <v>323</v>
      </c>
      <c r="G78" s="10">
        <v>26</v>
      </c>
      <c r="H78" s="10">
        <v>1327</v>
      </c>
      <c r="I78" s="10"/>
      <c r="J78" s="10"/>
      <c r="K78" s="10"/>
      <c r="L78" s="10">
        <f>F78+I78</f>
        <v>323</v>
      </c>
      <c r="M78" s="10">
        <f>G78+J78</f>
        <v>26</v>
      </c>
      <c r="N78" s="10">
        <f>H78+K78</f>
        <v>1327</v>
      </c>
      <c r="O78" s="106"/>
      <c r="P78" s="106"/>
      <c r="Q78" s="50"/>
    </row>
    <row r="79" spans="1:17" ht="22.5" customHeight="1">
      <c r="A79" s="60" t="s">
        <v>1242</v>
      </c>
      <c r="B79" s="51">
        <v>7</v>
      </c>
      <c r="C79" s="36" t="s">
        <v>1535</v>
      </c>
      <c r="D79" s="122">
        <v>26893</v>
      </c>
      <c r="E79" s="82" t="s">
        <v>51</v>
      </c>
      <c r="F79" s="75">
        <f>F80+G80+H80</f>
        <v>894</v>
      </c>
      <c r="G79" s="80"/>
      <c r="H79" s="81"/>
      <c r="I79" s="75">
        <f>I80+J80+K80</f>
        <v>0</v>
      </c>
      <c r="J79" s="80"/>
      <c r="K79" s="81"/>
      <c r="L79" s="75">
        <f>L80+M80+N80</f>
        <v>894</v>
      </c>
      <c r="M79" s="80"/>
      <c r="N79" s="81"/>
      <c r="O79" s="105" t="s">
        <v>723</v>
      </c>
      <c r="P79" s="105" t="s">
        <v>52</v>
      </c>
      <c r="Q79" s="49"/>
    </row>
    <row r="80" spans="1:17" ht="22.5" customHeight="1">
      <c r="A80" s="61"/>
      <c r="B80" s="52"/>
      <c r="C80" s="38" t="s">
        <v>53</v>
      </c>
      <c r="D80" s="54"/>
      <c r="E80" s="83"/>
      <c r="F80" s="10">
        <v>333</v>
      </c>
      <c r="G80" s="10">
        <v>229</v>
      </c>
      <c r="H80" s="10">
        <v>332</v>
      </c>
      <c r="I80" s="10"/>
      <c r="J80" s="10"/>
      <c r="K80" s="10"/>
      <c r="L80" s="10">
        <f>F80+I80</f>
        <v>333</v>
      </c>
      <c r="M80" s="10">
        <f>G80+J80</f>
        <v>229</v>
      </c>
      <c r="N80" s="10">
        <f>H80+K80</f>
        <v>332</v>
      </c>
      <c r="O80" s="106"/>
      <c r="P80" s="106"/>
      <c r="Q80" s="50"/>
    </row>
    <row r="81" spans="1:17" ht="22.5" customHeight="1">
      <c r="A81" s="60" t="s">
        <v>1242</v>
      </c>
      <c r="B81" s="51">
        <v>8</v>
      </c>
      <c r="C81" s="36" t="s">
        <v>1536</v>
      </c>
      <c r="D81" s="53" t="s">
        <v>2221</v>
      </c>
      <c r="E81" s="82" t="s">
        <v>1125</v>
      </c>
      <c r="F81" s="75">
        <f>F82+G82+H82</f>
        <v>42.07</v>
      </c>
      <c r="G81" s="80"/>
      <c r="H81" s="81"/>
      <c r="I81" s="75">
        <f>I82+J82+K82</f>
        <v>7.58</v>
      </c>
      <c r="J81" s="80"/>
      <c r="K81" s="81"/>
      <c r="L81" s="75">
        <f>L82+M82+N82</f>
        <v>49.65</v>
      </c>
      <c r="M81" s="80"/>
      <c r="N81" s="81"/>
      <c r="O81" s="105" t="s">
        <v>646</v>
      </c>
      <c r="P81" s="105" t="s">
        <v>54</v>
      </c>
      <c r="Q81" s="49" t="s">
        <v>1537</v>
      </c>
    </row>
    <row r="82" spans="1:17" ht="22.5" customHeight="1">
      <c r="A82" s="61"/>
      <c r="B82" s="52"/>
      <c r="C82" s="38" t="s">
        <v>55</v>
      </c>
      <c r="D82" s="54"/>
      <c r="E82" s="83"/>
      <c r="F82" s="10"/>
      <c r="G82" s="10">
        <v>42.07</v>
      </c>
      <c r="H82" s="10"/>
      <c r="I82" s="10"/>
      <c r="J82" s="10"/>
      <c r="K82" s="10">
        <v>7.58</v>
      </c>
      <c r="L82" s="10">
        <f>F82+I82</f>
        <v>0</v>
      </c>
      <c r="M82" s="10">
        <f>G82+J82</f>
        <v>42.07</v>
      </c>
      <c r="N82" s="10">
        <f>H82+K82</f>
        <v>7.58</v>
      </c>
      <c r="O82" s="106"/>
      <c r="P82" s="106"/>
      <c r="Q82" s="50"/>
    </row>
    <row r="83" spans="1:17" ht="22.5" customHeight="1">
      <c r="A83" s="60" t="s">
        <v>1242</v>
      </c>
      <c r="B83" s="51">
        <v>9</v>
      </c>
      <c r="C83" s="36" t="s">
        <v>1538</v>
      </c>
      <c r="D83" s="53" t="s">
        <v>2221</v>
      </c>
      <c r="E83" s="82" t="s">
        <v>1126</v>
      </c>
      <c r="F83" s="75">
        <f>F84+G84+H84</f>
        <v>292.03</v>
      </c>
      <c r="G83" s="80"/>
      <c r="H83" s="81"/>
      <c r="I83" s="75">
        <f>I84+J84+K84</f>
        <v>322.47</v>
      </c>
      <c r="J83" s="80"/>
      <c r="K83" s="81"/>
      <c r="L83" s="75">
        <f>L84+M84+N84</f>
        <v>614.5</v>
      </c>
      <c r="M83" s="80"/>
      <c r="N83" s="81"/>
      <c r="O83" s="105" t="s">
        <v>723</v>
      </c>
      <c r="P83" s="105" t="s">
        <v>56</v>
      </c>
      <c r="Q83" s="49"/>
    </row>
    <row r="84" spans="1:17" ht="22.5" customHeight="1">
      <c r="A84" s="61"/>
      <c r="B84" s="52"/>
      <c r="C84" s="38" t="s">
        <v>57</v>
      </c>
      <c r="D84" s="54"/>
      <c r="E84" s="83"/>
      <c r="F84" s="10"/>
      <c r="G84" s="10">
        <v>292.03</v>
      </c>
      <c r="H84" s="10"/>
      <c r="I84" s="10">
        <v>168.47</v>
      </c>
      <c r="J84" s="10">
        <v>154</v>
      </c>
      <c r="K84" s="10"/>
      <c r="L84" s="10">
        <f>F84+I84</f>
        <v>168.47</v>
      </c>
      <c r="M84" s="10">
        <f>G84+J84</f>
        <v>446.03</v>
      </c>
      <c r="N84" s="10">
        <f>H84+K84</f>
        <v>0</v>
      </c>
      <c r="O84" s="106"/>
      <c r="P84" s="106"/>
      <c r="Q84" s="50"/>
    </row>
    <row r="85" spans="1:17" ht="22.5" customHeight="1">
      <c r="A85" s="60" t="s">
        <v>1242</v>
      </c>
      <c r="B85" s="51">
        <v>10</v>
      </c>
      <c r="C85" s="36" t="s">
        <v>1539</v>
      </c>
      <c r="D85" s="53" t="s">
        <v>2221</v>
      </c>
      <c r="E85" s="82" t="s">
        <v>1127</v>
      </c>
      <c r="F85" s="75">
        <f>F86+G86+H86</f>
        <v>11.489999999999998</v>
      </c>
      <c r="G85" s="80"/>
      <c r="H85" s="81"/>
      <c r="I85" s="75">
        <f>I86+J86+K86</f>
        <v>12.91</v>
      </c>
      <c r="J85" s="80"/>
      <c r="K85" s="81"/>
      <c r="L85" s="75">
        <f>L86+M86+N86</f>
        <v>24.4</v>
      </c>
      <c r="M85" s="80"/>
      <c r="N85" s="81"/>
      <c r="O85" s="105" t="s">
        <v>723</v>
      </c>
      <c r="P85" s="105" t="s">
        <v>58</v>
      </c>
      <c r="Q85" s="49"/>
    </row>
    <row r="86" spans="1:17" ht="22.5" customHeight="1">
      <c r="A86" s="61"/>
      <c r="B86" s="52"/>
      <c r="C86" s="38" t="s">
        <v>59</v>
      </c>
      <c r="D86" s="54"/>
      <c r="E86" s="83"/>
      <c r="F86" s="10">
        <v>1.62</v>
      </c>
      <c r="G86" s="10"/>
      <c r="H86" s="10">
        <v>9.87</v>
      </c>
      <c r="I86" s="10">
        <v>12.91</v>
      </c>
      <c r="J86" s="10"/>
      <c r="K86" s="10"/>
      <c r="L86" s="10">
        <f>F86+I86</f>
        <v>14.530000000000001</v>
      </c>
      <c r="M86" s="10">
        <f>G86+J86</f>
        <v>0</v>
      </c>
      <c r="N86" s="10">
        <f>H86+K86</f>
        <v>9.87</v>
      </c>
      <c r="O86" s="106"/>
      <c r="P86" s="106"/>
      <c r="Q86" s="50"/>
    </row>
    <row r="87" spans="1:17" ht="22.5" customHeight="1">
      <c r="A87" s="60" t="s">
        <v>1242</v>
      </c>
      <c r="B87" s="51">
        <v>11</v>
      </c>
      <c r="C87" s="36" t="s">
        <v>1540</v>
      </c>
      <c r="D87" s="53" t="s">
        <v>2221</v>
      </c>
      <c r="E87" s="82" t="s">
        <v>923</v>
      </c>
      <c r="F87" s="75">
        <f>F88+G88+H88</f>
        <v>0</v>
      </c>
      <c r="G87" s="80"/>
      <c r="H87" s="81"/>
      <c r="I87" s="75">
        <f>I88+J88+K88</f>
        <v>84.11</v>
      </c>
      <c r="J87" s="80"/>
      <c r="K87" s="81"/>
      <c r="L87" s="75">
        <f>L88+M88+N88</f>
        <v>84.11</v>
      </c>
      <c r="M87" s="80"/>
      <c r="N87" s="81"/>
      <c r="O87" s="105" t="s">
        <v>736</v>
      </c>
      <c r="P87" s="105" t="s">
        <v>62</v>
      </c>
      <c r="Q87" s="49" t="s">
        <v>1537</v>
      </c>
    </row>
    <row r="88" spans="1:17" ht="22.5" customHeight="1">
      <c r="A88" s="61"/>
      <c r="B88" s="52"/>
      <c r="C88" s="38" t="s">
        <v>63</v>
      </c>
      <c r="D88" s="54"/>
      <c r="E88" s="83"/>
      <c r="F88" s="10"/>
      <c r="G88" s="10"/>
      <c r="H88" s="10"/>
      <c r="I88" s="10">
        <v>84.11</v>
      </c>
      <c r="J88" s="10"/>
      <c r="K88" s="10"/>
      <c r="L88" s="10">
        <f>F88+I88</f>
        <v>84.11</v>
      </c>
      <c r="M88" s="10">
        <f>G88+J88</f>
        <v>0</v>
      </c>
      <c r="N88" s="10">
        <f>H88+K88</f>
        <v>0</v>
      </c>
      <c r="O88" s="106"/>
      <c r="P88" s="106"/>
      <c r="Q88" s="50"/>
    </row>
    <row r="89" spans="1:17" ht="22.5" customHeight="1">
      <c r="A89" s="60" t="s">
        <v>1242</v>
      </c>
      <c r="B89" s="51">
        <v>12</v>
      </c>
      <c r="C89" s="36" t="s">
        <v>1541</v>
      </c>
      <c r="D89" s="53" t="s">
        <v>2222</v>
      </c>
      <c r="E89" s="82" t="s">
        <v>1128</v>
      </c>
      <c r="F89" s="75">
        <f>F90+G90+H90</f>
        <v>478.72</v>
      </c>
      <c r="G89" s="80"/>
      <c r="H89" s="81"/>
      <c r="I89" s="75">
        <f>I90+J90+K90</f>
        <v>62.32</v>
      </c>
      <c r="J89" s="80"/>
      <c r="K89" s="81"/>
      <c r="L89" s="75">
        <f>L90+M90+N90</f>
        <v>541.04</v>
      </c>
      <c r="M89" s="80"/>
      <c r="N89" s="81"/>
      <c r="O89" s="105" t="s">
        <v>44</v>
      </c>
      <c r="P89" s="105" t="s">
        <v>60</v>
      </c>
      <c r="Q89" s="49"/>
    </row>
    <row r="90" spans="1:17" ht="22.5" customHeight="1">
      <c r="A90" s="61"/>
      <c r="B90" s="52"/>
      <c r="C90" s="38" t="s">
        <v>61</v>
      </c>
      <c r="D90" s="54"/>
      <c r="E90" s="83"/>
      <c r="F90" s="10">
        <v>168.62</v>
      </c>
      <c r="G90" s="10">
        <v>21.13</v>
      </c>
      <c r="H90" s="10">
        <v>288.97</v>
      </c>
      <c r="I90" s="10">
        <v>62.32</v>
      </c>
      <c r="J90" s="10"/>
      <c r="K90" s="10"/>
      <c r="L90" s="10">
        <f>F90+I90</f>
        <v>230.94</v>
      </c>
      <c r="M90" s="10">
        <f>G90+J90</f>
        <v>21.13</v>
      </c>
      <c r="N90" s="10">
        <f>H90+K90</f>
        <v>288.97</v>
      </c>
      <c r="O90" s="106"/>
      <c r="P90" s="106"/>
      <c r="Q90" s="50"/>
    </row>
    <row r="91" spans="1:17" ht="22.5" customHeight="1">
      <c r="A91" s="60" t="s">
        <v>1242</v>
      </c>
      <c r="B91" s="51">
        <v>13</v>
      </c>
      <c r="C91" s="36" t="s">
        <v>1542</v>
      </c>
      <c r="D91" s="53" t="s">
        <v>2221</v>
      </c>
      <c r="E91" s="82" t="s">
        <v>64</v>
      </c>
      <c r="F91" s="75">
        <f>F92+G92+H92</f>
        <v>15.77</v>
      </c>
      <c r="G91" s="80"/>
      <c r="H91" s="81"/>
      <c r="I91" s="75">
        <f>I92+J92+K92</f>
        <v>12.38</v>
      </c>
      <c r="J91" s="80"/>
      <c r="K91" s="81"/>
      <c r="L91" s="75">
        <f>L92+M92+N92</f>
        <v>28.15</v>
      </c>
      <c r="M91" s="80"/>
      <c r="N91" s="81"/>
      <c r="O91" s="105" t="s">
        <v>723</v>
      </c>
      <c r="P91" s="105" t="s">
        <v>65</v>
      </c>
      <c r="Q91" s="49"/>
    </row>
    <row r="92" spans="1:17" ht="22.5" customHeight="1">
      <c r="A92" s="61"/>
      <c r="B92" s="52"/>
      <c r="C92" s="38" t="s">
        <v>66</v>
      </c>
      <c r="D92" s="54"/>
      <c r="E92" s="83"/>
      <c r="F92" s="10"/>
      <c r="G92" s="10">
        <v>1.33</v>
      </c>
      <c r="H92" s="10">
        <v>14.44</v>
      </c>
      <c r="I92" s="10">
        <v>12.38</v>
      </c>
      <c r="J92" s="10"/>
      <c r="K92" s="10"/>
      <c r="L92" s="10">
        <f>F92+I92</f>
        <v>12.38</v>
      </c>
      <c r="M92" s="10">
        <f>G92+J92</f>
        <v>1.33</v>
      </c>
      <c r="N92" s="10">
        <f>H92+K92</f>
        <v>14.44</v>
      </c>
      <c r="O92" s="106"/>
      <c r="P92" s="106"/>
      <c r="Q92" s="50"/>
    </row>
    <row r="93" spans="1:17" ht="22.5" customHeight="1">
      <c r="A93" s="60" t="s">
        <v>1242</v>
      </c>
      <c r="B93" s="51">
        <v>14</v>
      </c>
      <c r="C93" s="36" t="s">
        <v>1543</v>
      </c>
      <c r="D93" s="91" t="s">
        <v>1544</v>
      </c>
      <c r="E93" s="82" t="s">
        <v>67</v>
      </c>
      <c r="F93" s="75">
        <f>F94+G94+H94</f>
        <v>26.35</v>
      </c>
      <c r="G93" s="80"/>
      <c r="H93" s="81"/>
      <c r="I93" s="75">
        <f>I94+J94+K94</f>
        <v>9.62</v>
      </c>
      <c r="J93" s="80"/>
      <c r="K93" s="81"/>
      <c r="L93" s="75">
        <f>L94+M94+N94</f>
        <v>35.97</v>
      </c>
      <c r="M93" s="80"/>
      <c r="N93" s="81"/>
      <c r="O93" s="105" t="s">
        <v>68</v>
      </c>
      <c r="P93" s="105" t="s">
        <v>69</v>
      </c>
      <c r="Q93" s="49"/>
    </row>
    <row r="94" spans="1:17" ht="22.5" customHeight="1">
      <c r="A94" s="61"/>
      <c r="B94" s="52"/>
      <c r="C94" s="38" t="s">
        <v>70</v>
      </c>
      <c r="D94" s="79"/>
      <c r="E94" s="83"/>
      <c r="F94" s="10"/>
      <c r="G94" s="10">
        <v>24.84</v>
      </c>
      <c r="H94" s="10">
        <v>1.51</v>
      </c>
      <c r="I94" s="10"/>
      <c r="J94" s="10">
        <v>9.62</v>
      </c>
      <c r="K94" s="10"/>
      <c r="L94" s="10">
        <f>F94+I94</f>
        <v>0</v>
      </c>
      <c r="M94" s="10">
        <f>G94+J94</f>
        <v>34.46</v>
      </c>
      <c r="N94" s="10">
        <f>H94+K94</f>
        <v>1.51</v>
      </c>
      <c r="O94" s="106"/>
      <c r="P94" s="106"/>
      <c r="Q94" s="50"/>
    </row>
    <row r="95" spans="1:17" s="5" customFormat="1" ht="22.5" customHeight="1">
      <c r="A95" s="60" t="s">
        <v>1242</v>
      </c>
      <c r="B95" s="51">
        <v>15</v>
      </c>
      <c r="C95" s="36" t="s">
        <v>1545</v>
      </c>
      <c r="D95" s="122">
        <v>40260</v>
      </c>
      <c r="E95" s="84" t="s">
        <v>1459</v>
      </c>
      <c r="F95" s="55">
        <f>F96+G96+H96</f>
        <v>754.6</v>
      </c>
      <c r="G95" s="56"/>
      <c r="H95" s="57"/>
      <c r="I95" s="55">
        <f>I96+J96+K96</f>
        <v>0</v>
      </c>
      <c r="J95" s="56"/>
      <c r="K95" s="57"/>
      <c r="L95" s="55">
        <f>L96+M96+N96</f>
        <v>754.6</v>
      </c>
      <c r="M95" s="56"/>
      <c r="N95" s="57"/>
      <c r="O95" s="95" t="s">
        <v>1460</v>
      </c>
      <c r="P95" s="95" t="s">
        <v>1461</v>
      </c>
      <c r="Q95" s="101"/>
    </row>
    <row r="96" spans="1:17" s="5" customFormat="1" ht="35.25" customHeight="1">
      <c r="A96" s="61"/>
      <c r="B96" s="52"/>
      <c r="C96" s="38" t="s">
        <v>1462</v>
      </c>
      <c r="D96" s="54"/>
      <c r="E96" s="85"/>
      <c r="F96" s="14">
        <v>5</v>
      </c>
      <c r="G96" s="14">
        <v>747.5</v>
      </c>
      <c r="H96" s="14">
        <v>2.1</v>
      </c>
      <c r="I96" s="14"/>
      <c r="J96" s="14"/>
      <c r="K96" s="14"/>
      <c r="L96" s="14">
        <f>F96+I96</f>
        <v>5</v>
      </c>
      <c r="M96" s="14">
        <f>G96+J96</f>
        <v>747.5</v>
      </c>
      <c r="N96" s="14">
        <f>H96+K96</f>
        <v>2.1</v>
      </c>
      <c r="O96" s="96"/>
      <c r="P96" s="96"/>
      <c r="Q96" s="102"/>
    </row>
    <row r="97" spans="1:17" s="5" customFormat="1" ht="35.25" customHeight="1">
      <c r="A97" s="60" t="s">
        <v>1242</v>
      </c>
      <c r="B97" s="51">
        <v>16</v>
      </c>
      <c r="C97" s="39" t="s">
        <v>1546</v>
      </c>
      <c r="D97" s="122">
        <v>41415</v>
      </c>
      <c r="E97" s="53" t="s">
        <v>1477</v>
      </c>
      <c r="F97" s="55">
        <v>2.25</v>
      </c>
      <c r="G97" s="56"/>
      <c r="H97" s="57"/>
      <c r="I97" s="16"/>
      <c r="J97" s="18"/>
      <c r="K97" s="17"/>
      <c r="L97" s="55">
        <v>2.25</v>
      </c>
      <c r="M97" s="56"/>
      <c r="N97" s="57"/>
      <c r="O97" s="20" t="s">
        <v>1478</v>
      </c>
      <c r="P97" s="53" t="s">
        <v>1479</v>
      </c>
      <c r="Q97" s="19"/>
    </row>
    <row r="98" spans="1:17" s="5" customFormat="1" ht="35.25" customHeight="1">
      <c r="A98" s="61"/>
      <c r="B98" s="52"/>
      <c r="C98" s="39" t="s">
        <v>1480</v>
      </c>
      <c r="D98" s="54"/>
      <c r="E98" s="54"/>
      <c r="F98" s="16">
        <v>2.25</v>
      </c>
      <c r="G98" s="14"/>
      <c r="H98" s="17"/>
      <c r="I98" s="16"/>
      <c r="J98" s="14"/>
      <c r="K98" s="17"/>
      <c r="L98" s="16">
        <v>2.25</v>
      </c>
      <c r="M98" s="14"/>
      <c r="N98" s="17"/>
      <c r="O98" s="20" t="s">
        <v>1481</v>
      </c>
      <c r="P98" s="54"/>
      <c r="Q98" s="19"/>
    </row>
    <row r="99" spans="1:17" s="15" customFormat="1" ht="22.5" customHeight="1">
      <c r="A99" s="60" t="s">
        <v>1242</v>
      </c>
      <c r="B99" s="51"/>
      <c r="C99" s="36"/>
      <c r="D99" s="92"/>
      <c r="E99" s="93"/>
      <c r="F99" s="88">
        <f>F100+G100+H100</f>
        <v>7809.280000000001</v>
      </c>
      <c r="G99" s="89"/>
      <c r="H99" s="90"/>
      <c r="I99" s="88">
        <f>I100+J100+K100</f>
        <v>764.89</v>
      </c>
      <c r="J99" s="89"/>
      <c r="K99" s="90"/>
      <c r="L99" s="88">
        <f>L100+M100+N100</f>
        <v>8574.17</v>
      </c>
      <c r="M99" s="89"/>
      <c r="N99" s="90"/>
      <c r="O99" s="99"/>
      <c r="P99" s="99"/>
      <c r="Q99" s="103"/>
    </row>
    <row r="100" spans="1:17" s="15" customFormat="1" ht="22.5" customHeight="1">
      <c r="A100" s="61"/>
      <c r="B100" s="52"/>
      <c r="C100" s="38" t="s">
        <v>1482</v>
      </c>
      <c r="D100" s="87"/>
      <c r="E100" s="94"/>
      <c r="F100" s="11">
        <f>F98+F96+F90+F86+F80+F78+F76+F74+F72+F68</f>
        <v>2338.75</v>
      </c>
      <c r="G100" s="11">
        <f>G96+G94+G92+G90+G84+G82+G80+G78+G76+G74+G72+G70</f>
        <v>2006.6699999999998</v>
      </c>
      <c r="H100" s="11">
        <f>H96+H94+H92+H90+H86+H80+H78+H76+H74+H72+H70+H68</f>
        <v>3463.86</v>
      </c>
      <c r="I100" s="11">
        <f>I68+I72+I70+I74+I76+I78+I80+I82+I84+I86+I90+I88+I92+I94</f>
        <v>340.59</v>
      </c>
      <c r="J100" s="11">
        <f>J68+J72+J70+J74+J76+J78+J80+J82+J84+J86+J90+J88+J92+J94</f>
        <v>163.62</v>
      </c>
      <c r="K100" s="11">
        <f>K68+K72+K70+K74+K76+K78+K80+K82+K84+K86+K90+K88+K92+K94</f>
        <v>260.68</v>
      </c>
      <c r="L100" s="11">
        <f>L96+L92+L90+L88+L86+L84+L80+L78+L76+L74+L72+L68+L98</f>
        <v>2679.34</v>
      </c>
      <c r="M100" s="11">
        <f>M96+M94+M92+M90+M88+M86+M84+M82+M80+M78+M76+M74+M72+M70+M68</f>
        <v>2170.29</v>
      </c>
      <c r="N100" s="11">
        <f>N96+N94+N92+N90+N88+N86+N84+N82+N80+N78+N76+N74+N72+N70+N68</f>
        <v>3724.54</v>
      </c>
      <c r="O100" s="100"/>
      <c r="P100" s="100"/>
      <c r="Q100" s="104"/>
    </row>
    <row r="101" spans="1:17" ht="22.5" customHeight="1">
      <c r="A101" s="60" t="s">
        <v>1243</v>
      </c>
      <c r="B101" s="51">
        <v>1</v>
      </c>
      <c r="C101" s="36" t="s">
        <v>1547</v>
      </c>
      <c r="D101" s="78" t="s">
        <v>2223</v>
      </c>
      <c r="E101" s="82" t="s">
        <v>1398</v>
      </c>
      <c r="F101" s="75">
        <f>F102+G102+H102</f>
        <v>40.7</v>
      </c>
      <c r="G101" s="80"/>
      <c r="H101" s="81"/>
      <c r="I101" s="75">
        <f>I102+J102+K102</f>
        <v>12.7</v>
      </c>
      <c r="J101" s="80"/>
      <c r="K101" s="81"/>
      <c r="L101" s="75">
        <f>L102+M102+N102</f>
        <v>53.4</v>
      </c>
      <c r="M101" s="80"/>
      <c r="N101" s="81"/>
      <c r="O101" s="105" t="s">
        <v>71</v>
      </c>
      <c r="P101" s="105" t="s">
        <v>72</v>
      </c>
      <c r="Q101" s="49" t="s">
        <v>1548</v>
      </c>
    </row>
    <row r="102" spans="1:17" ht="22.5" customHeight="1">
      <c r="A102" s="61"/>
      <c r="B102" s="52"/>
      <c r="C102" s="38" t="s">
        <v>73</v>
      </c>
      <c r="D102" s="79"/>
      <c r="E102" s="83"/>
      <c r="F102" s="10"/>
      <c r="G102" s="10">
        <v>13.9</v>
      </c>
      <c r="H102" s="10">
        <v>26.8</v>
      </c>
      <c r="I102" s="10"/>
      <c r="J102" s="10">
        <v>9.5</v>
      </c>
      <c r="K102" s="10">
        <v>3.2</v>
      </c>
      <c r="L102" s="10">
        <f>F102+I102</f>
        <v>0</v>
      </c>
      <c r="M102" s="10">
        <f>G102+J102</f>
        <v>23.4</v>
      </c>
      <c r="N102" s="10">
        <f>H102+K102</f>
        <v>30</v>
      </c>
      <c r="O102" s="106"/>
      <c r="P102" s="106"/>
      <c r="Q102" s="50"/>
    </row>
    <row r="103" spans="1:17" ht="22.5" customHeight="1">
      <c r="A103" s="60" t="s">
        <v>1243</v>
      </c>
      <c r="B103" s="51">
        <v>2</v>
      </c>
      <c r="C103" s="36" t="s">
        <v>1549</v>
      </c>
      <c r="D103" s="78" t="s">
        <v>2224</v>
      </c>
      <c r="E103" s="82" t="s">
        <v>1399</v>
      </c>
      <c r="F103" s="75">
        <f>F104+G104+H104</f>
        <v>117.2</v>
      </c>
      <c r="G103" s="80"/>
      <c r="H103" s="81"/>
      <c r="I103" s="75">
        <f>I104+J104+K104</f>
        <v>74.6</v>
      </c>
      <c r="J103" s="80"/>
      <c r="K103" s="81"/>
      <c r="L103" s="75">
        <f>L104+M104+N104</f>
        <v>191.8</v>
      </c>
      <c r="M103" s="80"/>
      <c r="N103" s="81"/>
      <c r="O103" s="105" t="s">
        <v>727</v>
      </c>
      <c r="P103" s="105" t="s">
        <v>74</v>
      </c>
      <c r="Q103" s="49"/>
    </row>
    <row r="104" spans="1:17" ht="33.75" customHeight="1">
      <c r="A104" s="61"/>
      <c r="B104" s="52"/>
      <c r="C104" s="38" t="s">
        <v>75</v>
      </c>
      <c r="D104" s="79"/>
      <c r="E104" s="83"/>
      <c r="F104" s="10"/>
      <c r="G104" s="10">
        <v>107.4</v>
      </c>
      <c r="H104" s="10">
        <v>9.8</v>
      </c>
      <c r="I104" s="10">
        <v>65</v>
      </c>
      <c r="J104" s="10">
        <v>9.6</v>
      </c>
      <c r="K104" s="10"/>
      <c r="L104" s="10">
        <f>F104+I104</f>
        <v>65</v>
      </c>
      <c r="M104" s="10">
        <f>G104+J104</f>
        <v>117</v>
      </c>
      <c r="N104" s="10">
        <f>H104+K104</f>
        <v>9.8</v>
      </c>
      <c r="O104" s="106"/>
      <c r="P104" s="106"/>
      <c r="Q104" s="50"/>
    </row>
    <row r="105" spans="1:17" ht="22.5" customHeight="1">
      <c r="A105" s="60" t="s">
        <v>1243</v>
      </c>
      <c r="B105" s="51">
        <v>3</v>
      </c>
      <c r="C105" s="36" t="s">
        <v>1550</v>
      </c>
      <c r="D105" s="91">
        <v>27335</v>
      </c>
      <c r="E105" s="82" t="s">
        <v>1400</v>
      </c>
      <c r="F105" s="75">
        <f>F106+G106+H106</f>
        <v>32.4</v>
      </c>
      <c r="G105" s="80"/>
      <c r="H105" s="81"/>
      <c r="I105" s="75">
        <f>I106+J106+K106</f>
        <v>0</v>
      </c>
      <c r="J105" s="80"/>
      <c r="K105" s="81"/>
      <c r="L105" s="75">
        <f>L106+M106+N106</f>
        <v>32.4</v>
      </c>
      <c r="M105" s="80"/>
      <c r="N105" s="81"/>
      <c r="O105" s="105" t="s">
        <v>727</v>
      </c>
      <c r="P105" s="105" t="s">
        <v>1551</v>
      </c>
      <c r="Q105" s="49"/>
    </row>
    <row r="106" spans="1:17" ht="22.5" customHeight="1">
      <c r="A106" s="61"/>
      <c r="B106" s="52"/>
      <c r="C106" s="38" t="s">
        <v>76</v>
      </c>
      <c r="D106" s="79"/>
      <c r="E106" s="83"/>
      <c r="F106" s="10"/>
      <c r="G106" s="10"/>
      <c r="H106" s="10">
        <v>32.4</v>
      </c>
      <c r="I106" s="10"/>
      <c r="J106" s="10"/>
      <c r="K106" s="10"/>
      <c r="L106" s="10">
        <f>F106+I106</f>
        <v>0</v>
      </c>
      <c r="M106" s="10">
        <f>G106+J106</f>
        <v>0</v>
      </c>
      <c r="N106" s="10">
        <f>H106+K106</f>
        <v>32.4</v>
      </c>
      <c r="O106" s="106"/>
      <c r="P106" s="106"/>
      <c r="Q106" s="50"/>
    </row>
    <row r="107" spans="1:17" ht="22.5" customHeight="1">
      <c r="A107" s="60" t="s">
        <v>1243</v>
      </c>
      <c r="B107" s="51">
        <v>4</v>
      </c>
      <c r="C107" s="36" t="s">
        <v>1552</v>
      </c>
      <c r="D107" s="78" t="s">
        <v>2225</v>
      </c>
      <c r="E107" s="82" t="s">
        <v>1401</v>
      </c>
      <c r="F107" s="75">
        <f>F108+G108+H108</f>
        <v>48.9</v>
      </c>
      <c r="G107" s="80"/>
      <c r="H107" s="81"/>
      <c r="I107" s="75">
        <f>I108+J108+K108</f>
        <v>22.2</v>
      </c>
      <c r="J107" s="80"/>
      <c r="K107" s="81"/>
      <c r="L107" s="75">
        <f>L108+M108+N108</f>
        <v>71.1</v>
      </c>
      <c r="M107" s="80"/>
      <c r="N107" s="81"/>
      <c r="O107" s="105" t="s">
        <v>77</v>
      </c>
      <c r="P107" s="105" t="s">
        <v>1553</v>
      </c>
      <c r="Q107" s="49"/>
    </row>
    <row r="108" spans="1:17" ht="36" customHeight="1">
      <c r="A108" s="61"/>
      <c r="B108" s="52"/>
      <c r="C108" s="38" t="s">
        <v>78</v>
      </c>
      <c r="D108" s="79"/>
      <c r="E108" s="83"/>
      <c r="F108" s="10"/>
      <c r="G108" s="10">
        <v>21.5</v>
      </c>
      <c r="H108" s="10">
        <v>27.4</v>
      </c>
      <c r="I108" s="10"/>
      <c r="J108" s="10">
        <v>22.2</v>
      </c>
      <c r="K108" s="10"/>
      <c r="L108" s="10">
        <f>F108+I108</f>
        <v>0</v>
      </c>
      <c r="M108" s="10">
        <f>G108+J108</f>
        <v>43.7</v>
      </c>
      <c r="N108" s="10">
        <f>H108+K108</f>
        <v>27.4</v>
      </c>
      <c r="O108" s="106"/>
      <c r="P108" s="106"/>
      <c r="Q108" s="50"/>
    </row>
    <row r="109" spans="1:17" ht="22.5" customHeight="1">
      <c r="A109" s="60" t="s">
        <v>1243</v>
      </c>
      <c r="B109" s="51">
        <v>5</v>
      </c>
      <c r="C109" s="36" t="s">
        <v>1554</v>
      </c>
      <c r="D109" s="78" t="s">
        <v>2226</v>
      </c>
      <c r="E109" s="82" t="s">
        <v>1402</v>
      </c>
      <c r="F109" s="75">
        <f>F110+G110+H110</f>
        <v>0</v>
      </c>
      <c r="G109" s="80"/>
      <c r="H109" s="81"/>
      <c r="I109" s="75">
        <f>I110+J110+K110</f>
        <v>10.5</v>
      </c>
      <c r="J109" s="80"/>
      <c r="K109" s="81"/>
      <c r="L109" s="75">
        <f>L110+M110+N110</f>
        <v>10.5</v>
      </c>
      <c r="M109" s="80"/>
      <c r="N109" s="81"/>
      <c r="O109" s="105" t="s">
        <v>723</v>
      </c>
      <c r="P109" s="105" t="s">
        <v>79</v>
      </c>
      <c r="Q109" s="49"/>
    </row>
    <row r="110" spans="1:17" ht="22.5" customHeight="1">
      <c r="A110" s="61"/>
      <c r="B110" s="52"/>
      <c r="C110" s="38" t="s">
        <v>80</v>
      </c>
      <c r="D110" s="79"/>
      <c r="E110" s="83"/>
      <c r="F110" s="10"/>
      <c r="G110" s="10"/>
      <c r="H110" s="10"/>
      <c r="I110" s="10"/>
      <c r="J110" s="10"/>
      <c r="K110" s="10">
        <v>10.5</v>
      </c>
      <c r="L110" s="10">
        <f>F110+I110</f>
        <v>0</v>
      </c>
      <c r="M110" s="10">
        <f>G110+J110</f>
        <v>0</v>
      </c>
      <c r="N110" s="10">
        <f>H110+K110</f>
        <v>10.5</v>
      </c>
      <c r="O110" s="106"/>
      <c r="P110" s="106"/>
      <c r="Q110" s="50"/>
    </row>
    <row r="111" spans="1:17" ht="22.5" customHeight="1">
      <c r="A111" s="60" t="s">
        <v>1243</v>
      </c>
      <c r="B111" s="51">
        <v>6</v>
      </c>
      <c r="C111" s="36" t="s">
        <v>1555</v>
      </c>
      <c r="D111" s="91">
        <v>27849</v>
      </c>
      <c r="E111" s="82" t="s">
        <v>1425</v>
      </c>
      <c r="F111" s="75">
        <f>F112+G112+H112</f>
        <v>5.1</v>
      </c>
      <c r="G111" s="80"/>
      <c r="H111" s="81"/>
      <c r="I111" s="75">
        <f>I112+J112+K112</f>
        <v>0</v>
      </c>
      <c r="J111" s="80"/>
      <c r="K111" s="81"/>
      <c r="L111" s="75">
        <f>L112+M112+N112</f>
        <v>5.1</v>
      </c>
      <c r="M111" s="80"/>
      <c r="N111" s="81"/>
      <c r="O111" s="105" t="s">
        <v>646</v>
      </c>
      <c r="P111" s="105" t="s">
        <v>1556</v>
      </c>
      <c r="Q111" s="49"/>
    </row>
    <row r="112" spans="1:17" ht="22.5" customHeight="1">
      <c r="A112" s="61"/>
      <c r="B112" s="52"/>
      <c r="C112" s="38" t="s">
        <v>81</v>
      </c>
      <c r="D112" s="79"/>
      <c r="E112" s="83"/>
      <c r="F112" s="10"/>
      <c r="G112" s="10"/>
      <c r="H112" s="10">
        <v>5.1</v>
      </c>
      <c r="I112" s="10"/>
      <c r="J112" s="10"/>
      <c r="K112" s="10"/>
      <c r="L112" s="10">
        <f>F112+I112</f>
        <v>0</v>
      </c>
      <c r="M112" s="10">
        <f>G112+J112</f>
        <v>0</v>
      </c>
      <c r="N112" s="10">
        <f>H112+K112</f>
        <v>5.1</v>
      </c>
      <c r="O112" s="106"/>
      <c r="P112" s="106"/>
      <c r="Q112" s="50"/>
    </row>
    <row r="113" spans="1:17" ht="22.5" customHeight="1">
      <c r="A113" s="60" t="s">
        <v>1243</v>
      </c>
      <c r="B113" s="51">
        <v>7</v>
      </c>
      <c r="C113" s="36" t="s">
        <v>1557</v>
      </c>
      <c r="D113" s="91">
        <v>27849</v>
      </c>
      <c r="E113" s="82" t="s">
        <v>82</v>
      </c>
      <c r="F113" s="75">
        <f>F114+G114+H114</f>
        <v>33.8</v>
      </c>
      <c r="G113" s="80"/>
      <c r="H113" s="81"/>
      <c r="I113" s="75">
        <f>I114+J114+K114</f>
        <v>0</v>
      </c>
      <c r="J113" s="80"/>
      <c r="K113" s="81"/>
      <c r="L113" s="75">
        <f>L114+M114+N114</f>
        <v>33.8</v>
      </c>
      <c r="M113" s="80"/>
      <c r="N113" s="81"/>
      <c r="O113" s="105" t="s">
        <v>83</v>
      </c>
      <c r="P113" s="105" t="s">
        <v>1558</v>
      </c>
      <c r="Q113" s="49"/>
    </row>
    <row r="114" spans="1:17" ht="22.5" customHeight="1">
      <c r="A114" s="61"/>
      <c r="B114" s="52"/>
      <c r="C114" s="38" t="s">
        <v>84</v>
      </c>
      <c r="D114" s="79"/>
      <c r="E114" s="83"/>
      <c r="F114" s="10">
        <v>0.8</v>
      </c>
      <c r="G114" s="10">
        <v>4.5</v>
      </c>
      <c r="H114" s="10">
        <v>28.5</v>
      </c>
      <c r="I114" s="10"/>
      <c r="J114" s="10"/>
      <c r="K114" s="10"/>
      <c r="L114" s="10">
        <f>F114+I114</f>
        <v>0.8</v>
      </c>
      <c r="M114" s="10">
        <f>G114+J114</f>
        <v>4.5</v>
      </c>
      <c r="N114" s="10">
        <f>H114+K114</f>
        <v>28.5</v>
      </c>
      <c r="O114" s="106"/>
      <c r="P114" s="106"/>
      <c r="Q114" s="50"/>
    </row>
    <row r="115" spans="1:17" ht="22.5" customHeight="1">
      <c r="A115" s="60" t="s">
        <v>1243</v>
      </c>
      <c r="B115" s="51">
        <v>8</v>
      </c>
      <c r="C115" s="36" t="s">
        <v>1559</v>
      </c>
      <c r="D115" s="91">
        <v>28348</v>
      </c>
      <c r="E115" s="82" t="s">
        <v>1402</v>
      </c>
      <c r="F115" s="75">
        <f>F116+G116+H116</f>
        <v>17.2</v>
      </c>
      <c r="G115" s="80"/>
      <c r="H115" s="81"/>
      <c r="I115" s="75">
        <f>I116+J116+K116</f>
        <v>0</v>
      </c>
      <c r="J115" s="80"/>
      <c r="K115" s="81"/>
      <c r="L115" s="75">
        <f>L116+M116+N116</f>
        <v>17.2</v>
      </c>
      <c r="M115" s="80"/>
      <c r="N115" s="81"/>
      <c r="O115" s="105" t="s">
        <v>646</v>
      </c>
      <c r="P115" s="105" t="s">
        <v>85</v>
      </c>
      <c r="Q115" s="49"/>
    </row>
    <row r="116" spans="1:17" ht="22.5" customHeight="1">
      <c r="A116" s="61"/>
      <c r="B116" s="52"/>
      <c r="C116" s="38" t="s">
        <v>86</v>
      </c>
      <c r="D116" s="79"/>
      <c r="E116" s="83"/>
      <c r="F116" s="10"/>
      <c r="G116" s="10"/>
      <c r="H116" s="10">
        <v>17.2</v>
      </c>
      <c r="I116" s="10"/>
      <c r="J116" s="10"/>
      <c r="K116" s="10"/>
      <c r="L116" s="10">
        <f>F116+I116</f>
        <v>0</v>
      </c>
      <c r="M116" s="10">
        <f>G116+J116</f>
        <v>0</v>
      </c>
      <c r="N116" s="10">
        <f>H116+K116</f>
        <v>17.2</v>
      </c>
      <c r="O116" s="106"/>
      <c r="P116" s="106"/>
      <c r="Q116" s="50"/>
    </row>
    <row r="117" spans="1:17" ht="22.5" customHeight="1">
      <c r="A117" s="60" t="s">
        <v>1243</v>
      </c>
      <c r="B117" s="51">
        <v>9</v>
      </c>
      <c r="C117" s="36" t="s">
        <v>1560</v>
      </c>
      <c r="D117" s="78" t="s">
        <v>2227</v>
      </c>
      <c r="E117" s="82" t="s">
        <v>1403</v>
      </c>
      <c r="F117" s="75">
        <f>F118+G118+H118</f>
        <v>0</v>
      </c>
      <c r="G117" s="80"/>
      <c r="H117" s="81"/>
      <c r="I117" s="75">
        <f>I118+J118+K118</f>
        <v>126.83</v>
      </c>
      <c r="J117" s="80"/>
      <c r="K117" s="81"/>
      <c r="L117" s="75">
        <f>L118+M118+N118</f>
        <v>126.83</v>
      </c>
      <c r="M117" s="80"/>
      <c r="N117" s="81"/>
      <c r="O117" s="105" t="s">
        <v>723</v>
      </c>
      <c r="P117" s="105" t="s">
        <v>1561</v>
      </c>
      <c r="Q117" s="49"/>
    </row>
    <row r="118" spans="1:17" ht="22.5" customHeight="1">
      <c r="A118" s="61"/>
      <c r="B118" s="52"/>
      <c r="C118" s="38" t="s">
        <v>87</v>
      </c>
      <c r="D118" s="79"/>
      <c r="E118" s="83"/>
      <c r="F118" s="10"/>
      <c r="G118" s="10"/>
      <c r="H118" s="10"/>
      <c r="I118" s="10">
        <v>126.83</v>
      </c>
      <c r="J118" s="10"/>
      <c r="K118" s="10"/>
      <c r="L118" s="10">
        <f>F118+I118</f>
        <v>126.83</v>
      </c>
      <c r="M118" s="10">
        <f>G118+J118</f>
        <v>0</v>
      </c>
      <c r="N118" s="10">
        <f>H118+K118</f>
        <v>0</v>
      </c>
      <c r="O118" s="106"/>
      <c r="P118" s="106"/>
      <c r="Q118" s="50"/>
    </row>
    <row r="119" spans="1:17" ht="22.5" customHeight="1">
      <c r="A119" s="60" t="s">
        <v>1243</v>
      </c>
      <c r="B119" s="51">
        <v>10</v>
      </c>
      <c r="C119" s="36" t="s">
        <v>1562</v>
      </c>
      <c r="D119" s="78" t="s">
        <v>2228</v>
      </c>
      <c r="E119" s="82" t="s">
        <v>1399</v>
      </c>
      <c r="F119" s="75">
        <f>F120+G120+H120</f>
        <v>0</v>
      </c>
      <c r="G119" s="80"/>
      <c r="H119" s="81"/>
      <c r="I119" s="75">
        <f>I120+J120+K120</f>
        <v>88.16</v>
      </c>
      <c r="J119" s="80"/>
      <c r="K119" s="81"/>
      <c r="L119" s="75">
        <f>L120+M120+N120</f>
        <v>88.16</v>
      </c>
      <c r="M119" s="80"/>
      <c r="N119" s="81"/>
      <c r="O119" s="105" t="s">
        <v>723</v>
      </c>
      <c r="P119" s="105" t="s">
        <v>1563</v>
      </c>
      <c r="Q119" s="49"/>
    </row>
    <row r="120" spans="1:17" ht="22.5" customHeight="1">
      <c r="A120" s="61"/>
      <c r="B120" s="52"/>
      <c r="C120" s="38" t="s">
        <v>982</v>
      </c>
      <c r="D120" s="79"/>
      <c r="E120" s="83"/>
      <c r="F120" s="10"/>
      <c r="G120" s="10"/>
      <c r="H120" s="10"/>
      <c r="I120" s="10">
        <v>88.16</v>
      </c>
      <c r="J120" s="10"/>
      <c r="K120" s="10"/>
      <c r="L120" s="10">
        <f>F120+I120</f>
        <v>88.16</v>
      </c>
      <c r="M120" s="10">
        <f>G120+J120</f>
        <v>0</v>
      </c>
      <c r="N120" s="10">
        <f>H120+K120</f>
        <v>0</v>
      </c>
      <c r="O120" s="106"/>
      <c r="P120" s="106"/>
      <c r="Q120" s="50"/>
    </row>
    <row r="121" spans="1:17" ht="22.5" customHeight="1">
      <c r="A121" s="60" t="s">
        <v>1243</v>
      </c>
      <c r="B121" s="51">
        <v>11</v>
      </c>
      <c r="C121" s="36" t="s">
        <v>1564</v>
      </c>
      <c r="D121" s="78" t="s">
        <v>2229</v>
      </c>
      <c r="E121" s="82" t="s">
        <v>1404</v>
      </c>
      <c r="F121" s="75">
        <f>F122+G122+H122</f>
        <v>6.28</v>
      </c>
      <c r="G121" s="80"/>
      <c r="H121" s="81"/>
      <c r="I121" s="75">
        <f>I122+J122+K122</f>
        <v>0.65</v>
      </c>
      <c r="J121" s="80"/>
      <c r="K121" s="81"/>
      <c r="L121" s="75">
        <f>L122+M122+N122</f>
        <v>6.930000000000001</v>
      </c>
      <c r="M121" s="80"/>
      <c r="N121" s="81"/>
      <c r="O121" s="105" t="s">
        <v>983</v>
      </c>
      <c r="P121" s="105" t="s">
        <v>984</v>
      </c>
      <c r="Q121" s="49" t="s">
        <v>1548</v>
      </c>
    </row>
    <row r="122" spans="1:17" ht="22.5" customHeight="1">
      <c r="A122" s="61"/>
      <c r="B122" s="52"/>
      <c r="C122" s="38" t="s">
        <v>985</v>
      </c>
      <c r="D122" s="79"/>
      <c r="E122" s="83"/>
      <c r="F122" s="10"/>
      <c r="G122" s="10">
        <v>6.28</v>
      </c>
      <c r="H122" s="10"/>
      <c r="I122" s="10"/>
      <c r="J122" s="10">
        <v>0.65</v>
      </c>
      <c r="K122" s="10"/>
      <c r="L122" s="10">
        <f>F122+I122</f>
        <v>0</v>
      </c>
      <c r="M122" s="10">
        <f>G122+J122</f>
        <v>6.930000000000001</v>
      </c>
      <c r="N122" s="10">
        <f>H122+K122</f>
        <v>0</v>
      </c>
      <c r="O122" s="106"/>
      <c r="P122" s="106"/>
      <c r="Q122" s="50"/>
    </row>
    <row r="123" spans="1:17" ht="22.5" customHeight="1">
      <c r="A123" s="60" t="s">
        <v>1243</v>
      </c>
      <c r="B123" s="51">
        <v>12</v>
      </c>
      <c r="C123" s="36" t="s">
        <v>1565</v>
      </c>
      <c r="D123" s="78" t="s">
        <v>2230</v>
      </c>
      <c r="E123" s="82" t="s">
        <v>1402</v>
      </c>
      <c r="F123" s="75">
        <f>F124+G124+H124</f>
        <v>17.96</v>
      </c>
      <c r="G123" s="80"/>
      <c r="H123" s="81"/>
      <c r="I123" s="75">
        <f>I124+J124+K124</f>
        <v>3.97</v>
      </c>
      <c r="J123" s="80"/>
      <c r="K123" s="81"/>
      <c r="L123" s="75">
        <f>L124+M124+N124</f>
        <v>21.93</v>
      </c>
      <c r="M123" s="80"/>
      <c r="N123" s="81"/>
      <c r="O123" s="105" t="s">
        <v>723</v>
      </c>
      <c r="P123" s="105" t="s">
        <v>986</v>
      </c>
      <c r="Q123" s="49"/>
    </row>
    <row r="124" spans="1:17" ht="22.5" customHeight="1">
      <c r="A124" s="61"/>
      <c r="B124" s="52"/>
      <c r="C124" s="38" t="s">
        <v>987</v>
      </c>
      <c r="D124" s="79"/>
      <c r="E124" s="83"/>
      <c r="F124" s="10"/>
      <c r="G124" s="10"/>
      <c r="H124" s="10">
        <v>17.96</v>
      </c>
      <c r="I124" s="10"/>
      <c r="J124" s="10"/>
      <c r="K124" s="10">
        <v>3.97</v>
      </c>
      <c r="L124" s="10">
        <f>F124+I124</f>
        <v>0</v>
      </c>
      <c r="M124" s="10">
        <f>G124+J124</f>
        <v>0</v>
      </c>
      <c r="N124" s="10">
        <f>H124+K124</f>
        <v>21.93</v>
      </c>
      <c r="O124" s="106"/>
      <c r="P124" s="106"/>
      <c r="Q124" s="50"/>
    </row>
    <row r="125" spans="1:17" ht="22.5" customHeight="1">
      <c r="A125" s="60" t="s">
        <v>1243</v>
      </c>
      <c r="B125" s="51">
        <v>13</v>
      </c>
      <c r="C125" s="36" t="s">
        <v>1566</v>
      </c>
      <c r="D125" s="78" t="s">
        <v>2231</v>
      </c>
      <c r="E125" s="82" t="s">
        <v>1404</v>
      </c>
      <c r="F125" s="75">
        <f>F126+G126+H126</f>
        <v>17.68</v>
      </c>
      <c r="G125" s="80"/>
      <c r="H125" s="81"/>
      <c r="I125" s="75">
        <f>I126+J126+K126</f>
        <v>3.6</v>
      </c>
      <c r="J125" s="80"/>
      <c r="K125" s="81"/>
      <c r="L125" s="75">
        <f>L126+M126+N126</f>
        <v>21.28</v>
      </c>
      <c r="M125" s="80"/>
      <c r="N125" s="81"/>
      <c r="O125" s="105" t="s">
        <v>988</v>
      </c>
      <c r="P125" s="105" t="s">
        <v>989</v>
      </c>
      <c r="Q125" s="49" t="s">
        <v>1537</v>
      </c>
    </row>
    <row r="126" spans="1:17" ht="22.5" customHeight="1">
      <c r="A126" s="61"/>
      <c r="B126" s="52"/>
      <c r="C126" s="38" t="s">
        <v>990</v>
      </c>
      <c r="D126" s="79"/>
      <c r="E126" s="83"/>
      <c r="F126" s="10"/>
      <c r="G126" s="10">
        <v>13.1</v>
      </c>
      <c r="H126" s="10">
        <v>4.58</v>
      </c>
      <c r="I126" s="10"/>
      <c r="J126" s="10">
        <v>3.6</v>
      </c>
      <c r="K126" s="10"/>
      <c r="L126" s="10">
        <f>F126+I126</f>
        <v>0</v>
      </c>
      <c r="M126" s="10">
        <f>G126+J126</f>
        <v>16.7</v>
      </c>
      <c r="N126" s="10">
        <f>H126+K126</f>
        <v>4.58</v>
      </c>
      <c r="O126" s="106"/>
      <c r="P126" s="106"/>
      <c r="Q126" s="50"/>
    </row>
    <row r="127" spans="1:17" ht="30" customHeight="1">
      <c r="A127" s="60" t="s">
        <v>1243</v>
      </c>
      <c r="B127" s="51">
        <v>14</v>
      </c>
      <c r="C127" s="36" t="s">
        <v>1567</v>
      </c>
      <c r="D127" s="78" t="s">
        <v>2232</v>
      </c>
      <c r="E127" s="82" t="s">
        <v>1405</v>
      </c>
      <c r="F127" s="75">
        <f>F128+G128+H128</f>
        <v>3.76</v>
      </c>
      <c r="G127" s="80"/>
      <c r="H127" s="81"/>
      <c r="I127" s="75">
        <f>I128+J128+K128</f>
        <v>12.91</v>
      </c>
      <c r="J127" s="80"/>
      <c r="K127" s="81"/>
      <c r="L127" s="75">
        <f>L128+M128+N128</f>
        <v>16.67</v>
      </c>
      <c r="M127" s="80"/>
      <c r="N127" s="81"/>
      <c r="O127" s="105" t="s">
        <v>646</v>
      </c>
      <c r="P127" s="105" t="s">
        <v>1568</v>
      </c>
      <c r="Q127" s="49" t="s">
        <v>1537</v>
      </c>
    </row>
    <row r="128" spans="1:17" ht="30" customHeight="1">
      <c r="A128" s="61"/>
      <c r="B128" s="52"/>
      <c r="C128" s="38" t="s">
        <v>88</v>
      </c>
      <c r="D128" s="79"/>
      <c r="E128" s="83"/>
      <c r="F128" s="10"/>
      <c r="G128" s="10"/>
      <c r="H128" s="10">
        <v>3.76</v>
      </c>
      <c r="I128" s="10"/>
      <c r="J128" s="10"/>
      <c r="K128" s="10">
        <v>12.91</v>
      </c>
      <c r="L128" s="10">
        <f>F128+I128</f>
        <v>0</v>
      </c>
      <c r="M128" s="10">
        <f>G128+J128</f>
        <v>0</v>
      </c>
      <c r="N128" s="10">
        <f>H128+K128</f>
        <v>16.67</v>
      </c>
      <c r="O128" s="106"/>
      <c r="P128" s="106"/>
      <c r="Q128" s="50"/>
    </row>
    <row r="129" spans="1:17" ht="39.75" customHeight="1">
      <c r="A129" s="60" t="s">
        <v>1243</v>
      </c>
      <c r="B129" s="51">
        <v>15</v>
      </c>
      <c r="C129" s="39" t="s">
        <v>1569</v>
      </c>
      <c r="D129" s="78" t="s">
        <v>2233</v>
      </c>
      <c r="E129" s="78" t="s">
        <v>1406</v>
      </c>
      <c r="F129" s="75">
        <f>F130+G130+H130</f>
        <v>0</v>
      </c>
      <c r="G129" s="80"/>
      <c r="H129" s="81"/>
      <c r="I129" s="75">
        <f>I130+J130+K130</f>
        <v>2.74</v>
      </c>
      <c r="J129" s="80"/>
      <c r="K129" s="81"/>
      <c r="L129" s="75">
        <f>L130+M130+N130</f>
        <v>2.74</v>
      </c>
      <c r="M129" s="80"/>
      <c r="N129" s="81"/>
      <c r="O129" s="58" t="s">
        <v>727</v>
      </c>
      <c r="P129" s="58" t="s">
        <v>1570</v>
      </c>
      <c r="Q129" s="49" t="s">
        <v>1571</v>
      </c>
    </row>
    <row r="130" spans="1:17" ht="45" customHeight="1">
      <c r="A130" s="61"/>
      <c r="B130" s="52"/>
      <c r="C130" s="39" t="s">
        <v>924</v>
      </c>
      <c r="D130" s="79"/>
      <c r="E130" s="79"/>
      <c r="F130" s="12"/>
      <c r="G130" s="10"/>
      <c r="H130" s="13"/>
      <c r="I130" s="12"/>
      <c r="J130" s="10">
        <v>2.74</v>
      </c>
      <c r="K130" s="13"/>
      <c r="L130" s="12">
        <f>F130+I130</f>
        <v>0</v>
      </c>
      <c r="M130" s="10">
        <f>G130+J130</f>
        <v>2.74</v>
      </c>
      <c r="N130" s="13">
        <f>H130+K130</f>
        <v>0</v>
      </c>
      <c r="O130" s="59"/>
      <c r="P130" s="59"/>
      <c r="Q130" s="50"/>
    </row>
    <row r="131" spans="1:17" ht="39" customHeight="1">
      <c r="A131" s="60" t="s">
        <v>1243</v>
      </c>
      <c r="B131" s="51">
        <v>16</v>
      </c>
      <c r="C131" s="40" t="s">
        <v>1572</v>
      </c>
      <c r="D131" s="78" t="s">
        <v>2234</v>
      </c>
      <c r="E131" s="78" t="s">
        <v>1399</v>
      </c>
      <c r="F131" s="75">
        <f>F132+G132+H132</f>
        <v>0</v>
      </c>
      <c r="G131" s="80"/>
      <c r="H131" s="81"/>
      <c r="I131" s="75">
        <f>I132+J132+K132</f>
        <v>4.08</v>
      </c>
      <c r="J131" s="80"/>
      <c r="K131" s="81"/>
      <c r="L131" s="75">
        <f>L132+M132+N132</f>
        <v>4.08</v>
      </c>
      <c r="M131" s="80"/>
      <c r="N131" s="81"/>
      <c r="O131" s="58" t="s">
        <v>727</v>
      </c>
      <c r="P131" s="58" t="s">
        <v>1573</v>
      </c>
      <c r="Q131" s="49" t="s">
        <v>1505</v>
      </c>
    </row>
    <row r="132" spans="1:17" ht="39" customHeight="1">
      <c r="A132" s="61"/>
      <c r="B132" s="52"/>
      <c r="C132" s="41" t="s">
        <v>759</v>
      </c>
      <c r="D132" s="79"/>
      <c r="E132" s="79"/>
      <c r="F132" s="12"/>
      <c r="G132" s="10"/>
      <c r="H132" s="13"/>
      <c r="I132" s="12"/>
      <c r="J132" s="10">
        <v>4.08</v>
      </c>
      <c r="K132" s="13"/>
      <c r="L132" s="12"/>
      <c r="M132" s="10">
        <v>4.08</v>
      </c>
      <c r="N132" s="13"/>
      <c r="O132" s="59"/>
      <c r="P132" s="59"/>
      <c r="Q132" s="50"/>
    </row>
    <row r="133" spans="1:17" ht="30" customHeight="1">
      <c r="A133" s="60" t="s">
        <v>1243</v>
      </c>
      <c r="B133" s="51">
        <v>17</v>
      </c>
      <c r="C133" s="40" t="s">
        <v>1574</v>
      </c>
      <c r="D133" s="78" t="s">
        <v>2235</v>
      </c>
      <c r="E133" s="78" t="s">
        <v>1399</v>
      </c>
      <c r="F133" s="75">
        <v>72</v>
      </c>
      <c r="G133" s="80"/>
      <c r="H133" s="81"/>
      <c r="I133" s="75">
        <v>42.67</v>
      </c>
      <c r="J133" s="80"/>
      <c r="K133" s="81"/>
      <c r="L133" s="75">
        <v>114.67</v>
      </c>
      <c r="M133" s="80"/>
      <c r="N133" s="81"/>
      <c r="O133" s="58" t="s">
        <v>646</v>
      </c>
      <c r="P133" s="58" t="s">
        <v>1575</v>
      </c>
      <c r="Q133" s="49" t="s">
        <v>1505</v>
      </c>
    </row>
    <row r="134" spans="1:17" ht="30" customHeight="1">
      <c r="A134" s="61"/>
      <c r="B134" s="52"/>
      <c r="C134" s="41" t="s">
        <v>1442</v>
      </c>
      <c r="D134" s="79"/>
      <c r="E134" s="79"/>
      <c r="F134" s="10"/>
      <c r="G134" s="10">
        <v>72</v>
      </c>
      <c r="H134" s="13"/>
      <c r="I134" s="10"/>
      <c r="J134" s="10">
        <v>42.67</v>
      </c>
      <c r="K134" s="13"/>
      <c r="L134" s="10"/>
      <c r="M134" s="10">
        <v>114.67</v>
      </c>
      <c r="N134" s="13"/>
      <c r="O134" s="59"/>
      <c r="P134" s="59"/>
      <c r="Q134" s="50"/>
    </row>
    <row r="135" spans="1:17" ht="30" customHeight="1">
      <c r="A135" s="60" t="s">
        <v>1243</v>
      </c>
      <c r="B135" s="51">
        <v>18</v>
      </c>
      <c r="C135" s="41" t="s">
        <v>2171</v>
      </c>
      <c r="D135" s="53" t="s">
        <v>2236</v>
      </c>
      <c r="E135" s="53" t="s">
        <v>1402</v>
      </c>
      <c r="F135" s="55">
        <v>0</v>
      </c>
      <c r="G135" s="56"/>
      <c r="H135" s="57"/>
      <c r="I135" s="55">
        <v>5</v>
      </c>
      <c r="J135" s="56"/>
      <c r="K135" s="57"/>
      <c r="L135" s="55">
        <v>5</v>
      </c>
      <c r="M135" s="56"/>
      <c r="N135" s="57"/>
      <c r="O135" s="97" t="s">
        <v>649</v>
      </c>
      <c r="P135" s="97" t="s">
        <v>2165</v>
      </c>
      <c r="Q135" s="101" t="s">
        <v>2166</v>
      </c>
    </row>
    <row r="136" spans="1:17" ht="28.5" customHeight="1">
      <c r="A136" s="61"/>
      <c r="B136" s="52"/>
      <c r="C136" s="41" t="s">
        <v>2167</v>
      </c>
      <c r="D136" s="54"/>
      <c r="E136" s="54"/>
      <c r="F136" s="14"/>
      <c r="G136" s="14">
        <v>0</v>
      </c>
      <c r="H136" s="17"/>
      <c r="I136" s="14"/>
      <c r="J136" s="14">
        <v>5</v>
      </c>
      <c r="K136" s="17"/>
      <c r="L136" s="14"/>
      <c r="M136" s="14">
        <v>5</v>
      </c>
      <c r="N136" s="17"/>
      <c r="O136" s="98"/>
      <c r="P136" s="98"/>
      <c r="Q136" s="102"/>
    </row>
    <row r="137" spans="1:17" ht="22.5" customHeight="1">
      <c r="A137" s="60" t="s">
        <v>1243</v>
      </c>
      <c r="B137" s="51"/>
      <c r="C137" s="36"/>
      <c r="D137" s="92"/>
      <c r="E137" s="93"/>
      <c r="F137" s="88">
        <f>F138+G138+H138</f>
        <v>412.98</v>
      </c>
      <c r="G137" s="89"/>
      <c r="H137" s="90"/>
      <c r="I137" s="88">
        <f>I138+J138+K138</f>
        <v>410.60999999999996</v>
      </c>
      <c r="J137" s="89"/>
      <c r="K137" s="90"/>
      <c r="L137" s="88">
        <f>L138+M138+N138</f>
        <v>823.5899999999999</v>
      </c>
      <c r="M137" s="89"/>
      <c r="N137" s="90"/>
      <c r="O137" s="99"/>
      <c r="P137" s="99"/>
      <c r="Q137" s="103"/>
    </row>
    <row r="138" spans="1:17" ht="22.5" customHeight="1">
      <c r="A138" s="61"/>
      <c r="B138" s="52"/>
      <c r="C138" s="38" t="s">
        <v>2168</v>
      </c>
      <c r="D138" s="87"/>
      <c r="E138" s="94"/>
      <c r="F138" s="11">
        <f aca="true" t="shared" si="3" ref="F138:N138">F102+F104+F106+F108+F110+F112+F114+F116+F118+F120+F122+F124+F126+F128+F130+F132+F134+F136</f>
        <v>0.8</v>
      </c>
      <c r="G138" s="11">
        <f t="shared" si="3"/>
        <v>238.68</v>
      </c>
      <c r="H138" s="11">
        <f t="shared" si="3"/>
        <v>173.5</v>
      </c>
      <c r="I138" s="11">
        <f t="shared" si="3"/>
        <v>279.99</v>
      </c>
      <c r="J138" s="11">
        <f t="shared" si="3"/>
        <v>100.03999999999999</v>
      </c>
      <c r="K138" s="11">
        <f t="shared" si="3"/>
        <v>30.58</v>
      </c>
      <c r="L138" s="11">
        <f t="shared" si="3"/>
        <v>280.78999999999996</v>
      </c>
      <c r="M138" s="11">
        <f t="shared" si="3"/>
        <v>338.72</v>
      </c>
      <c r="N138" s="11">
        <f t="shared" si="3"/>
        <v>204.07999999999998</v>
      </c>
      <c r="O138" s="100"/>
      <c r="P138" s="100"/>
      <c r="Q138" s="104"/>
    </row>
    <row r="139" spans="1:17" ht="30" customHeight="1">
      <c r="A139" s="60" t="s">
        <v>1244</v>
      </c>
      <c r="B139" s="51">
        <v>1</v>
      </c>
      <c r="C139" s="36" t="s">
        <v>1576</v>
      </c>
      <c r="D139" s="78" t="s">
        <v>2237</v>
      </c>
      <c r="E139" s="82" t="s">
        <v>89</v>
      </c>
      <c r="F139" s="75">
        <f>F140+G140+H140</f>
        <v>619.14</v>
      </c>
      <c r="G139" s="80"/>
      <c r="H139" s="81"/>
      <c r="I139" s="75">
        <f>I140+J140+K140</f>
        <v>102.36</v>
      </c>
      <c r="J139" s="80"/>
      <c r="K139" s="81"/>
      <c r="L139" s="75">
        <f>L140+M140+N140</f>
        <v>721.5</v>
      </c>
      <c r="M139" s="80"/>
      <c r="N139" s="81"/>
      <c r="O139" s="105" t="s">
        <v>736</v>
      </c>
      <c r="P139" s="105" t="s">
        <v>90</v>
      </c>
      <c r="Q139" s="49" t="s">
        <v>1505</v>
      </c>
    </row>
    <row r="140" spans="1:17" ht="30" customHeight="1">
      <c r="A140" s="61"/>
      <c r="B140" s="52"/>
      <c r="C140" s="38" t="s">
        <v>91</v>
      </c>
      <c r="D140" s="79"/>
      <c r="E140" s="83"/>
      <c r="F140" s="10">
        <v>618.04</v>
      </c>
      <c r="G140" s="10"/>
      <c r="H140" s="10">
        <v>1.1</v>
      </c>
      <c r="I140" s="10">
        <v>102.36</v>
      </c>
      <c r="J140" s="10"/>
      <c r="K140" s="10"/>
      <c r="L140" s="10">
        <f>F140+I140</f>
        <v>720.4</v>
      </c>
      <c r="M140" s="10">
        <f>G140+J140</f>
        <v>0</v>
      </c>
      <c r="N140" s="10">
        <f>H140+K140</f>
        <v>1.1</v>
      </c>
      <c r="O140" s="106"/>
      <c r="P140" s="106"/>
      <c r="Q140" s="50"/>
    </row>
    <row r="141" spans="1:17" ht="22.5" customHeight="1">
      <c r="A141" s="60" t="s">
        <v>1244</v>
      </c>
      <c r="B141" s="51">
        <v>2</v>
      </c>
      <c r="C141" s="36" t="s">
        <v>1577</v>
      </c>
      <c r="D141" s="78" t="s">
        <v>2238</v>
      </c>
      <c r="E141" s="82" t="s">
        <v>92</v>
      </c>
      <c r="F141" s="75">
        <f>G142+F142+H142</f>
        <v>2296.84</v>
      </c>
      <c r="G141" s="80"/>
      <c r="H141" s="81"/>
      <c r="I141" s="75">
        <f>J142+I142+K142</f>
        <v>1719.37</v>
      </c>
      <c r="J141" s="80"/>
      <c r="K141" s="81"/>
      <c r="L141" s="75">
        <f>M142+L142+N142</f>
        <v>4016.21</v>
      </c>
      <c r="M141" s="80"/>
      <c r="N141" s="81"/>
      <c r="O141" s="105" t="s">
        <v>723</v>
      </c>
      <c r="P141" s="105" t="s">
        <v>757</v>
      </c>
      <c r="Q141" s="49"/>
    </row>
    <row r="142" spans="1:17" ht="22.5" customHeight="1">
      <c r="A142" s="61"/>
      <c r="B142" s="52"/>
      <c r="C142" s="38" t="s">
        <v>93</v>
      </c>
      <c r="D142" s="79"/>
      <c r="E142" s="83"/>
      <c r="F142" s="10">
        <v>1582.58</v>
      </c>
      <c r="G142" s="10"/>
      <c r="H142" s="10">
        <v>714.26</v>
      </c>
      <c r="I142" s="10">
        <v>1719.37</v>
      </c>
      <c r="J142" s="10"/>
      <c r="K142" s="10"/>
      <c r="L142" s="10">
        <f>F142+I142</f>
        <v>3301.95</v>
      </c>
      <c r="M142" s="10">
        <f>G142+J142</f>
        <v>0</v>
      </c>
      <c r="N142" s="10">
        <f>H142+K142</f>
        <v>714.26</v>
      </c>
      <c r="O142" s="106"/>
      <c r="P142" s="106"/>
      <c r="Q142" s="50"/>
    </row>
    <row r="143" spans="1:17" ht="33.75" customHeight="1">
      <c r="A143" s="60" t="s">
        <v>1244</v>
      </c>
      <c r="B143" s="51">
        <v>3</v>
      </c>
      <c r="C143" s="36" t="s">
        <v>1578</v>
      </c>
      <c r="D143" s="78" t="s">
        <v>2238</v>
      </c>
      <c r="E143" s="82" t="s">
        <v>94</v>
      </c>
      <c r="F143" s="75">
        <f>G144+F144+H144</f>
        <v>2.48</v>
      </c>
      <c r="G143" s="80"/>
      <c r="H143" s="81"/>
      <c r="I143" s="75">
        <f>J144+I144+K144</f>
        <v>8.22</v>
      </c>
      <c r="J143" s="80"/>
      <c r="K143" s="81"/>
      <c r="L143" s="75">
        <f>M144+L144+N144</f>
        <v>10.700000000000001</v>
      </c>
      <c r="M143" s="80"/>
      <c r="N143" s="81"/>
      <c r="O143" s="105" t="s">
        <v>723</v>
      </c>
      <c r="P143" s="105" t="s">
        <v>95</v>
      </c>
      <c r="Q143" s="49"/>
    </row>
    <row r="144" spans="1:17" ht="33.75" customHeight="1">
      <c r="A144" s="61"/>
      <c r="B144" s="52"/>
      <c r="C144" s="38" t="s">
        <v>96</v>
      </c>
      <c r="D144" s="79"/>
      <c r="E144" s="83"/>
      <c r="F144" s="10"/>
      <c r="G144" s="10"/>
      <c r="H144" s="10">
        <v>2.48</v>
      </c>
      <c r="I144" s="10"/>
      <c r="J144" s="10">
        <v>0.73</v>
      </c>
      <c r="K144" s="10">
        <v>7.49</v>
      </c>
      <c r="L144" s="10">
        <f>F144+I144</f>
        <v>0</v>
      </c>
      <c r="M144" s="10">
        <f>G144+J144</f>
        <v>0.73</v>
      </c>
      <c r="N144" s="10">
        <f>H144+K144</f>
        <v>9.97</v>
      </c>
      <c r="O144" s="106"/>
      <c r="P144" s="106"/>
      <c r="Q144" s="50"/>
    </row>
    <row r="145" spans="1:17" ht="30" customHeight="1">
      <c r="A145" s="60" t="s">
        <v>1244</v>
      </c>
      <c r="B145" s="51">
        <v>4</v>
      </c>
      <c r="C145" s="42" t="s">
        <v>1579</v>
      </c>
      <c r="D145" s="78" t="s">
        <v>2239</v>
      </c>
      <c r="E145" s="82" t="s">
        <v>97</v>
      </c>
      <c r="F145" s="75">
        <f>G146+F146+H146</f>
        <v>0</v>
      </c>
      <c r="G145" s="80"/>
      <c r="H145" s="81"/>
      <c r="I145" s="75">
        <f>J146+I146+K146</f>
        <v>350.39</v>
      </c>
      <c r="J145" s="80"/>
      <c r="K145" s="81"/>
      <c r="L145" s="75">
        <f>M146+L146+N146</f>
        <v>350.39</v>
      </c>
      <c r="M145" s="80"/>
      <c r="N145" s="81"/>
      <c r="O145" s="105" t="s">
        <v>723</v>
      </c>
      <c r="P145" s="105" t="s">
        <v>757</v>
      </c>
      <c r="Q145" s="49"/>
    </row>
    <row r="146" spans="1:17" ht="30" customHeight="1">
      <c r="A146" s="61"/>
      <c r="B146" s="52"/>
      <c r="C146" s="38" t="s">
        <v>98</v>
      </c>
      <c r="D146" s="79"/>
      <c r="E146" s="83"/>
      <c r="F146" s="10"/>
      <c r="G146" s="10"/>
      <c r="H146" s="10"/>
      <c r="I146" s="10">
        <v>350.39</v>
      </c>
      <c r="J146" s="10"/>
      <c r="K146" s="10"/>
      <c r="L146" s="10">
        <f>F146+I146</f>
        <v>350.39</v>
      </c>
      <c r="M146" s="10">
        <f>G146+J146</f>
        <v>0</v>
      </c>
      <c r="N146" s="10">
        <f>H146+K146</f>
        <v>0</v>
      </c>
      <c r="O146" s="106"/>
      <c r="P146" s="106"/>
      <c r="Q146" s="50"/>
    </row>
    <row r="147" spans="1:17" ht="28.5" customHeight="1">
      <c r="A147" s="60" t="s">
        <v>1244</v>
      </c>
      <c r="B147" s="51">
        <v>5</v>
      </c>
      <c r="C147" s="36" t="s">
        <v>1580</v>
      </c>
      <c r="D147" s="78" t="s">
        <v>2240</v>
      </c>
      <c r="E147" s="82" t="s">
        <v>99</v>
      </c>
      <c r="F147" s="75">
        <f>G148+F148+H148</f>
        <v>5.75</v>
      </c>
      <c r="G147" s="80"/>
      <c r="H147" s="81"/>
      <c r="I147" s="75">
        <f>J148+I148+K148</f>
        <v>1.41</v>
      </c>
      <c r="J147" s="80"/>
      <c r="K147" s="81"/>
      <c r="L147" s="75">
        <f>M148+L148+N148</f>
        <v>7.16</v>
      </c>
      <c r="M147" s="80"/>
      <c r="N147" s="81"/>
      <c r="O147" s="105" t="s">
        <v>727</v>
      </c>
      <c r="P147" s="105" t="s">
        <v>100</v>
      </c>
      <c r="Q147" s="49" t="s">
        <v>1505</v>
      </c>
    </row>
    <row r="148" spans="1:17" ht="27" customHeight="1">
      <c r="A148" s="61"/>
      <c r="B148" s="52"/>
      <c r="C148" s="38" t="s">
        <v>101</v>
      </c>
      <c r="D148" s="79"/>
      <c r="E148" s="83"/>
      <c r="F148" s="10"/>
      <c r="G148" s="10"/>
      <c r="H148" s="10">
        <v>5.75</v>
      </c>
      <c r="I148" s="10"/>
      <c r="J148" s="10"/>
      <c r="K148" s="10">
        <v>1.41</v>
      </c>
      <c r="L148" s="10">
        <f>F148+I148</f>
        <v>0</v>
      </c>
      <c r="M148" s="10">
        <f>G148+J148</f>
        <v>0</v>
      </c>
      <c r="N148" s="10">
        <f>H148+K148</f>
        <v>7.16</v>
      </c>
      <c r="O148" s="106"/>
      <c r="P148" s="106"/>
      <c r="Q148" s="50"/>
    </row>
    <row r="149" spans="1:17" ht="22.5" customHeight="1">
      <c r="A149" s="60" t="s">
        <v>1244</v>
      </c>
      <c r="B149" s="51"/>
      <c r="C149" s="36"/>
      <c r="D149" s="92"/>
      <c r="E149" s="93"/>
      <c r="F149" s="88">
        <f>F150+G150+H150</f>
        <v>2924.21</v>
      </c>
      <c r="G149" s="89"/>
      <c r="H149" s="90"/>
      <c r="I149" s="88">
        <f>I150+J150+K150</f>
        <v>2181.75</v>
      </c>
      <c r="J149" s="89"/>
      <c r="K149" s="90"/>
      <c r="L149" s="88">
        <f>L150+M150+N150</f>
        <v>5105.959999999999</v>
      </c>
      <c r="M149" s="89"/>
      <c r="N149" s="90"/>
      <c r="O149" s="99"/>
      <c r="P149" s="99"/>
      <c r="Q149" s="103"/>
    </row>
    <row r="150" spans="1:17" ht="22.5" customHeight="1">
      <c r="A150" s="61"/>
      <c r="B150" s="52"/>
      <c r="C150" s="38" t="s">
        <v>102</v>
      </c>
      <c r="D150" s="87"/>
      <c r="E150" s="94"/>
      <c r="F150" s="11">
        <f>F140+F142+F144+F146+F148</f>
        <v>2200.62</v>
      </c>
      <c r="G150" s="11">
        <f aca="true" t="shared" si="4" ref="G150:N150">G140+G142+G144+G146+G148</f>
        <v>0</v>
      </c>
      <c r="H150" s="11">
        <f t="shared" si="4"/>
        <v>723.59</v>
      </c>
      <c r="I150" s="11">
        <f t="shared" si="4"/>
        <v>2172.12</v>
      </c>
      <c r="J150" s="11">
        <f t="shared" si="4"/>
        <v>0.73</v>
      </c>
      <c r="K150" s="11">
        <f t="shared" si="4"/>
        <v>8.9</v>
      </c>
      <c r="L150" s="11">
        <f t="shared" si="4"/>
        <v>4372.74</v>
      </c>
      <c r="M150" s="11">
        <f t="shared" si="4"/>
        <v>0.73</v>
      </c>
      <c r="N150" s="11">
        <f t="shared" si="4"/>
        <v>732.49</v>
      </c>
      <c r="O150" s="100"/>
      <c r="P150" s="100"/>
      <c r="Q150" s="104"/>
    </row>
    <row r="151" spans="1:17" ht="22.5" customHeight="1">
      <c r="A151" s="60" t="s">
        <v>1245</v>
      </c>
      <c r="B151" s="51">
        <v>1</v>
      </c>
      <c r="C151" s="36" t="s">
        <v>1581</v>
      </c>
      <c r="D151" s="78" t="s">
        <v>2241</v>
      </c>
      <c r="E151" s="82" t="s">
        <v>103</v>
      </c>
      <c r="F151" s="75">
        <f>F152+G152+H152</f>
        <v>2.1</v>
      </c>
      <c r="G151" s="80"/>
      <c r="H151" s="81"/>
      <c r="I151" s="75">
        <f>I152+J152+K152</f>
        <v>1.5</v>
      </c>
      <c r="J151" s="80"/>
      <c r="K151" s="81"/>
      <c r="L151" s="75">
        <f>L152+M152+N152</f>
        <v>3.6</v>
      </c>
      <c r="M151" s="80"/>
      <c r="N151" s="81"/>
      <c r="O151" s="105" t="s">
        <v>104</v>
      </c>
      <c r="P151" s="105" t="s">
        <v>105</v>
      </c>
      <c r="Q151" s="49"/>
    </row>
    <row r="152" spans="1:17" ht="22.5" customHeight="1">
      <c r="A152" s="61"/>
      <c r="B152" s="52"/>
      <c r="C152" s="38" t="s">
        <v>106</v>
      </c>
      <c r="D152" s="79"/>
      <c r="E152" s="83"/>
      <c r="F152" s="10"/>
      <c r="G152" s="10"/>
      <c r="H152" s="10">
        <v>2.1</v>
      </c>
      <c r="I152" s="10"/>
      <c r="J152" s="10"/>
      <c r="K152" s="10">
        <v>1.5</v>
      </c>
      <c r="L152" s="10">
        <f>F152+I152</f>
        <v>0</v>
      </c>
      <c r="M152" s="10">
        <f>G152+J152</f>
        <v>0</v>
      </c>
      <c r="N152" s="10">
        <f>H152+K152</f>
        <v>3.6</v>
      </c>
      <c r="O152" s="106"/>
      <c r="P152" s="106"/>
      <c r="Q152" s="50"/>
    </row>
    <row r="153" spans="1:17" ht="22.5" customHeight="1">
      <c r="A153" s="60" t="s">
        <v>1245</v>
      </c>
      <c r="B153" s="51">
        <v>2</v>
      </c>
      <c r="C153" s="36" t="s">
        <v>1582</v>
      </c>
      <c r="D153" s="91">
        <v>27110</v>
      </c>
      <c r="E153" s="82" t="s">
        <v>103</v>
      </c>
      <c r="F153" s="75">
        <f>F154+G154+H154</f>
        <v>1.6</v>
      </c>
      <c r="G153" s="80"/>
      <c r="H153" s="81"/>
      <c r="I153" s="75">
        <f>I154+J154+K154</f>
        <v>0</v>
      </c>
      <c r="J153" s="80"/>
      <c r="K153" s="81"/>
      <c r="L153" s="75">
        <f>L154+M154+N154</f>
        <v>1.6</v>
      </c>
      <c r="M153" s="80"/>
      <c r="N153" s="81"/>
      <c r="O153" s="105" t="s">
        <v>107</v>
      </c>
      <c r="P153" s="105" t="s">
        <v>108</v>
      </c>
      <c r="Q153" s="49"/>
    </row>
    <row r="154" spans="1:17" ht="22.5" customHeight="1">
      <c r="A154" s="61"/>
      <c r="B154" s="52"/>
      <c r="C154" s="38" t="s">
        <v>109</v>
      </c>
      <c r="D154" s="79"/>
      <c r="E154" s="83"/>
      <c r="F154" s="10"/>
      <c r="G154" s="10"/>
      <c r="H154" s="10">
        <v>1.6</v>
      </c>
      <c r="I154" s="10"/>
      <c r="J154" s="10"/>
      <c r="K154" s="10"/>
      <c r="L154" s="10">
        <f>F154+I154</f>
        <v>0</v>
      </c>
      <c r="M154" s="10">
        <f>G154+J154</f>
        <v>0</v>
      </c>
      <c r="N154" s="10">
        <f>H154+K154</f>
        <v>1.6</v>
      </c>
      <c r="O154" s="106"/>
      <c r="P154" s="106"/>
      <c r="Q154" s="50"/>
    </row>
    <row r="155" spans="1:17" ht="22.5" customHeight="1">
      <c r="A155" s="60" t="s">
        <v>1245</v>
      </c>
      <c r="B155" s="51">
        <v>3</v>
      </c>
      <c r="C155" s="36" t="s">
        <v>1583</v>
      </c>
      <c r="D155" s="91">
        <v>27110</v>
      </c>
      <c r="E155" s="84" t="s">
        <v>340</v>
      </c>
      <c r="F155" s="75">
        <f>F156+G156+H156</f>
        <v>6.2</v>
      </c>
      <c r="G155" s="80"/>
      <c r="H155" s="81"/>
      <c r="I155" s="75">
        <f>I156+J156+K156</f>
        <v>0</v>
      </c>
      <c r="J155" s="80"/>
      <c r="K155" s="81"/>
      <c r="L155" s="75">
        <f>L156+M156+N156</f>
        <v>6.2</v>
      </c>
      <c r="M155" s="80"/>
      <c r="N155" s="81"/>
      <c r="O155" s="105" t="s">
        <v>110</v>
      </c>
      <c r="P155" s="105" t="s">
        <v>111</v>
      </c>
      <c r="Q155" s="49"/>
    </row>
    <row r="156" spans="1:17" ht="22.5" customHeight="1">
      <c r="A156" s="61"/>
      <c r="B156" s="52"/>
      <c r="C156" s="38" t="s">
        <v>112</v>
      </c>
      <c r="D156" s="79"/>
      <c r="E156" s="85"/>
      <c r="F156" s="10"/>
      <c r="G156" s="10"/>
      <c r="H156" s="10">
        <v>6.2</v>
      </c>
      <c r="I156" s="10"/>
      <c r="J156" s="10"/>
      <c r="K156" s="10"/>
      <c r="L156" s="10">
        <f>F156+I156</f>
        <v>0</v>
      </c>
      <c r="M156" s="10">
        <f>G156+J156</f>
        <v>0</v>
      </c>
      <c r="N156" s="10">
        <f>H156+K156</f>
        <v>6.2</v>
      </c>
      <c r="O156" s="106"/>
      <c r="P156" s="106"/>
      <c r="Q156" s="50"/>
    </row>
    <row r="157" spans="1:17" ht="22.5" customHeight="1">
      <c r="A157" s="60" t="s">
        <v>1245</v>
      </c>
      <c r="B157" s="51">
        <v>4</v>
      </c>
      <c r="C157" s="36" t="s">
        <v>1584</v>
      </c>
      <c r="D157" s="91">
        <v>27110</v>
      </c>
      <c r="E157" s="84" t="s">
        <v>340</v>
      </c>
      <c r="F157" s="75">
        <f>F158+G158+H158</f>
        <v>12.5</v>
      </c>
      <c r="G157" s="80"/>
      <c r="H157" s="81"/>
      <c r="I157" s="75">
        <f>I158+J158+K158</f>
        <v>0</v>
      </c>
      <c r="J157" s="80"/>
      <c r="K157" s="81"/>
      <c r="L157" s="75">
        <f>L158+M158+N158</f>
        <v>12.5</v>
      </c>
      <c r="M157" s="80"/>
      <c r="N157" s="81"/>
      <c r="O157" s="105" t="s">
        <v>113</v>
      </c>
      <c r="P157" s="105" t="s">
        <v>114</v>
      </c>
      <c r="Q157" s="49"/>
    </row>
    <row r="158" spans="1:17" ht="22.5" customHeight="1">
      <c r="A158" s="61"/>
      <c r="B158" s="52"/>
      <c r="C158" s="38" t="s">
        <v>115</v>
      </c>
      <c r="D158" s="79"/>
      <c r="E158" s="85"/>
      <c r="F158" s="10"/>
      <c r="G158" s="10"/>
      <c r="H158" s="10">
        <v>12.5</v>
      </c>
      <c r="I158" s="10"/>
      <c r="J158" s="10"/>
      <c r="K158" s="10"/>
      <c r="L158" s="10">
        <f>F158+I158</f>
        <v>0</v>
      </c>
      <c r="M158" s="10">
        <f>G158+J158</f>
        <v>0</v>
      </c>
      <c r="N158" s="10">
        <f>H158+K158</f>
        <v>12.5</v>
      </c>
      <c r="O158" s="106"/>
      <c r="P158" s="106"/>
      <c r="Q158" s="50"/>
    </row>
    <row r="159" spans="1:17" ht="22.5" customHeight="1">
      <c r="A159" s="60" t="s">
        <v>1245</v>
      </c>
      <c r="B159" s="51">
        <v>5</v>
      </c>
      <c r="C159" s="36" t="s">
        <v>1585</v>
      </c>
      <c r="D159" s="78" t="s">
        <v>2242</v>
      </c>
      <c r="E159" s="82" t="s">
        <v>207</v>
      </c>
      <c r="F159" s="75">
        <f>F160+G160+H160</f>
        <v>8.8</v>
      </c>
      <c r="G159" s="80"/>
      <c r="H159" s="81"/>
      <c r="I159" s="75">
        <f>I160+J160+K160</f>
        <v>0.7</v>
      </c>
      <c r="J159" s="80"/>
      <c r="K159" s="81"/>
      <c r="L159" s="75">
        <f>L160+M160+N160</f>
        <v>9.5</v>
      </c>
      <c r="M159" s="80"/>
      <c r="N159" s="81"/>
      <c r="O159" s="105" t="s">
        <v>116</v>
      </c>
      <c r="P159" s="105" t="s">
        <v>117</v>
      </c>
      <c r="Q159" s="49" t="s">
        <v>1586</v>
      </c>
    </row>
    <row r="160" spans="1:17" ht="22.5" customHeight="1">
      <c r="A160" s="61"/>
      <c r="B160" s="52"/>
      <c r="C160" s="38" t="s">
        <v>118</v>
      </c>
      <c r="D160" s="79"/>
      <c r="E160" s="83"/>
      <c r="F160" s="10"/>
      <c r="G160" s="10"/>
      <c r="H160" s="10">
        <v>8.8</v>
      </c>
      <c r="I160" s="10"/>
      <c r="J160" s="10"/>
      <c r="K160" s="10">
        <v>0.7</v>
      </c>
      <c r="L160" s="10">
        <f>F160+I160</f>
        <v>0</v>
      </c>
      <c r="M160" s="10">
        <f>G160+J160</f>
        <v>0</v>
      </c>
      <c r="N160" s="10">
        <f>H160+K160</f>
        <v>9.5</v>
      </c>
      <c r="O160" s="106"/>
      <c r="P160" s="106"/>
      <c r="Q160" s="50"/>
    </row>
    <row r="161" spans="1:17" ht="22.5" customHeight="1">
      <c r="A161" s="60" t="s">
        <v>1245</v>
      </c>
      <c r="B161" s="51">
        <v>6</v>
      </c>
      <c r="C161" s="36" t="s">
        <v>1587</v>
      </c>
      <c r="D161" s="91">
        <v>27110</v>
      </c>
      <c r="E161" s="82" t="s">
        <v>119</v>
      </c>
      <c r="F161" s="75">
        <f>F162+G162+H162</f>
        <v>51.9</v>
      </c>
      <c r="G161" s="80"/>
      <c r="H161" s="81"/>
      <c r="I161" s="75">
        <f>I162+J162+K162</f>
        <v>0</v>
      </c>
      <c r="J161" s="80"/>
      <c r="K161" s="81"/>
      <c r="L161" s="75">
        <f>L162+M162+N162</f>
        <v>51.9</v>
      </c>
      <c r="M161" s="80"/>
      <c r="N161" s="81"/>
      <c r="O161" s="105" t="s">
        <v>646</v>
      </c>
      <c r="P161" s="105" t="s">
        <v>1588</v>
      </c>
      <c r="Q161" s="49"/>
    </row>
    <row r="162" spans="1:17" ht="22.5" customHeight="1">
      <c r="A162" s="61"/>
      <c r="B162" s="52"/>
      <c r="C162" s="38" t="s">
        <v>120</v>
      </c>
      <c r="D162" s="79"/>
      <c r="E162" s="83"/>
      <c r="F162" s="10"/>
      <c r="G162" s="10"/>
      <c r="H162" s="10">
        <v>51.9</v>
      </c>
      <c r="I162" s="10"/>
      <c r="J162" s="10"/>
      <c r="K162" s="10"/>
      <c r="L162" s="10">
        <f>F162+I162</f>
        <v>0</v>
      </c>
      <c r="M162" s="10">
        <f>G162+J162</f>
        <v>0</v>
      </c>
      <c r="N162" s="10">
        <f>H162+K162</f>
        <v>51.9</v>
      </c>
      <c r="O162" s="106"/>
      <c r="P162" s="106"/>
      <c r="Q162" s="50"/>
    </row>
    <row r="163" spans="1:17" ht="22.5" customHeight="1">
      <c r="A163" s="60" t="s">
        <v>1245</v>
      </c>
      <c r="B163" s="51">
        <v>7</v>
      </c>
      <c r="C163" s="36" t="s">
        <v>1589</v>
      </c>
      <c r="D163" s="91">
        <v>27110</v>
      </c>
      <c r="E163" s="82" t="s">
        <v>121</v>
      </c>
      <c r="F163" s="75">
        <f>F164+G164+H164</f>
        <v>1.2</v>
      </c>
      <c r="G163" s="80"/>
      <c r="H163" s="81"/>
      <c r="I163" s="75">
        <f>I164+J164+K164</f>
        <v>0</v>
      </c>
      <c r="J163" s="80"/>
      <c r="K163" s="81"/>
      <c r="L163" s="75">
        <f>L164+M164+N164</f>
        <v>1.2</v>
      </c>
      <c r="M163" s="80"/>
      <c r="N163" s="81"/>
      <c r="O163" s="105" t="s">
        <v>110</v>
      </c>
      <c r="P163" s="105" t="s">
        <v>122</v>
      </c>
      <c r="Q163" s="49"/>
    </row>
    <row r="164" spans="1:17" ht="22.5" customHeight="1">
      <c r="A164" s="61"/>
      <c r="B164" s="52"/>
      <c r="C164" s="38" t="s">
        <v>123</v>
      </c>
      <c r="D164" s="79"/>
      <c r="E164" s="83"/>
      <c r="F164" s="10"/>
      <c r="G164" s="10">
        <v>0.5</v>
      </c>
      <c r="H164" s="10">
        <v>0.7</v>
      </c>
      <c r="I164" s="10"/>
      <c r="J164" s="10"/>
      <c r="K164" s="10"/>
      <c r="L164" s="10">
        <f>F164+I164</f>
        <v>0</v>
      </c>
      <c r="M164" s="10">
        <f>G164+J164</f>
        <v>0.5</v>
      </c>
      <c r="N164" s="10">
        <f>H164+K164</f>
        <v>0.7</v>
      </c>
      <c r="O164" s="106"/>
      <c r="P164" s="106"/>
      <c r="Q164" s="50"/>
    </row>
    <row r="165" spans="1:17" ht="22.5" customHeight="1">
      <c r="A165" s="60" t="s">
        <v>1245</v>
      </c>
      <c r="B165" s="51">
        <v>8</v>
      </c>
      <c r="C165" s="36" t="s">
        <v>1590</v>
      </c>
      <c r="D165" s="91">
        <v>27110</v>
      </c>
      <c r="E165" s="82" t="s">
        <v>124</v>
      </c>
      <c r="F165" s="75">
        <f>F166+G166+H166</f>
        <v>7.800000000000001</v>
      </c>
      <c r="G165" s="80"/>
      <c r="H165" s="81"/>
      <c r="I165" s="75">
        <f>I166+J166+K166</f>
        <v>0</v>
      </c>
      <c r="J165" s="80"/>
      <c r="K165" s="81"/>
      <c r="L165" s="75">
        <f>L166+M166+N166</f>
        <v>7.800000000000001</v>
      </c>
      <c r="M165" s="80"/>
      <c r="N165" s="81"/>
      <c r="O165" s="105" t="s">
        <v>110</v>
      </c>
      <c r="P165" s="105" t="s">
        <v>1591</v>
      </c>
      <c r="Q165" s="49"/>
    </row>
    <row r="166" spans="1:17" ht="22.5" customHeight="1">
      <c r="A166" s="61"/>
      <c r="B166" s="52"/>
      <c r="C166" s="38" t="s">
        <v>125</v>
      </c>
      <c r="D166" s="79"/>
      <c r="E166" s="83"/>
      <c r="F166" s="10"/>
      <c r="G166" s="10">
        <v>6.4</v>
      </c>
      <c r="H166" s="10">
        <v>1.4</v>
      </c>
      <c r="I166" s="10"/>
      <c r="J166" s="10"/>
      <c r="K166" s="10"/>
      <c r="L166" s="10">
        <f>F166+I166</f>
        <v>0</v>
      </c>
      <c r="M166" s="10">
        <f>G166+J166</f>
        <v>6.4</v>
      </c>
      <c r="N166" s="10">
        <f>H166+K166</f>
        <v>1.4</v>
      </c>
      <c r="O166" s="106"/>
      <c r="P166" s="106"/>
      <c r="Q166" s="50"/>
    </row>
    <row r="167" spans="1:17" ht="22.5" customHeight="1">
      <c r="A167" s="60" t="s">
        <v>1245</v>
      </c>
      <c r="B167" s="51">
        <v>9</v>
      </c>
      <c r="C167" s="36" t="s">
        <v>1592</v>
      </c>
      <c r="D167" s="91">
        <v>27110</v>
      </c>
      <c r="E167" s="82" t="s">
        <v>207</v>
      </c>
      <c r="F167" s="75">
        <f>F168+G168+H168</f>
        <v>7.8</v>
      </c>
      <c r="G167" s="80"/>
      <c r="H167" s="81"/>
      <c r="I167" s="75">
        <f>I168+J168+K168</f>
        <v>0</v>
      </c>
      <c r="J167" s="80"/>
      <c r="K167" s="81"/>
      <c r="L167" s="75">
        <f>L168+M168+N168</f>
        <v>7.8</v>
      </c>
      <c r="M167" s="80"/>
      <c r="N167" s="81"/>
      <c r="O167" s="105" t="s">
        <v>646</v>
      </c>
      <c r="P167" s="105" t="s">
        <v>126</v>
      </c>
      <c r="Q167" s="49"/>
    </row>
    <row r="168" spans="1:17" ht="22.5" customHeight="1">
      <c r="A168" s="61"/>
      <c r="B168" s="52"/>
      <c r="C168" s="38" t="s">
        <v>127</v>
      </c>
      <c r="D168" s="79"/>
      <c r="E168" s="83"/>
      <c r="F168" s="10"/>
      <c r="G168" s="10"/>
      <c r="H168" s="10">
        <v>7.8</v>
      </c>
      <c r="I168" s="10"/>
      <c r="J168" s="10"/>
      <c r="K168" s="10"/>
      <c r="L168" s="10">
        <f>F168+I168</f>
        <v>0</v>
      </c>
      <c r="M168" s="10">
        <f>G168+J168</f>
        <v>0</v>
      </c>
      <c r="N168" s="10">
        <f>H168+K168</f>
        <v>7.8</v>
      </c>
      <c r="O168" s="106"/>
      <c r="P168" s="106"/>
      <c r="Q168" s="50"/>
    </row>
    <row r="169" spans="1:17" ht="29.25" customHeight="1">
      <c r="A169" s="60" t="s">
        <v>1245</v>
      </c>
      <c r="B169" s="51">
        <v>10</v>
      </c>
      <c r="C169" s="36" t="s">
        <v>1593</v>
      </c>
      <c r="D169" s="91">
        <v>27110</v>
      </c>
      <c r="E169" s="82" t="s">
        <v>128</v>
      </c>
      <c r="F169" s="75">
        <f>F170+G170+H170</f>
        <v>1.8</v>
      </c>
      <c r="G169" s="80"/>
      <c r="H169" s="81"/>
      <c r="I169" s="75">
        <f>I170+J170+K170</f>
        <v>0</v>
      </c>
      <c r="J169" s="80"/>
      <c r="K169" s="81"/>
      <c r="L169" s="75">
        <f>L170+M170+N170</f>
        <v>1.8</v>
      </c>
      <c r="M169" s="80"/>
      <c r="N169" s="81"/>
      <c r="O169" s="105" t="s">
        <v>740</v>
      </c>
      <c r="P169" s="105" t="s">
        <v>129</v>
      </c>
      <c r="Q169" s="49"/>
    </row>
    <row r="170" spans="1:17" ht="29.25" customHeight="1">
      <c r="A170" s="61"/>
      <c r="B170" s="52"/>
      <c r="C170" s="38" t="s">
        <v>130</v>
      </c>
      <c r="D170" s="79"/>
      <c r="E170" s="83"/>
      <c r="F170" s="10"/>
      <c r="G170" s="10"/>
      <c r="H170" s="10">
        <v>1.8</v>
      </c>
      <c r="I170" s="10"/>
      <c r="J170" s="10"/>
      <c r="K170" s="10"/>
      <c r="L170" s="10">
        <f>F170+I170</f>
        <v>0</v>
      </c>
      <c r="M170" s="10">
        <f>G170+J170</f>
        <v>0</v>
      </c>
      <c r="N170" s="10">
        <f>H170+K170</f>
        <v>1.8</v>
      </c>
      <c r="O170" s="106"/>
      <c r="P170" s="106"/>
      <c r="Q170" s="50"/>
    </row>
    <row r="171" spans="1:17" ht="31.5" customHeight="1">
      <c r="A171" s="60" t="s">
        <v>1245</v>
      </c>
      <c r="B171" s="51">
        <v>11</v>
      </c>
      <c r="C171" s="36" t="s">
        <v>1594</v>
      </c>
      <c r="D171" s="78" t="s">
        <v>2243</v>
      </c>
      <c r="E171" s="82" t="s">
        <v>131</v>
      </c>
      <c r="F171" s="75">
        <f>F172+G172+H172</f>
        <v>0</v>
      </c>
      <c r="G171" s="80"/>
      <c r="H171" s="81"/>
      <c r="I171" s="75">
        <f>I172+J172+K172</f>
        <v>3.6</v>
      </c>
      <c r="J171" s="80"/>
      <c r="K171" s="81"/>
      <c r="L171" s="75">
        <f>L172+M172+N172</f>
        <v>3.6</v>
      </c>
      <c r="M171" s="80"/>
      <c r="N171" s="81"/>
      <c r="O171" s="105" t="s">
        <v>132</v>
      </c>
      <c r="P171" s="105" t="s">
        <v>133</v>
      </c>
      <c r="Q171" s="49" t="s">
        <v>1509</v>
      </c>
    </row>
    <row r="172" spans="1:17" ht="27.75" customHeight="1">
      <c r="A172" s="61"/>
      <c r="B172" s="52"/>
      <c r="C172" s="38" t="s">
        <v>134</v>
      </c>
      <c r="D172" s="79"/>
      <c r="E172" s="83"/>
      <c r="F172" s="10"/>
      <c r="G172" s="10"/>
      <c r="H172" s="10"/>
      <c r="I172" s="10"/>
      <c r="J172" s="10"/>
      <c r="K172" s="10">
        <v>3.6</v>
      </c>
      <c r="L172" s="10">
        <f>F172+I172</f>
        <v>0</v>
      </c>
      <c r="M172" s="10">
        <f>G172+J172</f>
        <v>0</v>
      </c>
      <c r="N172" s="10">
        <f>H172+K172</f>
        <v>3.6</v>
      </c>
      <c r="O172" s="106"/>
      <c r="P172" s="106"/>
      <c r="Q172" s="50"/>
    </row>
    <row r="173" spans="1:17" ht="22.5" customHeight="1">
      <c r="A173" s="60" t="s">
        <v>1245</v>
      </c>
      <c r="B173" s="51">
        <v>12</v>
      </c>
      <c r="C173" s="36" t="s">
        <v>1595</v>
      </c>
      <c r="D173" s="91">
        <v>27110</v>
      </c>
      <c r="E173" s="82" t="s">
        <v>208</v>
      </c>
      <c r="F173" s="75">
        <f>F174+G174+H174</f>
        <v>6.1</v>
      </c>
      <c r="G173" s="80"/>
      <c r="H173" s="81"/>
      <c r="I173" s="75">
        <f>I174+J174+K174</f>
        <v>0</v>
      </c>
      <c r="J173" s="80"/>
      <c r="K173" s="81"/>
      <c r="L173" s="75">
        <f>L174+M174+N174</f>
        <v>6.1</v>
      </c>
      <c r="M173" s="80"/>
      <c r="N173" s="81"/>
      <c r="O173" s="105" t="s">
        <v>646</v>
      </c>
      <c r="P173" s="105" t="s">
        <v>1596</v>
      </c>
      <c r="Q173" s="49"/>
    </row>
    <row r="174" spans="1:17" ht="22.5" customHeight="1">
      <c r="A174" s="61"/>
      <c r="B174" s="52"/>
      <c r="C174" s="38" t="s">
        <v>135</v>
      </c>
      <c r="D174" s="79"/>
      <c r="E174" s="83"/>
      <c r="F174" s="10"/>
      <c r="G174" s="10"/>
      <c r="H174" s="10">
        <v>6.1</v>
      </c>
      <c r="I174" s="10"/>
      <c r="J174" s="10"/>
      <c r="K174" s="10"/>
      <c r="L174" s="10">
        <f>F174+I174</f>
        <v>0</v>
      </c>
      <c r="M174" s="10">
        <f>G174+J174</f>
        <v>0</v>
      </c>
      <c r="N174" s="10">
        <f>H174+K174</f>
        <v>6.1</v>
      </c>
      <c r="O174" s="106"/>
      <c r="P174" s="106"/>
      <c r="Q174" s="50"/>
    </row>
    <row r="175" spans="1:17" ht="22.5" customHeight="1">
      <c r="A175" s="60" t="s">
        <v>1245</v>
      </c>
      <c r="B175" s="51">
        <v>13</v>
      </c>
      <c r="C175" s="36" t="s">
        <v>1597</v>
      </c>
      <c r="D175" s="91">
        <v>27110</v>
      </c>
      <c r="E175" s="82" t="s">
        <v>208</v>
      </c>
      <c r="F175" s="75">
        <f>F176+G176+H176</f>
        <v>1.1</v>
      </c>
      <c r="G175" s="80"/>
      <c r="H175" s="81"/>
      <c r="I175" s="75">
        <f>I176+J176+K176</f>
        <v>0</v>
      </c>
      <c r="J175" s="80"/>
      <c r="K175" s="81"/>
      <c r="L175" s="75">
        <f>L176+M176+N176</f>
        <v>1.1</v>
      </c>
      <c r="M175" s="80"/>
      <c r="N175" s="81"/>
      <c r="O175" s="105" t="s">
        <v>110</v>
      </c>
      <c r="P175" s="105" t="s">
        <v>136</v>
      </c>
      <c r="Q175" s="49"/>
    </row>
    <row r="176" spans="1:17" ht="22.5" customHeight="1">
      <c r="A176" s="61"/>
      <c r="B176" s="52"/>
      <c r="C176" s="38" t="s">
        <v>137</v>
      </c>
      <c r="D176" s="79"/>
      <c r="E176" s="83"/>
      <c r="F176" s="10"/>
      <c r="G176" s="10"/>
      <c r="H176" s="10">
        <v>1.1</v>
      </c>
      <c r="I176" s="10"/>
      <c r="J176" s="10"/>
      <c r="K176" s="10"/>
      <c r="L176" s="10">
        <f>F176+I176</f>
        <v>0</v>
      </c>
      <c r="M176" s="10">
        <f>G176+J176</f>
        <v>0</v>
      </c>
      <c r="N176" s="10">
        <f>H176+K176</f>
        <v>1.1</v>
      </c>
      <c r="O176" s="106"/>
      <c r="P176" s="106"/>
      <c r="Q176" s="50"/>
    </row>
    <row r="177" spans="1:17" ht="22.5" customHeight="1">
      <c r="A177" s="60" t="s">
        <v>1245</v>
      </c>
      <c r="B177" s="51">
        <v>14</v>
      </c>
      <c r="C177" s="36" t="s">
        <v>1598</v>
      </c>
      <c r="D177" s="78" t="s">
        <v>2244</v>
      </c>
      <c r="E177" s="82" t="s">
        <v>119</v>
      </c>
      <c r="F177" s="75">
        <f>F178+G178+H178</f>
        <v>23.7</v>
      </c>
      <c r="G177" s="80"/>
      <c r="H177" s="81"/>
      <c r="I177" s="75">
        <f>I178+J178+K178</f>
        <v>11.3</v>
      </c>
      <c r="J177" s="80"/>
      <c r="K177" s="81"/>
      <c r="L177" s="75">
        <f>L178+M178+N178</f>
        <v>35</v>
      </c>
      <c r="M177" s="80"/>
      <c r="N177" s="81"/>
      <c r="O177" s="105" t="s">
        <v>138</v>
      </c>
      <c r="P177" s="105" t="s">
        <v>139</v>
      </c>
      <c r="Q177" s="49"/>
    </row>
    <row r="178" spans="1:17" ht="22.5" customHeight="1">
      <c r="A178" s="61"/>
      <c r="B178" s="52"/>
      <c r="C178" s="38" t="s">
        <v>140</v>
      </c>
      <c r="D178" s="79"/>
      <c r="E178" s="83"/>
      <c r="F178" s="10"/>
      <c r="G178" s="10">
        <v>23.7</v>
      </c>
      <c r="H178" s="10"/>
      <c r="I178" s="10"/>
      <c r="J178" s="10">
        <v>11.3</v>
      </c>
      <c r="K178" s="10"/>
      <c r="L178" s="10">
        <f>F178+I178</f>
        <v>0</v>
      </c>
      <c r="M178" s="10">
        <f>G178+J178</f>
        <v>35</v>
      </c>
      <c r="N178" s="10">
        <f>H178+K178</f>
        <v>0</v>
      </c>
      <c r="O178" s="106"/>
      <c r="P178" s="106"/>
      <c r="Q178" s="50"/>
    </row>
    <row r="179" spans="1:17" ht="22.5" customHeight="1">
      <c r="A179" s="60" t="s">
        <v>1245</v>
      </c>
      <c r="B179" s="51">
        <v>15</v>
      </c>
      <c r="C179" s="42" t="s">
        <v>1599</v>
      </c>
      <c r="D179" s="91">
        <v>27453</v>
      </c>
      <c r="E179" s="82" t="s">
        <v>119</v>
      </c>
      <c r="F179" s="75">
        <f>F180+G180+H180</f>
        <v>1.7</v>
      </c>
      <c r="G179" s="80"/>
      <c r="H179" s="81"/>
      <c r="I179" s="75">
        <f>I180+J180+K180</f>
        <v>0</v>
      </c>
      <c r="J179" s="80"/>
      <c r="K179" s="81"/>
      <c r="L179" s="75">
        <f>L180+M180+N180</f>
        <v>1.7</v>
      </c>
      <c r="M179" s="80"/>
      <c r="N179" s="81"/>
      <c r="O179" s="105" t="s">
        <v>110</v>
      </c>
      <c r="P179" s="105" t="s">
        <v>122</v>
      </c>
      <c r="Q179" s="49"/>
    </row>
    <row r="180" spans="1:17" ht="22.5" customHeight="1">
      <c r="A180" s="61"/>
      <c r="B180" s="52"/>
      <c r="C180" s="38" t="s">
        <v>932</v>
      </c>
      <c r="D180" s="79"/>
      <c r="E180" s="83"/>
      <c r="F180" s="10"/>
      <c r="G180" s="10">
        <v>1.7</v>
      </c>
      <c r="H180" s="10"/>
      <c r="I180" s="10"/>
      <c r="J180" s="10"/>
      <c r="K180" s="10"/>
      <c r="L180" s="10">
        <f>F180+I180</f>
        <v>0</v>
      </c>
      <c r="M180" s="10">
        <f>G180+J180</f>
        <v>1.7</v>
      </c>
      <c r="N180" s="10">
        <f>H180+K180</f>
        <v>0</v>
      </c>
      <c r="O180" s="106"/>
      <c r="P180" s="106"/>
      <c r="Q180" s="50"/>
    </row>
    <row r="181" spans="1:17" ht="22.5" customHeight="1">
      <c r="A181" s="60" t="s">
        <v>1245</v>
      </c>
      <c r="B181" s="51">
        <v>16</v>
      </c>
      <c r="C181" s="36" t="s">
        <v>1600</v>
      </c>
      <c r="D181" s="78" t="s">
        <v>2244</v>
      </c>
      <c r="E181" s="82" t="s">
        <v>933</v>
      </c>
      <c r="F181" s="75">
        <f>F182+G182+H182</f>
        <v>7.819999999999999</v>
      </c>
      <c r="G181" s="80"/>
      <c r="H181" s="81"/>
      <c r="I181" s="75">
        <f>I182+J182+K182</f>
        <v>0.48</v>
      </c>
      <c r="J181" s="80"/>
      <c r="K181" s="81"/>
      <c r="L181" s="75">
        <f>L182+M182+N182</f>
        <v>8.299999999999999</v>
      </c>
      <c r="M181" s="80"/>
      <c r="N181" s="81"/>
      <c r="O181" s="105" t="s">
        <v>740</v>
      </c>
      <c r="P181" s="105" t="s">
        <v>934</v>
      </c>
      <c r="Q181" s="49"/>
    </row>
    <row r="182" spans="1:17" ht="22.5" customHeight="1">
      <c r="A182" s="61"/>
      <c r="B182" s="52"/>
      <c r="C182" s="38" t="s">
        <v>935</v>
      </c>
      <c r="D182" s="79"/>
      <c r="E182" s="83"/>
      <c r="F182" s="10">
        <v>1.17</v>
      </c>
      <c r="G182" s="10">
        <v>6.55</v>
      </c>
      <c r="H182" s="10">
        <v>0.1</v>
      </c>
      <c r="I182" s="10">
        <v>0.48</v>
      </c>
      <c r="J182" s="10"/>
      <c r="K182" s="10"/>
      <c r="L182" s="10">
        <f>F182+I182</f>
        <v>1.65</v>
      </c>
      <c r="M182" s="10">
        <f>G182+J182</f>
        <v>6.55</v>
      </c>
      <c r="N182" s="10">
        <f>H182+K182</f>
        <v>0.1</v>
      </c>
      <c r="O182" s="106"/>
      <c r="P182" s="106"/>
      <c r="Q182" s="50"/>
    </row>
    <row r="183" spans="1:17" ht="22.5" customHeight="1">
      <c r="A183" s="60" t="s">
        <v>1245</v>
      </c>
      <c r="B183" s="51">
        <v>17</v>
      </c>
      <c r="C183" s="36" t="s">
        <v>1601</v>
      </c>
      <c r="D183" s="78" t="s">
        <v>2245</v>
      </c>
      <c r="E183" s="82" t="s">
        <v>933</v>
      </c>
      <c r="F183" s="75">
        <f>F184+G184+H184</f>
        <v>2.5</v>
      </c>
      <c r="G183" s="80"/>
      <c r="H183" s="81"/>
      <c r="I183" s="75">
        <f>I184+J184+K184</f>
        <v>1.6</v>
      </c>
      <c r="J183" s="80"/>
      <c r="K183" s="81"/>
      <c r="L183" s="75">
        <f>L184+M184+N184</f>
        <v>4.1</v>
      </c>
      <c r="M183" s="80"/>
      <c r="N183" s="81"/>
      <c r="O183" s="105" t="s">
        <v>740</v>
      </c>
      <c r="P183" s="105" t="s">
        <v>936</v>
      </c>
      <c r="Q183" s="49"/>
    </row>
    <row r="184" spans="1:17" ht="22.5" customHeight="1">
      <c r="A184" s="61"/>
      <c r="B184" s="52"/>
      <c r="C184" s="38" t="s">
        <v>1063</v>
      </c>
      <c r="D184" s="79"/>
      <c r="E184" s="83"/>
      <c r="F184" s="10">
        <v>0.01</v>
      </c>
      <c r="G184" s="10"/>
      <c r="H184" s="10">
        <v>2.49</v>
      </c>
      <c r="I184" s="10">
        <v>0.01</v>
      </c>
      <c r="J184" s="10"/>
      <c r="K184" s="10">
        <v>1.59</v>
      </c>
      <c r="L184" s="10">
        <f>F184+I184</f>
        <v>0.02</v>
      </c>
      <c r="M184" s="10">
        <f>G184+J184</f>
        <v>0</v>
      </c>
      <c r="N184" s="10">
        <f>H184+K184</f>
        <v>4.08</v>
      </c>
      <c r="O184" s="106"/>
      <c r="P184" s="106"/>
      <c r="Q184" s="50"/>
    </row>
    <row r="185" spans="1:17" ht="22.5" customHeight="1">
      <c r="A185" s="60" t="s">
        <v>1245</v>
      </c>
      <c r="B185" s="51">
        <v>18</v>
      </c>
      <c r="C185" s="36" t="s">
        <v>1602</v>
      </c>
      <c r="D185" s="78" t="s">
        <v>2245</v>
      </c>
      <c r="E185" s="82" t="s">
        <v>1064</v>
      </c>
      <c r="F185" s="75">
        <f>F186+G186+H186</f>
        <v>47.69</v>
      </c>
      <c r="G185" s="80"/>
      <c r="H185" s="81"/>
      <c r="I185" s="75">
        <f>I186+J186+K186</f>
        <v>10.21</v>
      </c>
      <c r="J185" s="80"/>
      <c r="K185" s="81"/>
      <c r="L185" s="75">
        <f>L186+M186+N186</f>
        <v>57.9</v>
      </c>
      <c r="M185" s="80"/>
      <c r="N185" s="81"/>
      <c r="O185" s="105" t="s">
        <v>1065</v>
      </c>
      <c r="P185" s="105" t="s">
        <v>1066</v>
      </c>
      <c r="Q185" s="49"/>
    </row>
    <row r="186" spans="1:17" ht="22.5" customHeight="1">
      <c r="A186" s="61"/>
      <c r="B186" s="52"/>
      <c r="C186" s="38" t="s">
        <v>1251</v>
      </c>
      <c r="D186" s="79"/>
      <c r="E186" s="83"/>
      <c r="F186" s="10"/>
      <c r="G186" s="10">
        <v>28.19</v>
      </c>
      <c r="H186" s="10">
        <v>19.5</v>
      </c>
      <c r="I186" s="10">
        <v>5.76</v>
      </c>
      <c r="J186" s="10">
        <v>4.45</v>
      </c>
      <c r="K186" s="10"/>
      <c r="L186" s="10">
        <f>F186+I186</f>
        <v>5.76</v>
      </c>
      <c r="M186" s="10">
        <f>G186+J186</f>
        <v>32.64</v>
      </c>
      <c r="N186" s="10">
        <f>H186+K186</f>
        <v>19.5</v>
      </c>
      <c r="O186" s="106"/>
      <c r="P186" s="106"/>
      <c r="Q186" s="50"/>
    </row>
    <row r="187" spans="1:17" ht="30" customHeight="1">
      <c r="A187" s="60" t="s">
        <v>1245</v>
      </c>
      <c r="B187" s="51">
        <v>19</v>
      </c>
      <c r="C187" s="36" t="s">
        <v>1603</v>
      </c>
      <c r="D187" s="78" t="s">
        <v>2245</v>
      </c>
      <c r="E187" s="82" t="s">
        <v>209</v>
      </c>
      <c r="F187" s="75">
        <f>F188+G188+H188</f>
        <v>46.1</v>
      </c>
      <c r="G187" s="80"/>
      <c r="H187" s="81"/>
      <c r="I187" s="75">
        <f>I188+J188+K188</f>
        <v>8</v>
      </c>
      <c r="J187" s="80"/>
      <c r="K187" s="81"/>
      <c r="L187" s="75">
        <f>L188+M188+N188</f>
        <v>54.1</v>
      </c>
      <c r="M187" s="80"/>
      <c r="N187" s="81"/>
      <c r="O187" s="105" t="s">
        <v>132</v>
      </c>
      <c r="P187" s="105" t="s">
        <v>1604</v>
      </c>
      <c r="Q187" s="49" t="s">
        <v>1509</v>
      </c>
    </row>
    <row r="188" spans="1:17" ht="30" customHeight="1">
      <c r="A188" s="61"/>
      <c r="B188" s="52"/>
      <c r="C188" s="38" t="s">
        <v>333</v>
      </c>
      <c r="D188" s="79"/>
      <c r="E188" s="83"/>
      <c r="F188" s="10"/>
      <c r="G188" s="10"/>
      <c r="H188" s="10">
        <v>46.1</v>
      </c>
      <c r="I188" s="10"/>
      <c r="J188" s="10"/>
      <c r="K188" s="10">
        <v>8</v>
      </c>
      <c r="L188" s="10">
        <f>F188+I188</f>
        <v>0</v>
      </c>
      <c r="M188" s="10">
        <f>G188+J188</f>
        <v>0</v>
      </c>
      <c r="N188" s="10">
        <f>H188+K188</f>
        <v>54.1</v>
      </c>
      <c r="O188" s="106"/>
      <c r="P188" s="106"/>
      <c r="Q188" s="50"/>
    </row>
    <row r="189" spans="1:17" ht="22.5" customHeight="1">
      <c r="A189" s="60" t="s">
        <v>1245</v>
      </c>
      <c r="B189" s="51">
        <v>20</v>
      </c>
      <c r="C189" s="36" t="s">
        <v>1605</v>
      </c>
      <c r="D189" s="91">
        <v>27453</v>
      </c>
      <c r="E189" s="82" t="s">
        <v>208</v>
      </c>
      <c r="F189" s="75">
        <f>F190+G190+H190</f>
        <v>31.5</v>
      </c>
      <c r="G189" s="80"/>
      <c r="H189" s="81"/>
      <c r="I189" s="75">
        <f>I190+J190+K190</f>
        <v>0</v>
      </c>
      <c r="J189" s="80"/>
      <c r="K189" s="81"/>
      <c r="L189" s="75">
        <f>L190+M190+N190</f>
        <v>31.5</v>
      </c>
      <c r="M189" s="80"/>
      <c r="N189" s="81"/>
      <c r="O189" s="105" t="s">
        <v>723</v>
      </c>
      <c r="P189" s="105" t="s">
        <v>1606</v>
      </c>
      <c r="Q189" s="49"/>
    </row>
    <row r="190" spans="1:17" ht="22.5" customHeight="1">
      <c r="A190" s="61"/>
      <c r="B190" s="52"/>
      <c r="C190" s="38" t="s">
        <v>334</v>
      </c>
      <c r="D190" s="79"/>
      <c r="E190" s="83"/>
      <c r="F190" s="10">
        <v>0.4</v>
      </c>
      <c r="G190" s="10">
        <v>1.1</v>
      </c>
      <c r="H190" s="10">
        <v>30</v>
      </c>
      <c r="I190" s="10"/>
      <c r="J190" s="10"/>
      <c r="K190" s="10"/>
      <c r="L190" s="10">
        <f>F190+I190</f>
        <v>0.4</v>
      </c>
      <c r="M190" s="10">
        <f>G190+J190</f>
        <v>1.1</v>
      </c>
      <c r="N190" s="10">
        <f>H190+K190</f>
        <v>30</v>
      </c>
      <c r="O190" s="106"/>
      <c r="P190" s="106"/>
      <c r="Q190" s="50"/>
    </row>
    <row r="191" spans="1:17" ht="29.25" customHeight="1">
      <c r="A191" s="60" t="s">
        <v>1245</v>
      </c>
      <c r="B191" s="51">
        <v>21</v>
      </c>
      <c r="C191" s="36" t="s">
        <v>1607</v>
      </c>
      <c r="D191" s="91">
        <v>27453</v>
      </c>
      <c r="E191" s="82" t="s">
        <v>335</v>
      </c>
      <c r="F191" s="75">
        <f>F192+G192+H192</f>
        <v>99.2</v>
      </c>
      <c r="G191" s="80"/>
      <c r="H191" s="81"/>
      <c r="I191" s="75">
        <f>I192+J192+K192</f>
        <v>0</v>
      </c>
      <c r="J191" s="80"/>
      <c r="K191" s="81"/>
      <c r="L191" s="75">
        <f>L192+M192+N192</f>
        <v>99.2</v>
      </c>
      <c r="M191" s="80"/>
      <c r="N191" s="81"/>
      <c r="O191" s="105" t="s">
        <v>336</v>
      </c>
      <c r="P191" s="105" t="s">
        <v>337</v>
      </c>
      <c r="Q191" s="49"/>
    </row>
    <row r="192" spans="1:17" ht="29.25" customHeight="1">
      <c r="A192" s="61"/>
      <c r="B192" s="52"/>
      <c r="C192" s="38" t="s">
        <v>338</v>
      </c>
      <c r="D192" s="79"/>
      <c r="E192" s="83"/>
      <c r="F192" s="10"/>
      <c r="G192" s="10"/>
      <c r="H192" s="10">
        <v>99.2</v>
      </c>
      <c r="I192" s="10"/>
      <c r="J192" s="10"/>
      <c r="K192" s="10"/>
      <c r="L192" s="10">
        <f>F192+I192</f>
        <v>0</v>
      </c>
      <c r="M192" s="10">
        <f>G192+J192</f>
        <v>0</v>
      </c>
      <c r="N192" s="10">
        <f>H192+K192</f>
        <v>99.2</v>
      </c>
      <c r="O192" s="106"/>
      <c r="P192" s="106"/>
      <c r="Q192" s="50"/>
    </row>
    <row r="193" spans="1:17" ht="28.5" customHeight="1">
      <c r="A193" s="60" t="s">
        <v>1245</v>
      </c>
      <c r="B193" s="51">
        <v>22</v>
      </c>
      <c r="C193" s="36" t="s">
        <v>1608</v>
      </c>
      <c r="D193" s="78" t="s">
        <v>2246</v>
      </c>
      <c r="E193" s="82" t="s">
        <v>385</v>
      </c>
      <c r="F193" s="75">
        <f>F194+G194+H194</f>
        <v>355.6</v>
      </c>
      <c r="G193" s="80"/>
      <c r="H193" s="81"/>
      <c r="I193" s="75">
        <f>I194+J194+K194</f>
        <v>0</v>
      </c>
      <c r="J193" s="80"/>
      <c r="K193" s="81"/>
      <c r="L193" s="75">
        <f>L194+M194+N194</f>
        <v>355.6</v>
      </c>
      <c r="M193" s="80"/>
      <c r="N193" s="81"/>
      <c r="O193" s="105" t="s">
        <v>1065</v>
      </c>
      <c r="P193" s="105" t="s">
        <v>386</v>
      </c>
      <c r="Q193" s="49"/>
    </row>
    <row r="194" spans="1:17" ht="26.25" customHeight="1">
      <c r="A194" s="61"/>
      <c r="B194" s="52"/>
      <c r="C194" s="38" t="s">
        <v>387</v>
      </c>
      <c r="D194" s="79"/>
      <c r="E194" s="83"/>
      <c r="F194" s="10">
        <v>0.3</v>
      </c>
      <c r="G194" s="10">
        <v>257</v>
      </c>
      <c r="H194" s="10">
        <v>98.3</v>
      </c>
      <c r="I194" s="10"/>
      <c r="J194" s="10"/>
      <c r="K194" s="10"/>
      <c r="L194" s="10">
        <f>F194+I194</f>
        <v>0.3</v>
      </c>
      <c r="M194" s="10">
        <f>G194+J194</f>
        <v>257</v>
      </c>
      <c r="N194" s="10">
        <f>H194+K194</f>
        <v>98.3</v>
      </c>
      <c r="O194" s="106"/>
      <c r="P194" s="106"/>
      <c r="Q194" s="50"/>
    </row>
    <row r="195" spans="1:17" ht="22.5" customHeight="1">
      <c r="A195" s="60" t="s">
        <v>1245</v>
      </c>
      <c r="B195" s="51">
        <v>23</v>
      </c>
      <c r="C195" s="36" t="s">
        <v>1609</v>
      </c>
      <c r="D195" s="78" t="s">
        <v>2247</v>
      </c>
      <c r="E195" s="82" t="s">
        <v>103</v>
      </c>
      <c r="F195" s="75">
        <f>F196+G196+H196</f>
        <v>750.98</v>
      </c>
      <c r="G195" s="80"/>
      <c r="H195" s="81"/>
      <c r="I195" s="75">
        <f>I196+J196+K196</f>
        <v>110.6</v>
      </c>
      <c r="J195" s="80"/>
      <c r="K195" s="81"/>
      <c r="L195" s="75">
        <f>L196+M196+N196</f>
        <v>861.58</v>
      </c>
      <c r="M195" s="80"/>
      <c r="N195" s="81"/>
      <c r="O195" s="105" t="s">
        <v>723</v>
      </c>
      <c r="P195" s="105" t="s">
        <v>1610</v>
      </c>
      <c r="Q195" s="49"/>
    </row>
    <row r="196" spans="1:17" ht="22.5" customHeight="1">
      <c r="A196" s="61"/>
      <c r="B196" s="52"/>
      <c r="C196" s="38" t="s">
        <v>388</v>
      </c>
      <c r="D196" s="79"/>
      <c r="E196" s="83"/>
      <c r="F196" s="10">
        <v>750.98</v>
      </c>
      <c r="G196" s="10"/>
      <c r="H196" s="10"/>
      <c r="I196" s="10">
        <v>110.6</v>
      </c>
      <c r="J196" s="10"/>
      <c r="K196" s="10"/>
      <c r="L196" s="10">
        <f>F196+I196</f>
        <v>861.58</v>
      </c>
      <c r="M196" s="10">
        <f>G196+J196</f>
        <v>0</v>
      </c>
      <c r="N196" s="10">
        <f>H196+K196</f>
        <v>0</v>
      </c>
      <c r="O196" s="106"/>
      <c r="P196" s="106"/>
      <c r="Q196" s="50"/>
    </row>
    <row r="197" spans="1:17" ht="22.5" customHeight="1">
      <c r="A197" s="60" t="s">
        <v>1245</v>
      </c>
      <c r="B197" s="51">
        <v>24</v>
      </c>
      <c r="C197" s="36" t="s">
        <v>1611</v>
      </c>
      <c r="D197" s="78" t="s">
        <v>2248</v>
      </c>
      <c r="E197" s="82" t="s">
        <v>210</v>
      </c>
      <c r="F197" s="75">
        <f>F198+G198+H198</f>
        <v>0</v>
      </c>
      <c r="G197" s="80"/>
      <c r="H197" s="81"/>
      <c r="I197" s="75">
        <f>I198+J198+K198</f>
        <v>72.32</v>
      </c>
      <c r="J197" s="80"/>
      <c r="K197" s="81"/>
      <c r="L197" s="75">
        <f>L198+M198+N198</f>
        <v>72.32</v>
      </c>
      <c r="M197" s="80"/>
      <c r="N197" s="81"/>
      <c r="O197" s="105" t="s">
        <v>723</v>
      </c>
      <c r="P197" s="105" t="s">
        <v>1612</v>
      </c>
      <c r="Q197" s="49"/>
    </row>
    <row r="198" spans="1:17" ht="22.5" customHeight="1">
      <c r="A198" s="61"/>
      <c r="B198" s="52"/>
      <c r="C198" s="38" t="s">
        <v>389</v>
      </c>
      <c r="D198" s="79"/>
      <c r="E198" s="83"/>
      <c r="F198" s="10"/>
      <c r="G198" s="10"/>
      <c r="H198" s="10"/>
      <c r="I198" s="10">
        <v>72.32</v>
      </c>
      <c r="J198" s="10"/>
      <c r="K198" s="10"/>
      <c r="L198" s="10">
        <f>F198+I198</f>
        <v>72.32</v>
      </c>
      <c r="M198" s="10">
        <f>G198+J198</f>
        <v>0</v>
      </c>
      <c r="N198" s="10">
        <f>H198+K198</f>
        <v>0</v>
      </c>
      <c r="O198" s="106"/>
      <c r="P198" s="106"/>
      <c r="Q198" s="50"/>
    </row>
    <row r="199" spans="1:17" ht="30" customHeight="1">
      <c r="A199" s="60" t="s">
        <v>1245</v>
      </c>
      <c r="B199" s="51">
        <v>25</v>
      </c>
      <c r="C199" s="36" t="s">
        <v>1613</v>
      </c>
      <c r="D199" s="78" t="s">
        <v>2248</v>
      </c>
      <c r="E199" s="82" t="s">
        <v>208</v>
      </c>
      <c r="F199" s="75">
        <f>F200+G200+H200</f>
        <v>31.74</v>
      </c>
      <c r="G199" s="80"/>
      <c r="H199" s="81"/>
      <c r="I199" s="75">
        <f>I200+J200+K200</f>
        <v>90.64</v>
      </c>
      <c r="J199" s="80"/>
      <c r="K199" s="81"/>
      <c r="L199" s="75">
        <f>L200+M200+N200</f>
        <v>122.38</v>
      </c>
      <c r="M199" s="80"/>
      <c r="N199" s="81"/>
      <c r="O199" s="105" t="s">
        <v>390</v>
      </c>
      <c r="P199" s="105" t="s">
        <v>391</v>
      </c>
      <c r="Q199" s="49"/>
    </row>
    <row r="200" spans="1:17" ht="30" customHeight="1">
      <c r="A200" s="61"/>
      <c r="B200" s="52"/>
      <c r="C200" s="38" t="s">
        <v>392</v>
      </c>
      <c r="D200" s="79"/>
      <c r="E200" s="83"/>
      <c r="F200" s="10">
        <v>31.74</v>
      </c>
      <c r="G200" s="10"/>
      <c r="H200" s="10"/>
      <c r="I200" s="10">
        <v>90.64</v>
      </c>
      <c r="J200" s="10"/>
      <c r="K200" s="10"/>
      <c r="L200" s="10">
        <f>F200+I200</f>
        <v>122.38</v>
      </c>
      <c r="M200" s="10">
        <f>G200+J200</f>
        <v>0</v>
      </c>
      <c r="N200" s="10">
        <f>H200+K200</f>
        <v>0</v>
      </c>
      <c r="O200" s="106"/>
      <c r="P200" s="106"/>
      <c r="Q200" s="50"/>
    </row>
    <row r="201" spans="1:17" ht="22.5" customHeight="1">
      <c r="A201" s="60" t="s">
        <v>1245</v>
      </c>
      <c r="B201" s="51">
        <v>26</v>
      </c>
      <c r="C201" s="36" t="s">
        <v>1614</v>
      </c>
      <c r="D201" s="78" t="s">
        <v>2249</v>
      </c>
      <c r="E201" s="82" t="s">
        <v>208</v>
      </c>
      <c r="F201" s="75">
        <f>F202+G202+H202</f>
        <v>8.5</v>
      </c>
      <c r="G201" s="80"/>
      <c r="H201" s="81"/>
      <c r="I201" s="75">
        <f>I202+J202+K202</f>
        <v>62.34</v>
      </c>
      <c r="J201" s="80"/>
      <c r="K201" s="81"/>
      <c r="L201" s="75">
        <f>L202+M202+N202</f>
        <v>70.84</v>
      </c>
      <c r="M201" s="80"/>
      <c r="N201" s="81"/>
      <c r="O201" s="105" t="s">
        <v>723</v>
      </c>
      <c r="P201" s="105" t="s">
        <v>1615</v>
      </c>
      <c r="Q201" s="49"/>
    </row>
    <row r="202" spans="1:17" ht="22.5" customHeight="1">
      <c r="A202" s="61"/>
      <c r="B202" s="52"/>
      <c r="C202" s="38" t="s">
        <v>200</v>
      </c>
      <c r="D202" s="79"/>
      <c r="E202" s="83"/>
      <c r="F202" s="10"/>
      <c r="G202" s="10"/>
      <c r="H202" s="10">
        <v>8.5</v>
      </c>
      <c r="I202" s="10">
        <v>62.34</v>
      </c>
      <c r="J202" s="10"/>
      <c r="K202" s="10"/>
      <c r="L202" s="10">
        <f>F202+I202</f>
        <v>62.34</v>
      </c>
      <c r="M202" s="10">
        <f>G202+J202</f>
        <v>0</v>
      </c>
      <c r="N202" s="10">
        <f>H202+K202</f>
        <v>8.5</v>
      </c>
      <c r="O202" s="106"/>
      <c r="P202" s="106"/>
      <c r="Q202" s="50"/>
    </row>
    <row r="203" spans="1:17" ht="22.5" customHeight="1">
      <c r="A203" s="60" t="s">
        <v>1245</v>
      </c>
      <c r="B203" s="51">
        <v>27</v>
      </c>
      <c r="C203" s="36" t="s">
        <v>1616</v>
      </c>
      <c r="D203" s="78" t="s">
        <v>2247</v>
      </c>
      <c r="E203" s="82" t="s">
        <v>201</v>
      </c>
      <c r="F203" s="75">
        <f>F204+G204+H204</f>
        <v>1.46</v>
      </c>
      <c r="G203" s="80"/>
      <c r="H203" s="81"/>
      <c r="I203" s="75">
        <f>I204+J204+K204</f>
        <v>2.14</v>
      </c>
      <c r="J203" s="80"/>
      <c r="K203" s="81"/>
      <c r="L203" s="75">
        <f>L204+M204+N204</f>
        <v>3.6</v>
      </c>
      <c r="M203" s="80"/>
      <c r="N203" s="81"/>
      <c r="O203" s="105" t="s">
        <v>48</v>
      </c>
      <c r="P203" s="105" t="s">
        <v>202</v>
      </c>
      <c r="Q203" s="49"/>
    </row>
    <row r="204" spans="1:17" ht="22.5" customHeight="1">
      <c r="A204" s="61"/>
      <c r="B204" s="52"/>
      <c r="C204" s="38" t="s">
        <v>203</v>
      </c>
      <c r="D204" s="79"/>
      <c r="E204" s="83"/>
      <c r="F204" s="10"/>
      <c r="G204" s="10">
        <v>1.46</v>
      </c>
      <c r="H204" s="10"/>
      <c r="I204" s="10">
        <v>2.14</v>
      </c>
      <c r="J204" s="10"/>
      <c r="K204" s="10"/>
      <c r="L204" s="10">
        <f>F204+I204</f>
        <v>2.14</v>
      </c>
      <c r="M204" s="10">
        <f>G204+J204</f>
        <v>1.46</v>
      </c>
      <c r="N204" s="10">
        <f>H204+K204</f>
        <v>0</v>
      </c>
      <c r="O204" s="106"/>
      <c r="P204" s="106"/>
      <c r="Q204" s="50"/>
    </row>
    <row r="205" spans="1:17" ht="22.5" customHeight="1">
      <c r="A205" s="60" t="s">
        <v>1245</v>
      </c>
      <c r="B205" s="51">
        <v>28</v>
      </c>
      <c r="C205" s="36" t="s">
        <v>1617</v>
      </c>
      <c r="D205" s="91">
        <v>27551</v>
      </c>
      <c r="E205" s="82" t="s">
        <v>204</v>
      </c>
      <c r="F205" s="75">
        <f>F206+G206+H206</f>
        <v>190.5</v>
      </c>
      <c r="G205" s="80"/>
      <c r="H205" s="81"/>
      <c r="I205" s="75">
        <f>I206+J206+K206</f>
        <v>0</v>
      </c>
      <c r="J205" s="80"/>
      <c r="K205" s="81"/>
      <c r="L205" s="75">
        <f>L206+M206+N206</f>
        <v>190.5</v>
      </c>
      <c r="M205" s="80"/>
      <c r="N205" s="81"/>
      <c r="O205" s="105" t="s">
        <v>1065</v>
      </c>
      <c r="P205" s="105" t="s">
        <v>1049</v>
      </c>
      <c r="Q205" s="49"/>
    </row>
    <row r="206" spans="1:17" ht="22.5" customHeight="1">
      <c r="A206" s="61"/>
      <c r="B206" s="52"/>
      <c r="C206" s="38" t="s">
        <v>1050</v>
      </c>
      <c r="D206" s="79"/>
      <c r="E206" s="83"/>
      <c r="F206" s="10"/>
      <c r="G206" s="10"/>
      <c r="H206" s="10">
        <v>190.5</v>
      </c>
      <c r="I206" s="10"/>
      <c r="J206" s="10"/>
      <c r="K206" s="10"/>
      <c r="L206" s="10">
        <f>F206+I206</f>
        <v>0</v>
      </c>
      <c r="M206" s="10">
        <f>G206+J206</f>
        <v>0</v>
      </c>
      <c r="N206" s="10">
        <f>H206+K206</f>
        <v>190.5</v>
      </c>
      <c r="O206" s="106"/>
      <c r="P206" s="106"/>
      <c r="Q206" s="50"/>
    </row>
    <row r="207" spans="1:17" ht="28.5" customHeight="1">
      <c r="A207" s="60" t="s">
        <v>1245</v>
      </c>
      <c r="B207" s="51">
        <v>29</v>
      </c>
      <c r="C207" s="36" t="s">
        <v>1618</v>
      </c>
      <c r="D207" s="78" t="s">
        <v>2250</v>
      </c>
      <c r="E207" s="82" t="s">
        <v>1051</v>
      </c>
      <c r="F207" s="75">
        <f>F208+G208+H208</f>
        <v>223.3</v>
      </c>
      <c r="G207" s="80"/>
      <c r="H207" s="81"/>
      <c r="I207" s="75">
        <f>I208+J208+K208</f>
        <v>57.65</v>
      </c>
      <c r="J207" s="80"/>
      <c r="K207" s="81"/>
      <c r="L207" s="75">
        <f>L208+M208+N208</f>
        <v>280.95</v>
      </c>
      <c r="M207" s="80"/>
      <c r="N207" s="81"/>
      <c r="O207" s="105" t="s">
        <v>1052</v>
      </c>
      <c r="P207" s="105" t="s">
        <v>1053</v>
      </c>
      <c r="Q207" s="49" t="s">
        <v>1509</v>
      </c>
    </row>
    <row r="208" spans="1:17" ht="71.25" customHeight="1">
      <c r="A208" s="61"/>
      <c r="B208" s="52"/>
      <c r="C208" s="38" t="s">
        <v>1054</v>
      </c>
      <c r="D208" s="79"/>
      <c r="E208" s="83"/>
      <c r="F208" s="10"/>
      <c r="G208" s="10"/>
      <c r="H208" s="10">
        <v>223.3</v>
      </c>
      <c r="I208" s="10"/>
      <c r="J208" s="10"/>
      <c r="K208" s="10">
        <v>57.65</v>
      </c>
      <c r="L208" s="10">
        <f>F208+I208</f>
        <v>0</v>
      </c>
      <c r="M208" s="10">
        <f>G208+J208</f>
        <v>0</v>
      </c>
      <c r="N208" s="10">
        <f>H208+K208</f>
        <v>280.95</v>
      </c>
      <c r="O208" s="106"/>
      <c r="P208" s="106"/>
      <c r="Q208" s="50"/>
    </row>
    <row r="209" spans="1:17" ht="22.5" customHeight="1">
      <c r="A209" s="60" t="s">
        <v>1245</v>
      </c>
      <c r="B209" s="51">
        <v>30</v>
      </c>
      <c r="C209" s="36" t="s">
        <v>1619</v>
      </c>
      <c r="D209" s="78" t="s">
        <v>2251</v>
      </c>
      <c r="E209" s="82" t="s">
        <v>1055</v>
      </c>
      <c r="F209" s="75">
        <f>F210+G210+H210</f>
        <v>0</v>
      </c>
      <c r="G209" s="80"/>
      <c r="H209" s="81"/>
      <c r="I209" s="75">
        <f>I210+J210+K210</f>
        <v>24.95</v>
      </c>
      <c r="J209" s="80"/>
      <c r="K209" s="81"/>
      <c r="L209" s="75">
        <f>L210+M210+N210</f>
        <v>24.95</v>
      </c>
      <c r="M209" s="80"/>
      <c r="N209" s="81"/>
      <c r="O209" s="105" t="s">
        <v>646</v>
      </c>
      <c r="P209" s="105" t="s">
        <v>1056</v>
      </c>
      <c r="Q209" s="49"/>
    </row>
    <row r="210" spans="1:17" ht="22.5" customHeight="1">
      <c r="A210" s="61"/>
      <c r="B210" s="52"/>
      <c r="C210" s="38" t="s">
        <v>1057</v>
      </c>
      <c r="D210" s="79"/>
      <c r="E210" s="83"/>
      <c r="F210" s="10"/>
      <c r="G210" s="10"/>
      <c r="H210" s="10"/>
      <c r="I210" s="10">
        <v>24.95</v>
      </c>
      <c r="J210" s="10"/>
      <c r="K210" s="10"/>
      <c r="L210" s="10">
        <f>F210+I210</f>
        <v>24.95</v>
      </c>
      <c r="M210" s="10">
        <f>G210+J210</f>
        <v>0</v>
      </c>
      <c r="N210" s="10">
        <f>H210+K210</f>
        <v>0</v>
      </c>
      <c r="O210" s="106"/>
      <c r="P210" s="106"/>
      <c r="Q210" s="50"/>
    </row>
    <row r="211" spans="1:17" ht="22.5" customHeight="1">
      <c r="A211" s="60" t="s">
        <v>1245</v>
      </c>
      <c r="B211" s="51">
        <v>31</v>
      </c>
      <c r="C211" s="36" t="s">
        <v>1620</v>
      </c>
      <c r="D211" s="78" t="s">
        <v>2251</v>
      </c>
      <c r="E211" s="82" t="s">
        <v>209</v>
      </c>
      <c r="F211" s="75">
        <f>F212+G212+H212</f>
        <v>51.08</v>
      </c>
      <c r="G211" s="80"/>
      <c r="H211" s="81"/>
      <c r="I211" s="75">
        <f>I212+J212+K212</f>
        <v>25.6</v>
      </c>
      <c r="J211" s="80"/>
      <c r="K211" s="81"/>
      <c r="L211" s="75">
        <f>L212+M212+N212</f>
        <v>76.68</v>
      </c>
      <c r="M211" s="80"/>
      <c r="N211" s="81"/>
      <c r="O211" s="105" t="s">
        <v>646</v>
      </c>
      <c r="P211" s="105" t="s">
        <v>1621</v>
      </c>
      <c r="Q211" s="49"/>
    </row>
    <row r="212" spans="1:17" ht="22.5" customHeight="1">
      <c r="A212" s="61"/>
      <c r="B212" s="52"/>
      <c r="C212" s="38" t="s">
        <v>1058</v>
      </c>
      <c r="D212" s="79"/>
      <c r="E212" s="83"/>
      <c r="F212" s="10">
        <v>51.08</v>
      </c>
      <c r="G212" s="10"/>
      <c r="H212" s="10"/>
      <c r="I212" s="10">
        <v>25.6</v>
      </c>
      <c r="J212" s="10"/>
      <c r="K212" s="10"/>
      <c r="L212" s="10">
        <f>F212+I212</f>
        <v>76.68</v>
      </c>
      <c r="M212" s="10">
        <f>G212+J212</f>
        <v>0</v>
      </c>
      <c r="N212" s="10">
        <f>H212+K212</f>
        <v>0</v>
      </c>
      <c r="O212" s="106"/>
      <c r="P212" s="106"/>
      <c r="Q212" s="50"/>
    </row>
    <row r="213" spans="1:17" ht="28.5" customHeight="1">
      <c r="A213" s="60" t="s">
        <v>1245</v>
      </c>
      <c r="B213" s="51">
        <v>32</v>
      </c>
      <c r="C213" s="36" t="s">
        <v>1622</v>
      </c>
      <c r="D213" s="78" t="s">
        <v>2252</v>
      </c>
      <c r="E213" s="82" t="s">
        <v>209</v>
      </c>
      <c r="F213" s="75">
        <f>F214+G214+H214</f>
        <v>0</v>
      </c>
      <c r="G213" s="80"/>
      <c r="H213" s="81"/>
      <c r="I213" s="75">
        <f>I214+J214+K214</f>
        <v>3.7</v>
      </c>
      <c r="J213" s="80"/>
      <c r="K213" s="81"/>
      <c r="L213" s="75">
        <f>L214+M214+N214</f>
        <v>3.7</v>
      </c>
      <c r="M213" s="80"/>
      <c r="N213" s="81"/>
      <c r="O213" s="105" t="s">
        <v>116</v>
      </c>
      <c r="P213" s="105" t="s">
        <v>1623</v>
      </c>
      <c r="Q213" s="49" t="s">
        <v>1509</v>
      </c>
    </row>
    <row r="214" spans="1:17" ht="41.25" customHeight="1">
      <c r="A214" s="61"/>
      <c r="B214" s="52"/>
      <c r="C214" s="38" t="s">
        <v>1059</v>
      </c>
      <c r="D214" s="79"/>
      <c r="E214" s="83"/>
      <c r="F214" s="10"/>
      <c r="G214" s="10"/>
      <c r="H214" s="10"/>
      <c r="I214" s="10"/>
      <c r="J214" s="10"/>
      <c r="K214" s="10">
        <v>3.7</v>
      </c>
      <c r="L214" s="10">
        <f>F214+I214</f>
        <v>0</v>
      </c>
      <c r="M214" s="10">
        <f>G214+J214</f>
        <v>0</v>
      </c>
      <c r="N214" s="10">
        <f>H214+K214</f>
        <v>3.7</v>
      </c>
      <c r="O214" s="106"/>
      <c r="P214" s="106"/>
      <c r="Q214" s="50"/>
    </row>
    <row r="215" spans="1:17" ht="30" customHeight="1">
      <c r="A215" s="60" t="s">
        <v>1245</v>
      </c>
      <c r="B215" s="51">
        <v>33</v>
      </c>
      <c r="C215" s="36" t="s">
        <v>1624</v>
      </c>
      <c r="D215" s="78" t="s">
        <v>2251</v>
      </c>
      <c r="E215" s="82" t="s">
        <v>1060</v>
      </c>
      <c r="F215" s="75">
        <f>F216+G216+H216</f>
        <v>33.7</v>
      </c>
      <c r="G215" s="80"/>
      <c r="H215" s="81"/>
      <c r="I215" s="75">
        <f>I216+J216+K216</f>
        <v>20.62</v>
      </c>
      <c r="J215" s="80"/>
      <c r="K215" s="81"/>
      <c r="L215" s="75">
        <f>L216+M216+N216</f>
        <v>54.32</v>
      </c>
      <c r="M215" s="80"/>
      <c r="N215" s="81"/>
      <c r="O215" s="105" t="s">
        <v>1061</v>
      </c>
      <c r="P215" s="105" t="s">
        <v>1108</v>
      </c>
      <c r="Q215" s="49"/>
    </row>
    <row r="216" spans="1:17" ht="30" customHeight="1">
      <c r="A216" s="61"/>
      <c r="B216" s="52"/>
      <c r="C216" s="38" t="s">
        <v>1109</v>
      </c>
      <c r="D216" s="79"/>
      <c r="E216" s="83"/>
      <c r="F216" s="10">
        <v>12.02</v>
      </c>
      <c r="G216" s="10"/>
      <c r="H216" s="10">
        <v>21.68</v>
      </c>
      <c r="I216" s="10">
        <v>4.52</v>
      </c>
      <c r="J216" s="10"/>
      <c r="K216" s="10">
        <v>16.1</v>
      </c>
      <c r="L216" s="10">
        <f>F216+I216</f>
        <v>16.54</v>
      </c>
      <c r="M216" s="10">
        <f>G216+J216</f>
        <v>0</v>
      </c>
      <c r="N216" s="10">
        <f>H216+K216</f>
        <v>37.78</v>
      </c>
      <c r="O216" s="106"/>
      <c r="P216" s="106"/>
      <c r="Q216" s="50"/>
    </row>
    <row r="217" spans="1:17" ht="22.5" customHeight="1">
      <c r="A217" s="60" t="s">
        <v>1245</v>
      </c>
      <c r="B217" s="51">
        <v>34</v>
      </c>
      <c r="C217" s="36" t="s">
        <v>1625</v>
      </c>
      <c r="D217" s="78" t="s">
        <v>2253</v>
      </c>
      <c r="E217" s="82" t="s">
        <v>1055</v>
      </c>
      <c r="F217" s="75">
        <f>F218+G218+H218</f>
        <v>0</v>
      </c>
      <c r="G217" s="80"/>
      <c r="H217" s="81"/>
      <c r="I217" s="75">
        <f>I218+J218+K218</f>
        <v>444.82</v>
      </c>
      <c r="J217" s="80"/>
      <c r="K217" s="81"/>
      <c r="L217" s="75">
        <f>L218+M218+N218</f>
        <v>444.82</v>
      </c>
      <c r="M217" s="80"/>
      <c r="N217" s="81"/>
      <c r="O217" s="105" t="s">
        <v>1110</v>
      </c>
      <c r="P217" s="105" t="s">
        <v>1111</v>
      </c>
      <c r="Q217" s="49"/>
    </row>
    <row r="218" spans="1:17" ht="22.5" customHeight="1">
      <c r="A218" s="61"/>
      <c r="B218" s="52"/>
      <c r="C218" s="38" t="s">
        <v>1112</v>
      </c>
      <c r="D218" s="79"/>
      <c r="E218" s="83"/>
      <c r="F218" s="10"/>
      <c r="G218" s="10"/>
      <c r="H218" s="10"/>
      <c r="I218" s="10">
        <v>444.82</v>
      </c>
      <c r="J218" s="10"/>
      <c r="K218" s="10"/>
      <c r="L218" s="10">
        <f>F218+I218</f>
        <v>444.82</v>
      </c>
      <c r="M218" s="10">
        <f>G218+J218</f>
        <v>0</v>
      </c>
      <c r="N218" s="10">
        <f>H218+K218</f>
        <v>0</v>
      </c>
      <c r="O218" s="106"/>
      <c r="P218" s="106"/>
      <c r="Q218" s="50"/>
    </row>
    <row r="219" spans="1:17" ht="22.5" customHeight="1">
      <c r="A219" s="60" t="s">
        <v>1245</v>
      </c>
      <c r="B219" s="51">
        <v>35</v>
      </c>
      <c r="C219" s="36" t="s">
        <v>1626</v>
      </c>
      <c r="D219" s="78" t="s">
        <v>2254</v>
      </c>
      <c r="E219" s="82" t="s">
        <v>1113</v>
      </c>
      <c r="F219" s="75">
        <f>F220+G220+H220</f>
        <v>0</v>
      </c>
      <c r="G219" s="80"/>
      <c r="H219" s="81"/>
      <c r="I219" s="75">
        <f>I220+J220+K220</f>
        <v>115.47</v>
      </c>
      <c r="J219" s="80"/>
      <c r="K219" s="81"/>
      <c r="L219" s="75">
        <f>L220+M220+N220</f>
        <v>115.47</v>
      </c>
      <c r="M219" s="80"/>
      <c r="N219" s="81"/>
      <c r="O219" s="105" t="s">
        <v>723</v>
      </c>
      <c r="P219" s="105" t="s">
        <v>1627</v>
      </c>
      <c r="Q219" s="49"/>
    </row>
    <row r="220" spans="1:17" ht="22.5" customHeight="1">
      <c r="A220" s="61"/>
      <c r="B220" s="52"/>
      <c r="C220" s="38" t="s">
        <v>1114</v>
      </c>
      <c r="D220" s="79"/>
      <c r="E220" s="83"/>
      <c r="F220" s="10"/>
      <c r="G220" s="10"/>
      <c r="H220" s="10"/>
      <c r="I220" s="10">
        <v>115.47</v>
      </c>
      <c r="J220" s="10"/>
      <c r="K220" s="10"/>
      <c r="L220" s="10">
        <f>F220+I220</f>
        <v>115.47</v>
      </c>
      <c r="M220" s="10">
        <f>G220+J220</f>
        <v>0</v>
      </c>
      <c r="N220" s="10">
        <f>H220+K220</f>
        <v>0</v>
      </c>
      <c r="O220" s="106"/>
      <c r="P220" s="106"/>
      <c r="Q220" s="50"/>
    </row>
    <row r="221" spans="1:17" ht="33.75" customHeight="1">
      <c r="A221" s="60" t="s">
        <v>1245</v>
      </c>
      <c r="B221" s="51">
        <v>36</v>
      </c>
      <c r="C221" s="36" t="s">
        <v>1628</v>
      </c>
      <c r="D221" s="78" t="s">
        <v>2254</v>
      </c>
      <c r="E221" s="82" t="s">
        <v>209</v>
      </c>
      <c r="F221" s="75">
        <f>F222+G222+H222</f>
        <v>303.16</v>
      </c>
      <c r="G221" s="80"/>
      <c r="H221" s="81"/>
      <c r="I221" s="75">
        <f>I222+J222+K222</f>
        <v>217.19</v>
      </c>
      <c r="J221" s="80"/>
      <c r="K221" s="81"/>
      <c r="L221" s="75">
        <f>L222+M222+N222</f>
        <v>520.35</v>
      </c>
      <c r="M221" s="80"/>
      <c r="N221" s="81"/>
      <c r="O221" s="105" t="s">
        <v>1115</v>
      </c>
      <c r="P221" s="105" t="s">
        <v>1116</v>
      </c>
      <c r="Q221" s="49" t="s">
        <v>1509</v>
      </c>
    </row>
    <row r="222" spans="1:17" ht="33.75" customHeight="1">
      <c r="A222" s="61"/>
      <c r="B222" s="52"/>
      <c r="C222" s="38" t="s">
        <v>1117</v>
      </c>
      <c r="D222" s="79"/>
      <c r="E222" s="83"/>
      <c r="F222" s="10">
        <v>103.11</v>
      </c>
      <c r="G222" s="10">
        <v>200.05</v>
      </c>
      <c r="H222" s="10"/>
      <c r="I222" s="10">
        <v>52.1</v>
      </c>
      <c r="J222" s="10">
        <v>165.09</v>
      </c>
      <c r="K222" s="10"/>
      <c r="L222" s="10">
        <f>F222+I222</f>
        <v>155.21</v>
      </c>
      <c r="M222" s="10">
        <f>G222+J222</f>
        <v>365.14</v>
      </c>
      <c r="N222" s="10">
        <f>H222+K222</f>
        <v>0</v>
      </c>
      <c r="O222" s="106"/>
      <c r="P222" s="106"/>
      <c r="Q222" s="50"/>
    </row>
    <row r="223" spans="1:17" ht="30" customHeight="1">
      <c r="A223" s="60" t="s">
        <v>1245</v>
      </c>
      <c r="B223" s="51">
        <v>37</v>
      </c>
      <c r="C223" s="36" t="s">
        <v>1629</v>
      </c>
      <c r="D223" s="78" t="s">
        <v>2254</v>
      </c>
      <c r="E223" s="82" t="s">
        <v>1118</v>
      </c>
      <c r="F223" s="75">
        <f>F224+G224+H224</f>
        <v>330.75</v>
      </c>
      <c r="G223" s="80"/>
      <c r="H223" s="81"/>
      <c r="I223" s="75">
        <f>I224+J224+K224</f>
        <v>128.75</v>
      </c>
      <c r="J223" s="80"/>
      <c r="K223" s="81"/>
      <c r="L223" s="75">
        <f>L224+M224+N224</f>
        <v>459.5</v>
      </c>
      <c r="M223" s="80"/>
      <c r="N223" s="81"/>
      <c r="O223" s="105" t="s">
        <v>1119</v>
      </c>
      <c r="P223" s="105" t="s">
        <v>1120</v>
      </c>
      <c r="Q223" s="49" t="s">
        <v>1509</v>
      </c>
    </row>
    <row r="224" spans="1:17" ht="30" customHeight="1">
      <c r="A224" s="61"/>
      <c r="B224" s="52"/>
      <c r="C224" s="38" t="s">
        <v>1121</v>
      </c>
      <c r="D224" s="79"/>
      <c r="E224" s="83"/>
      <c r="F224" s="10"/>
      <c r="G224" s="10">
        <v>14.25</v>
      </c>
      <c r="H224" s="10">
        <v>316.5</v>
      </c>
      <c r="I224" s="10"/>
      <c r="J224" s="10">
        <v>15.25</v>
      </c>
      <c r="K224" s="10">
        <v>113.5</v>
      </c>
      <c r="L224" s="10">
        <f>F224+I224</f>
        <v>0</v>
      </c>
      <c r="M224" s="10">
        <f>G224+J224</f>
        <v>29.5</v>
      </c>
      <c r="N224" s="10">
        <f>H224+K224</f>
        <v>430</v>
      </c>
      <c r="O224" s="106"/>
      <c r="P224" s="106"/>
      <c r="Q224" s="50"/>
    </row>
    <row r="225" spans="1:17" ht="29.25" customHeight="1">
      <c r="A225" s="60" t="s">
        <v>1245</v>
      </c>
      <c r="B225" s="51">
        <v>38</v>
      </c>
      <c r="C225" s="36" t="s">
        <v>1630</v>
      </c>
      <c r="D225" s="91">
        <v>28549</v>
      </c>
      <c r="E225" s="82" t="s">
        <v>1122</v>
      </c>
      <c r="F225" s="75">
        <f>F226+G226+H226</f>
        <v>502.5</v>
      </c>
      <c r="G225" s="80"/>
      <c r="H225" s="81"/>
      <c r="I225" s="75">
        <f>I226+J226+K226</f>
        <v>0</v>
      </c>
      <c r="J225" s="80"/>
      <c r="K225" s="81"/>
      <c r="L225" s="75">
        <f>L226+M226+N226</f>
        <v>502.5</v>
      </c>
      <c r="M225" s="80"/>
      <c r="N225" s="81"/>
      <c r="O225" s="105" t="s">
        <v>1123</v>
      </c>
      <c r="P225" s="105" t="s">
        <v>223</v>
      </c>
      <c r="Q225" s="49"/>
    </row>
    <row r="226" spans="1:17" ht="29.25" customHeight="1">
      <c r="A226" s="61"/>
      <c r="B226" s="52"/>
      <c r="C226" s="38" t="s">
        <v>224</v>
      </c>
      <c r="D226" s="79"/>
      <c r="E226" s="83"/>
      <c r="F226" s="10"/>
      <c r="G226" s="10">
        <v>463.4</v>
      </c>
      <c r="H226" s="10">
        <v>39.1</v>
      </c>
      <c r="I226" s="10"/>
      <c r="J226" s="10"/>
      <c r="K226" s="10"/>
      <c r="L226" s="10">
        <f>F226+I226</f>
        <v>0</v>
      </c>
      <c r="M226" s="10">
        <f>G226+J226</f>
        <v>463.4</v>
      </c>
      <c r="N226" s="10">
        <f>H226+K226</f>
        <v>39.1</v>
      </c>
      <c r="O226" s="106"/>
      <c r="P226" s="106"/>
      <c r="Q226" s="50"/>
    </row>
    <row r="227" spans="1:17" ht="22.5" customHeight="1">
      <c r="A227" s="60" t="s">
        <v>1245</v>
      </c>
      <c r="B227" s="51">
        <v>39</v>
      </c>
      <c r="C227" s="36" t="s">
        <v>1631</v>
      </c>
      <c r="D227" s="78" t="s">
        <v>2255</v>
      </c>
      <c r="E227" s="82" t="s">
        <v>211</v>
      </c>
      <c r="F227" s="75">
        <f>F228+G228+H228</f>
        <v>0</v>
      </c>
      <c r="G227" s="80"/>
      <c r="H227" s="81"/>
      <c r="I227" s="75">
        <f>I228+J228+K228</f>
        <v>34.12</v>
      </c>
      <c r="J227" s="80"/>
      <c r="K227" s="81"/>
      <c r="L227" s="75">
        <f>L228+M228+N228</f>
        <v>34.12</v>
      </c>
      <c r="M227" s="80"/>
      <c r="N227" s="81"/>
      <c r="O227" s="105" t="s">
        <v>723</v>
      </c>
      <c r="P227" s="105" t="s">
        <v>1632</v>
      </c>
      <c r="Q227" s="49"/>
    </row>
    <row r="228" spans="1:17" ht="22.5" customHeight="1">
      <c r="A228" s="61"/>
      <c r="B228" s="52"/>
      <c r="C228" s="38" t="s">
        <v>225</v>
      </c>
      <c r="D228" s="79"/>
      <c r="E228" s="83"/>
      <c r="F228" s="10"/>
      <c r="G228" s="10"/>
      <c r="H228" s="10"/>
      <c r="I228" s="10">
        <v>15.99</v>
      </c>
      <c r="J228" s="10"/>
      <c r="K228" s="10">
        <v>18.13</v>
      </c>
      <c r="L228" s="10">
        <f>F228+I228</f>
        <v>15.99</v>
      </c>
      <c r="M228" s="10">
        <f>G228+J228</f>
        <v>0</v>
      </c>
      <c r="N228" s="10">
        <f>H228+K228</f>
        <v>18.13</v>
      </c>
      <c r="O228" s="106"/>
      <c r="P228" s="106"/>
      <c r="Q228" s="50"/>
    </row>
    <row r="229" spans="1:17" ht="32.25" customHeight="1">
      <c r="A229" s="60" t="s">
        <v>1245</v>
      </c>
      <c r="B229" s="51">
        <v>40</v>
      </c>
      <c r="C229" s="36" t="s">
        <v>1633</v>
      </c>
      <c r="D229" s="78" t="s">
        <v>2256</v>
      </c>
      <c r="E229" s="82" t="s">
        <v>226</v>
      </c>
      <c r="F229" s="75">
        <f>F230+G230+H230</f>
        <v>0</v>
      </c>
      <c r="G229" s="80"/>
      <c r="H229" s="81"/>
      <c r="I229" s="75">
        <f>I230+J230+K230</f>
        <v>17.25</v>
      </c>
      <c r="J229" s="80"/>
      <c r="K229" s="81"/>
      <c r="L229" s="75">
        <f>L230+M230+N230</f>
        <v>17.25</v>
      </c>
      <c r="M229" s="80"/>
      <c r="N229" s="81"/>
      <c r="O229" s="105" t="s">
        <v>743</v>
      </c>
      <c r="P229" s="105" t="s">
        <v>227</v>
      </c>
      <c r="Q229" s="49"/>
    </row>
    <row r="230" spans="1:17" ht="32.25" customHeight="1">
      <c r="A230" s="61"/>
      <c r="B230" s="52"/>
      <c r="C230" s="38" t="s">
        <v>228</v>
      </c>
      <c r="D230" s="79"/>
      <c r="E230" s="83"/>
      <c r="F230" s="10"/>
      <c r="G230" s="10"/>
      <c r="H230" s="10"/>
      <c r="I230" s="10">
        <v>10</v>
      </c>
      <c r="J230" s="10"/>
      <c r="K230" s="10">
        <v>7.25</v>
      </c>
      <c r="L230" s="10">
        <f>F230+I230</f>
        <v>10</v>
      </c>
      <c r="M230" s="10">
        <f>G230+J230</f>
        <v>0</v>
      </c>
      <c r="N230" s="10">
        <f>H230+K230</f>
        <v>7.25</v>
      </c>
      <c r="O230" s="106"/>
      <c r="P230" s="106"/>
      <c r="Q230" s="50"/>
    </row>
    <row r="231" spans="1:17" ht="22.5" customHeight="1">
      <c r="A231" s="60" t="s">
        <v>1245</v>
      </c>
      <c r="B231" s="51">
        <v>41</v>
      </c>
      <c r="C231" s="36" t="s">
        <v>1634</v>
      </c>
      <c r="D231" s="78" t="s">
        <v>2257</v>
      </c>
      <c r="E231" s="82" t="s">
        <v>335</v>
      </c>
      <c r="F231" s="75">
        <f>F232+G232+H232</f>
        <v>0</v>
      </c>
      <c r="G231" s="80"/>
      <c r="H231" s="81"/>
      <c r="I231" s="75">
        <f>I232+J232+K232</f>
        <v>24.81</v>
      </c>
      <c r="J231" s="80"/>
      <c r="K231" s="81"/>
      <c r="L231" s="75">
        <f>L232+M232+N232</f>
        <v>24.81</v>
      </c>
      <c r="M231" s="80"/>
      <c r="N231" s="81"/>
      <c r="O231" s="105" t="s">
        <v>229</v>
      </c>
      <c r="P231" s="105" t="s">
        <v>230</v>
      </c>
      <c r="Q231" s="49"/>
    </row>
    <row r="232" spans="1:17" ht="22.5" customHeight="1">
      <c r="A232" s="61"/>
      <c r="B232" s="52"/>
      <c r="C232" s="38" t="s">
        <v>231</v>
      </c>
      <c r="D232" s="79"/>
      <c r="E232" s="83"/>
      <c r="F232" s="10"/>
      <c r="G232" s="10"/>
      <c r="H232" s="10"/>
      <c r="I232" s="10">
        <v>6.93</v>
      </c>
      <c r="J232" s="10"/>
      <c r="K232" s="10">
        <v>17.88</v>
      </c>
      <c r="L232" s="10">
        <f>F232+I232</f>
        <v>6.93</v>
      </c>
      <c r="M232" s="10">
        <f>G232+J232</f>
        <v>0</v>
      </c>
      <c r="N232" s="10">
        <f>H232+K232</f>
        <v>17.88</v>
      </c>
      <c r="O232" s="106"/>
      <c r="P232" s="106"/>
      <c r="Q232" s="50"/>
    </row>
    <row r="233" spans="1:17" ht="22.5" customHeight="1">
      <c r="A233" s="60" t="s">
        <v>1245</v>
      </c>
      <c r="B233" s="51">
        <v>42</v>
      </c>
      <c r="C233" s="36" t="s">
        <v>1635</v>
      </c>
      <c r="D233" s="78" t="s">
        <v>2258</v>
      </c>
      <c r="E233" s="82" t="s">
        <v>232</v>
      </c>
      <c r="F233" s="75">
        <f>F234+G234+H234</f>
        <v>0</v>
      </c>
      <c r="G233" s="80"/>
      <c r="H233" s="81"/>
      <c r="I233" s="75">
        <f>I234+J234+K234</f>
        <v>114.73</v>
      </c>
      <c r="J233" s="80"/>
      <c r="K233" s="81"/>
      <c r="L233" s="75">
        <f>L234+M234+N234</f>
        <v>114.73</v>
      </c>
      <c r="M233" s="80"/>
      <c r="N233" s="81"/>
      <c r="O233" s="105" t="s">
        <v>723</v>
      </c>
      <c r="P233" s="105" t="s">
        <v>1636</v>
      </c>
      <c r="Q233" s="49"/>
    </row>
    <row r="234" spans="1:17" ht="22.5" customHeight="1">
      <c r="A234" s="61"/>
      <c r="B234" s="52"/>
      <c r="C234" s="38" t="s">
        <v>233</v>
      </c>
      <c r="D234" s="79"/>
      <c r="E234" s="83"/>
      <c r="F234" s="10"/>
      <c r="G234" s="10"/>
      <c r="H234" s="10"/>
      <c r="I234" s="10">
        <v>114.73</v>
      </c>
      <c r="J234" s="10"/>
      <c r="K234" s="10"/>
      <c r="L234" s="10">
        <f>F234+I234</f>
        <v>114.73</v>
      </c>
      <c r="M234" s="10">
        <f>G234+J234</f>
        <v>0</v>
      </c>
      <c r="N234" s="10">
        <f>H234+K234</f>
        <v>0</v>
      </c>
      <c r="O234" s="106"/>
      <c r="P234" s="106"/>
      <c r="Q234" s="50"/>
    </row>
    <row r="235" spans="1:17" ht="22.5" customHeight="1">
      <c r="A235" s="60" t="s">
        <v>1245</v>
      </c>
      <c r="B235" s="51">
        <v>43</v>
      </c>
      <c r="C235" s="36" t="s">
        <v>1637</v>
      </c>
      <c r="D235" s="78" t="s">
        <v>2258</v>
      </c>
      <c r="E235" s="82" t="s">
        <v>204</v>
      </c>
      <c r="F235" s="75">
        <f>F236+G236+H236</f>
        <v>0.94</v>
      </c>
      <c r="G235" s="80"/>
      <c r="H235" s="81"/>
      <c r="I235" s="75">
        <f>I236+J236+K236</f>
        <v>0.45999999999999996</v>
      </c>
      <c r="J235" s="80"/>
      <c r="K235" s="81"/>
      <c r="L235" s="75">
        <f>L236+M236+N236</f>
        <v>1.4</v>
      </c>
      <c r="M235" s="80"/>
      <c r="N235" s="81"/>
      <c r="O235" s="105" t="s">
        <v>646</v>
      </c>
      <c r="P235" s="105" t="s">
        <v>1638</v>
      </c>
      <c r="Q235" s="49" t="s">
        <v>1509</v>
      </c>
    </row>
    <row r="236" spans="1:17" ht="22.5" customHeight="1">
      <c r="A236" s="61"/>
      <c r="B236" s="52"/>
      <c r="C236" s="38" t="s">
        <v>234</v>
      </c>
      <c r="D236" s="79"/>
      <c r="E236" s="83"/>
      <c r="F236" s="10"/>
      <c r="G236" s="10"/>
      <c r="H236" s="10">
        <v>0.94</v>
      </c>
      <c r="I236" s="10">
        <v>0.25</v>
      </c>
      <c r="J236" s="10"/>
      <c r="K236" s="10">
        <v>0.21</v>
      </c>
      <c r="L236" s="10">
        <f>F236+I236</f>
        <v>0.25</v>
      </c>
      <c r="M236" s="10">
        <f>G236+J236</f>
        <v>0</v>
      </c>
      <c r="N236" s="10">
        <f>H236+K236</f>
        <v>1.15</v>
      </c>
      <c r="O236" s="106"/>
      <c r="P236" s="106"/>
      <c r="Q236" s="50"/>
    </row>
    <row r="237" spans="1:17" ht="22.5" customHeight="1">
      <c r="A237" s="60" t="s">
        <v>1245</v>
      </c>
      <c r="B237" s="51">
        <v>44</v>
      </c>
      <c r="C237" s="36" t="s">
        <v>1639</v>
      </c>
      <c r="D237" s="78" t="s">
        <v>2258</v>
      </c>
      <c r="E237" s="82" t="s">
        <v>335</v>
      </c>
      <c r="F237" s="75">
        <f>F238+G238+H238</f>
        <v>19.75</v>
      </c>
      <c r="G237" s="80"/>
      <c r="H237" s="81"/>
      <c r="I237" s="75">
        <f>I238+J238+K238</f>
        <v>8</v>
      </c>
      <c r="J237" s="80"/>
      <c r="K237" s="81"/>
      <c r="L237" s="75">
        <f>L238+M238+N238</f>
        <v>27.75</v>
      </c>
      <c r="M237" s="80"/>
      <c r="N237" s="81"/>
      <c r="O237" s="105" t="s">
        <v>1110</v>
      </c>
      <c r="P237" s="105" t="s">
        <v>235</v>
      </c>
      <c r="Q237" s="49"/>
    </row>
    <row r="238" spans="1:17" ht="22.5" customHeight="1">
      <c r="A238" s="61"/>
      <c r="B238" s="52"/>
      <c r="C238" s="38" t="s">
        <v>236</v>
      </c>
      <c r="D238" s="79"/>
      <c r="E238" s="83"/>
      <c r="F238" s="10"/>
      <c r="G238" s="10">
        <v>17.5</v>
      </c>
      <c r="H238" s="10">
        <v>2.25</v>
      </c>
      <c r="I238" s="10"/>
      <c r="J238" s="10">
        <v>8</v>
      </c>
      <c r="K238" s="10"/>
      <c r="L238" s="10">
        <f>F238+I238</f>
        <v>0</v>
      </c>
      <c r="M238" s="10">
        <f>G238+J238</f>
        <v>25.5</v>
      </c>
      <c r="N238" s="10">
        <f>H238+K238</f>
        <v>2.25</v>
      </c>
      <c r="O238" s="106"/>
      <c r="P238" s="106"/>
      <c r="Q238" s="50"/>
    </row>
    <row r="239" spans="1:17" ht="22.5" customHeight="1">
      <c r="A239" s="60" t="s">
        <v>1245</v>
      </c>
      <c r="B239" s="51">
        <v>45</v>
      </c>
      <c r="C239" s="36" t="s">
        <v>1640</v>
      </c>
      <c r="D239" s="78" t="s">
        <v>2259</v>
      </c>
      <c r="E239" s="82" t="s">
        <v>212</v>
      </c>
      <c r="F239" s="75">
        <f>F240+G240+H240</f>
        <v>0</v>
      </c>
      <c r="G239" s="80"/>
      <c r="H239" s="81"/>
      <c r="I239" s="75">
        <f>I240+J240+K240</f>
        <v>35.7</v>
      </c>
      <c r="J239" s="80"/>
      <c r="K239" s="81"/>
      <c r="L239" s="75">
        <f>L240+M240+N240</f>
        <v>35.7</v>
      </c>
      <c r="M239" s="80"/>
      <c r="N239" s="81"/>
      <c r="O239" s="105" t="s">
        <v>723</v>
      </c>
      <c r="P239" s="105" t="s">
        <v>1641</v>
      </c>
      <c r="Q239" s="49"/>
    </row>
    <row r="240" spans="1:17" ht="22.5" customHeight="1">
      <c r="A240" s="61"/>
      <c r="B240" s="52"/>
      <c r="C240" s="38" t="s">
        <v>237</v>
      </c>
      <c r="D240" s="79"/>
      <c r="E240" s="83"/>
      <c r="F240" s="10"/>
      <c r="G240" s="10"/>
      <c r="H240" s="10"/>
      <c r="I240" s="10">
        <v>35.7</v>
      </c>
      <c r="J240" s="10"/>
      <c r="K240" s="10"/>
      <c r="L240" s="10">
        <f>F240+I240</f>
        <v>35.7</v>
      </c>
      <c r="M240" s="10">
        <f>G240+J240</f>
        <v>0</v>
      </c>
      <c r="N240" s="10">
        <f>H240+K240</f>
        <v>0</v>
      </c>
      <c r="O240" s="106"/>
      <c r="P240" s="106"/>
      <c r="Q240" s="50"/>
    </row>
    <row r="241" spans="1:17" ht="22.5" customHeight="1">
      <c r="A241" s="60" t="s">
        <v>1245</v>
      </c>
      <c r="B241" s="51">
        <v>46</v>
      </c>
      <c r="C241" s="36" t="s">
        <v>1642</v>
      </c>
      <c r="D241" s="78" t="s">
        <v>2260</v>
      </c>
      <c r="E241" s="82" t="s">
        <v>119</v>
      </c>
      <c r="F241" s="75">
        <f>F242+G242+H242</f>
        <v>0</v>
      </c>
      <c r="G241" s="80"/>
      <c r="H241" s="81"/>
      <c r="I241" s="75">
        <f>I242+J242+K242</f>
        <v>43.81</v>
      </c>
      <c r="J241" s="80"/>
      <c r="K241" s="81"/>
      <c r="L241" s="75">
        <f>L242+M242+N242</f>
        <v>43.81</v>
      </c>
      <c r="M241" s="80"/>
      <c r="N241" s="81"/>
      <c r="O241" s="105" t="s">
        <v>723</v>
      </c>
      <c r="P241" s="105" t="s">
        <v>1643</v>
      </c>
      <c r="Q241" s="49"/>
    </row>
    <row r="242" spans="1:17" ht="22.5" customHeight="1">
      <c r="A242" s="61"/>
      <c r="B242" s="52"/>
      <c r="C242" s="38" t="s">
        <v>238</v>
      </c>
      <c r="D242" s="79"/>
      <c r="E242" s="83"/>
      <c r="F242" s="10"/>
      <c r="G242" s="10"/>
      <c r="H242" s="10"/>
      <c r="I242" s="10">
        <v>43.81</v>
      </c>
      <c r="J242" s="10"/>
      <c r="K242" s="10"/>
      <c r="L242" s="10">
        <f>F242+I242</f>
        <v>43.81</v>
      </c>
      <c r="M242" s="10">
        <f>G242+J242</f>
        <v>0</v>
      </c>
      <c r="N242" s="10">
        <f>H242+K242</f>
        <v>0</v>
      </c>
      <c r="O242" s="106"/>
      <c r="P242" s="106"/>
      <c r="Q242" s="50"/>
    </row>
    <row r="243" spans="1:17" ht="22.5" customHeight="1">
      <c r="A243" s="60" t="s">
        <v>1245</v>
      </c>
      <c r="B243" s="51">
        <v>47</v>
      </c>
      <c r="C243" s="36" t="s">
        <v>1644</v>
      </c>
      <c r="D243" s="78" t="s">
        <v>2261</v>
      </c>
      <c r="E243" s="82" t="s">
        <v>209</v>
      </c>
      <c r="F243" s="75">
        <f>F244+G244+H244</f>
        <v>0.92</v>
      </c>
      <c r="G243" s="80"/>
      <c r="H243" s="81"/>
      <c r="I243" s="75">
        <f>I244+J244+K244</f>
        <v>0.36</v>
      </c>
      <c r="J243" s="80"/>
      <c r="K243" s="81"/>
      <c r="L243" s="75">
        <f>L244+M244+N244</f>
        <v>1.28</v>
      </c>
      <c r="M243" s="80"/>
      <c r="N243" s="81"/>
      <c r="O243" s="105" t="s">
        <v>988</v>
      </c>
      <c r="P243" s="105" t="s">
        <v>239</v>
      </c>
      <c r="Q243" s="49" t="s">
        <v>1509</v>
      </c>
    </row>
    <row r="244" spans="1:17" ht="22.5" customHeight="1">
      <c r="A244" s="61"/>
      <c r="B244" s="52"/>
      <c r="C244" s="38" t="s">
        <v>240</v>
      </c>
      <c r="D244" s="79"/>
      <c r="E244" s="83"/>
      <c r="F244" s="10"/>
      <c r="G244" s="10"/>
      <c r="H244" s="10">
        <v>0.92</v>
      </c>
      <c r="I244" s="10"/>
      <c r="J244" s="10"/>
      <c r="K244" s="10">
        <v>0.36</v>
      </c>
      <c r="L244" s="10">
        <f>F244+I244</f>
        <v>0</v>
      </c>
      <c r="M244" s="10">
        <f>G244+J244</f>
        <v>0</v>
      </c>
      <c r="N244" s="10">
        <f>H244+K244</f>
        <v>1.28</v>
      </c>
      <c r="O244" s="106"/>
      <c r="P244" s="106"/>
      <c r="Q244" s="50"/>
    </row>
    <row r="245" spans="1:17" ht="22.5" customHeight="1">
      <c r="A245" s="60" t="s">
        <v>1245</v>
      </c>
      <c r="B245" s="51"/>
      <c r="C245" s="36"/>
      <c r="D245" s="92"/>
      <c r="E245" s="93"/>
      <c r="F245" s="88">
        <f>F246+G246+H246</f>
        <v>3173.9900000000002</v>
      </c>
      <c r="G245" s="89"/>
      <c r="H245" s="90"/>
      <c r="I245" s="88">
        <f>I246+J246+K246</f>
        <v>1693.42</v>
      </c>
      <c r="J245" s="89"/>
      <c r="K245" s="90"/>
      <c r="L245" s="88">
        <f>L246+M246+N246</f>
        <v>4867.41</v>
      </c>
      <c r="M245" s="89"/>
      <c r="N245" s="90"/>
      <c r="O245" s="99"/>
      <c r="P245" s="99"/>
      <c r="Q245" s="103"/>
    </row>
    <row r="246" spans="1:17" ht="22.5" customHeight="1">
      <c r="A246" s="61"/>
      <c r="B246" s="52"/>
      <c r="C246" s="38" t="s">
        <v>241</v>
      </c>
      <c r="D246" s="87"/>
      <c r="E246" s="94"/>
      <c r="F246" s="11">
        <f>F152+F154+F156+F158+F160+F162+F164+F166+F168+F170+F172+F174+F176+F178+F180+F182+F184+F186+F188+F190+F192+F194+F196+F198+F200+F202+F204+F206+F208+F210+F212+F214+F216+F218+F220+F222+F224+F226+F228+F230+F232+F240+F234+F236+F238+F242+F244</f>
        <v>950.8100000000001</v>
      </c>
      <c r="G246" s="11">
        <f aca="true" t="shared" si="5" ref="G246:N246">G152+G154+G156+G158+G160+G162+G164+G166+G168+G170+G172+G174+G176+G178+G180+G182+G184+G186+G188+G190+G192+G194+G196+G198+G200+G202+G204+G206+G208+G210+G212+G214+G216+G218+G220+G222+G224+G226+G228+G230+G232+G240+G234+G236+G238+G242+G244</f>
        <v>1021.8</v>
      </c>
      <c r="H246" s="11">
        <f t="shared" si="5"/>
        <v>1201.38</v>
      </c>
      <c r="I246" s="11">
        <f t="shared" si="5"/>
        <v>1239.16</v>
      </c>
      <c r="J246" s="11">
        <f t="shared" si="5"/>
        <v>204.09</v>
      </c>
      <c r="K246" s="11">
        <f t="shared" si="5"/>
        <v>250.17000000000002</v>
      </c>
      <c r="L246" s="11">
        <f t="shared" si="5"/>
        <v>2189.97</v>
      </c>
      <c r="M246" s="11">
        <f t="shared" si="5"/>
        <v>1225.8899999999999</v>
      </c>
      <c r="N246" s="11">
        <f t="shared" si="5"/>
        <v>1451.5500000000002</v>
      </c>
      <c r="O246" s="100"/>
      <c r="P246" s="100"/>
      <c r="Q246" s="104"/>
    </row>
    <row r="247" spans="1:17" ht="22.5" customHeight="1">
      <c r="A247" s="60" t="s">
        <v>1246</v>
      </c>
      <c r="B247" s="51">
        <v>1</v>
      </c>
      <c r="C247" s="36" t="s">
        <v>1645</v>
      </c>
      <c r="D247" s="91">
        <v>27118</v>
      </c>
      <c r="E247" s="82" t="s">
        <v>242</v>
      </c>
      <c r="F247" s="75">
        <f>F248+G248+H248</f>
        <v>1.16</v>
      </c>
      <c r="G247" s="80"/>
      <c r="H247" s="81"/>
      <c r="I247" s="75">
        <f>I248+J248+K248</f>
        <v>0</v>
      </c>
      <c r="J247" s="80"/>
      <c r="K247" s="81"/>
      <c r="L247" s="75">
        <f>L248+M248+N248</f>
        <v>1.16</v>
      </c>
      <c r="M247" s="80"/>
      <c r="N247" s="81"/>
      <c r="O247" s="105" t="s">
        <v>243</v>
      </c>
      <c r="P247" s="105" t="s">
        <v>244</v>
      </c>
      <c r="Q247" s="49"/>
    </row>
    <row r="248" spans="1:17" ht="22.5" customHeight="1">
      <c r="A248" s="61"/>
      <c r="B248" s="52"/>
      <c r="C248" s="38" t="s">
        <v>245</v>
      </c>
      <c r="D248" s="79"/>
      <c r="E248" s="83"/>
      <c r="F248" s="10"/>
      <c r="G248" s="10">
        <v>1.16</v>
      </c>
      <c r="H248" s="10"/>
      <c r="I248" s="10"/>
      <c r="J248" s="10"/>
      <c r="K248" s="10"/>
      <c r="L248" s="10">
        <f>F248+I248</f>
        <v>0</v>
      </c>
      <c r="M248" s="10">
        <f>G248+J248</f>
        <v>1.16</v>
      </c>
      <c r="N248" s="10">
        <f>H248+K248</f>
        <v>0</v>
      </c>
      <c r="O248" s="106"/>
      <c r="P248" s="106"/>
      <c r="Q248" s="50"/>
    </row>
    <row r="249" spans="1:17" ht="22.5" customHeight="1">
      <c r="A249" s="60" t="s">
        <v>1246</v>
      </c>
      <c r="B249" s="51">
        <v>2</v>
      </c>
      <c r="C249" s="36" t="s">
        <v>1646</v>
      </c>
      <c r="D249" s="78" t="s">
        <v>2262</v>
      </c>
      <c r="E249" s="82" t="s">
        <v>246</v>
      </c>
      <c r="F249" s="75">
        <f>F250+G250+H250</f>
        <v>13.59</v>
      </c>
      <c r="G249" s="80"/>
      <c r="H249" s="81"/>
      <c r="I249" s="75">
        <f>I250+J250+K250</f>
        <v>11.93</v>
      </c>
      <c r="J249" s="80"/>
      <c r="K249" s="81"/>
      <c r="L249" s="75">
        <f>L250+M250+N250</f>
        <v>25.52</v>
      </c>
      <c r="M249" s="80"/>
      <c r="N249" s="81"/>
      <c r="O249" s="105" t="s">
        <v>723</v>
      </c>
      <c r="P249" s="105" t="s">
        <v>247</v>
      </c>
      <c r="Q249" s="49"/>
    </row>
    <row r="250" spans="1:17" ht="22.5" customHeight="1">
      <c r="A250" s="61"/>
      <c r="B250" s="52"/>
      <c r="C250" s="38" t="s">
        <v>248</v>
      </c>
      <c r="D250" s="79"/>
      <c r="E250" s="83"/>
      <c r="F250" s="10"/>
      <c r="G250" s="10"/>
      <c r="H250" s="10">
        <v>13.59</v>
      </c>
      <c r="I250" s="10">
        <v>11.93</v>
      </c>
      <c r="J250" s="10"/>
      <c r="K250" s="10"/>
      <c r="L250" s="10">
        <f>F250+I250</f>
        <v>11.93</v>
      </c>
      <c r="M250" s="10">
        <f>G250+J250</f>
        <v>0</v>
      </c>
      <c r="N250" s="10">
        <f>H250+K250</f>
        <v>13.59</v>
      </c>
      <c r="O250" s="106"/>
      <c r="P250" s="106"/>
      <c r="Q250" s="50"/>
    </row>
    <row r="251" spans="1:17" ht="22.5" customHeight="1">
      <c r="A251" s="60" t="s">
        <v>1246</v>
      </c>
      <c r="B251" s="51">
        <v>3</v>
      </c>
      <c r="C251" s="36" t="s">
        <v>1647</v>
      </c>
      <c r="D251" s="78" t="s">
        <v>2263</v>
      </c>
      <c r="E251" s="82" t="s">
        <v>1407</v>
      </c>
      <c r="F251" s="75">
        <f>F252+G252+H252</f>
        <v>34.85</v>
      </c>
      <c r="G251" s="80"/>
      <c r="H251" s="81"/>
      <c r="I251" s="75">
        <f>I252+J252+K252</f>
        <v>24.87</v>
      </c>
      <c r="J251" s="80"/>
      <c r="K251" s="81"/>
      <c r="L251" s="75">
        <f>L252+M252+N252</f>
        <v>59.72</v>
      </c>
      <c r="M251" s="80"/>
      <c r="N251" s="81"/>
      <c r="O251" s="105" t="s">
        <v>1065</v>
      </c>
      <c r="P251" s="105" t="s">
        <v>249</v>
      </c>
      <c r="Q251" s="49"/>
    </row>
    <row r="252" spans="1:17" ht="22.5" customHeight="1">
      <c r="A252" s="61"/>
      <c r="B252" s="52"/>
      <c r="C252" s="38" t="s">
        <v>250</v>
      </c>
      <c r="D252" s="79"/>
      <c r="E252" s="83"/>
      <c r="F252" s="10">
        <v>2.5</v>
      </c>
      <c r="G252" s="10"/>
      <c r="H252" s="10">
        <v>32.35</v>
      </c>
      <c r="I252" s="10">
        <v>24.87</v>
      </c>
      <c r="J252" s="10"/>
      <c r="K252" s="10"/>
      <c r="L252" s="10">
        <f>F252+I252</f>
        <v>27.37</v>
      </c>
      <c r="M252" s="10">
        <f>G252+J252</f>
        <v>0</v>
      </c>
      <c r="N252" s="10">
        <f>H252+K252</f>
        <v>32.35</v>
      </c>
      <c r="O252" s="106"/>
      <c r="P252" s="106"/>
      <c r="Q252" s="50"/>
    </row>
    <row r="253" spans="1:17" ht="28.5" customHeight="1">
      <c r="A253" s="60" t="s">
        <v>1246</v>
      </c>
      <c r="B253" s="51">
        <v>4</v>
      </c>
      <c r="C253" s="36" t="s">
        <v>1648</v>
      </c>
      <c r="D253" s="78" t="s">
        <v>2262</v>
      </c>
      <c r="E253" s="82" t="s">
        <v>1407</v>
      </c>
      <c r="F253" s="75">
        <f>F254+G254+H254</f>
        <v>7.29</v>
      </c>
      <c r="G253" s="80"/>
      <c r="H253" s="81"/>
      <c r="I253" s="75">
        <f>I254+J254+K254</f>
        <v>14.4</v>
      </c>
      <c r="J253" s="80"/>
      <c r="K253" s="81"/>
      <c r="L253" s="75">
        <f>L254+M254+N254</f>
        <v>21.69</v>
      </c>
      <c r="M253" s="80"/>
      <c r="N253" s="81"/>
      <c r="O253" s="105" t="s">
        <v>723</v>
      </c>
      <c r="P253" s="105" t="s">
        <v>251</v>
      </c>
      <c r="Q253" s="49"/>
    </row>
    <row r="254" spans="1:17" ht="32.25" customHeight="1">
      <c r="A254" s="61"/>
      <c r="B254" s="52"/>
      <c r="C254" s="38" t="s">
        <v>252</v>
      </c>
      <c r="D254" s="79"/>
      <c r="E254" s="83"/>
      <c r="F254" s="10"/>
      <c r="G254" s="10"/>
      <c r="H254" s="10">
        <v>7.29</v>
      </c>
      <c r="I254" s="10">
        <v>14.4</v>
      </c>
      <c r="J254" s="10"/>
      <c r="K254" s="10"/>
      <c r="L254" s="10">
        <f>F254+I254</f>
        <v>14.4</v>
      </c>
      <c r="M254" s="10">
        <f>G254+J254</f>
        <v>0</v>
      </c>
      <c r="N254" s="10">
        <f>H254+K254</f>
        <v>7.29</v>
      </c>
      <c r="O254" s="106"/>
      <c r="P254" s="106"/>
      <c r="Q254" s="50"/>
    </row>
    <row r="255" spans="1:17" ht="22.5" customHeight="1">
      <c r="A255" s="60" t="s">
        <v>1246</v>
      </c>
      <c r="B255" s="51">
        <v>5</v>
      </c>
      <c r="C255" s="36" t="s">
        <v>1649</v>
      </c>
      <c r="D255" s="91">
        <v>27751</v>
      </c>
      <c r="E255" s="82" t="s">
        <v>1426</v>
      </c>
      <c r="F255" s="75">
        <f>F256+G256+H256</f>
        <v>6.5</v>
      </c>
      <c r="G255" s="80"/>
      <c r="H255" s="81"/>
      <c r="I255" s="75">
        <f>I256+J256+K256</f>
        <v>0</v>
      </c>
      <c r="J255" s="80"/>
      <c r="K255" s="81"/>
      <c r="L255" s="75">
        <f>L256+M256+N256</f>
        <v>6.5</v>
      </c>
      <c r="M255" s="80"/>
      <c r="N255" s="81"/>
      <c r="O255" s="105" t="s">
        <v>646</v>
      </c>
      <c r="P255" s="105" t="s">
        <v>253</v>
      </c>
      <c r="Q255" s="49"/>
    </row>
    <row r="256" spans="1:17" ht="22.5" customHeight="1">
      <c r="A256" s="61"/>
      <c r="B256" s="52"/>
      <c r="C256" s="38" t="s">
        <v>254</v>
      </c>
      <c r="D256" s="79"/>
      <c r="E256" s="83"/>
      <c r="F256" s="10"/>
      <c r="G256" s="10"/>
      <c r="H256" s="10">
        <v>6.5</v>
      </c>
      <c r="I256" s="10"/>
      <c r="J256" s="10"/>
      <c r="K256" s="10"/>
      <c r="L256" s="10">
        <f>F256+I256</f>
        <v>0</v>
      </c>
      <c r="M256" s="10">
        <f>G256+J256</f>
        <v>0</v>
      </c>
      <c r="N256" s="10">
        <f>H256+K256</f>
        <v>6.5</v>
      </c>
      <c r="O256" s="106"/>
      <c r="P256" s="106"/>
      <c r="Q256" s="50"/>
    </row>
    <row r="257" spans="1:17" ht="22.5" customHeight="1">
      <c r="A257" s="60" t="s">
        <v>1246</v>
      </c>
      <c r="B257" s="51">
        <v>6</v>
      </c>
      <c r="C257" s="36" t="s">
        <v>1650</v>
      </c>
      <c r="D257" s="91">
        <v>27751</v>
      </c>
      <c r="E257" s="82" t="s">
        <v>1408</v>
      </c>
      <c r="F257" s="75">
        <f>F258+G258+H258</f>
        <v>231.54</v>
      </c>
      <c r="G257" s="80"/>
      <c r="H257" s="81"/>
      <c r="I257" s="75">
        <f>I258+J258+K258</f>
        <v>0</v>
      </c>
      <c r="J257" s="80"/>
      <c r="K257" s="81"/>
      <c r="L257" s="75">
        <f>L258+M258+N258</f>
        <v>231.54</v>
      </c>
      <c r="M257" s="80"/>
      <c r="N257" s="81"/>
      <c r="O257" s="105" t="s">
        <v>243</v>
      </c>
      <c r="P257" s="105" t="s">
        <v>255</v>
      </c>
      <c r="Q257" s="49"/>
    </row>
    <row r="258" spans="1:17" ht="22.5" customHeight="1">
      <c r="A258" s="61"/>
      <c r="B258" s="52"/>
      <c r="C258" s="38" t="s">
        <v>256</v>
      </c>
      <c r="D258" s="79"/>
      <c r="E258" s="83"/>
      <c r="F258" s="10">
        <v>18.36</v>
      </c>
      <c r="G258" s="10">
        <v>33.64</v>
      </c>
      <c r="H258" s="10">
        <v>179.54</v>
      </c>
      <c r="I258" s="10"/>
      <c r="J258" s="10"/>
      <c r="K258" s="10"/>
      <c r="L258" s="10">
        <f>F258+I258</f>
        <v>18.36</v>
      </c>
      <c r="M258" s="10">
        <f>G258+J258</f>
        <v>33.64</v>
      </c>
      <c r="N258" s="10">
        <f>H258+K258</f>
        <v>179.54</v>
      </c>
      <c r="O258" s="106"/>
      <c r="P258" s="106"/>
      <c r="Q258" s="50"/>
    </row>
    <row r="259" spans="1:17" ht="29.25" customHeight="1">
      <c r="A259" s="60" t="s">
        <v>1246</v>
      </c>
      <c r="B259" s="51">
        <v>7</v>
      </c>
      <c r="C259" s="36" t="s">
        <v>1651</v>
      </c>
      <c r="D259" s="91">
        <v>28159</v>
      </c>
      <c r="E259" s="82" t="s">
        <v>257</v>
      </c>
      <c r="F259" s="75">
        <f>F260+G260+H260</f>
        <v>24.61</v>
      </c>
      <c r="G259" s="80"/>
      <c r="H259" s="81"/>
      <c r="I259" s="75">
        <f>I260+J260+K260</f>
        <v>0</v>
      </c>
      <c r="J259" s="80"/>
      <c r="K259" s="81"/>
      <c r="L259" s="75">
        <f>L260+M260+N260</f>
        <v>24.61</v>
      </c>
      <c r="M259" s="80"/>
      <c r="N259" s="81"/>
      <c r="O259" s="105" t="s">
        <v>646</v>
      </c>
      <c r="P259" s="105" t="s">
        <v>258</v>
      </c>
      <c r="Q259" s="49"/>
    </row>
    <row r="260" spans="1:17" ht="24" customHeight="1">
      <c r="A260" s="61"/>
      <c r="B260" s="52"/>
      <c r="C260" s="38" t="s">
        <v>259</v>
      </c>
      <c r="D260" s="79"/>
      <c r="E260" s="83"/>
      <c r="F260" s="10"/>
      <c r="G260" s="10"/>
      <c r="H260" s="10">
        <v>24.61</v>
      </c>
      <c r="I260" s="10"/>
      <c r="J260" s="10"/>
      <c r="K260" s="10"/>
      <c r="L260" s="10">
        <f>F260+I260</f>
        <v>0</v>
      </c>
      <c r="M260" s="10">
        <f>G260+J260</f>
        <v>0</v>
      </c>
      <c r="N260" s="10">
        <f>H260+K260</f>
        <v>24.61</v>
      </c>
      <c r="O260" s="106"/>
      <c r="P260" s="106"/>
      <c r="Q260" s="50"/>
    </row>
    <row r="261" spans="1:17" ht="22.5" customHeight="1">
      <c r="A261" s="60" t="s">
        <v>1246</v>
      </c>
      <c r="B261" s="51">
        <v>8</v>
      </c>
      <c r="C261" s="36" t="s">
        <v>1652</v>
      </c>
      <c r="D261" s="78" t="s">
        <v>2264</v>
      </c>
      <c r="E261" s="82" t="s">
        <v>1409</v>
      </c>
      <c r="F261" s="75">
        <f>F262+G262+H262</f>
        <v>11.989999999999998</v>
      </c>
      <c r="G261" s="80"/>
      <c r="H261" s="81"/>
      <c r="I261" s="75">
        <f>I262+J262+K262</f>
        <v>10.71</v>
      </c>
      <c r="J261" s="80"/>
      <c r="K261" s="81"/>
      <c r="L261" s="75">
        <f>L262+M262+N262</f>
        <v>22.7</v>
      </c>
      <c r="M261" s="80"/>
      <c r="N261" s="81"/>
      <c r="O261" s="105" t="s">
        <v>646</v>
      </c>
      <c r="P261" s="105" t="s">
        <v>1213</v>
      </c>
      <c r="Q261" s="49"/>
    </row>
    <row r="262" spans="1:17" ht="22.5" customHeight="1">
      <c r="A262" s="61"/>
      <c r="B262" s="52"/>
      <c r="C262" s="38" t="s">
        <v>1214</v>
      </c>
      <c r="D262" s="79"/>
      <c r="E262" s="83"/>
      <c r="F262" s="10">
        <v>5.22</v>
      </c>
      <c r="G262" s="10"/>
      <c r="H262" s="10">
        <v>6.77</v>
      </c>
      <c r="I262" s="10">
        <v>9.74</v>
      </c>
      <c r="J262" s="10"/>
      <c r="K262" s="10">
        <v>0.97</v>
      </c>
      <c r="L262" s="10">
        <f>F262+I262</f>
        <v>14.96</v>
      </c>
      <c r="M262" s="10">
        <f>G262+J262</f>
        <v>0</v>
      </c>
      <c r="N262" s="10">
        <f>H262+K262</f>
        <v>7.739999999999999</v>
      </c>
      <c r="O262" s="106"/>
      <c r="P262" s="106"/>
      <c r="Q262" s="50"/>
    </row>
    <row r="263" spans="1:17" ht="22.5" customHeight="1">
      <c r="A263" s="60" t="s">
        <v>1246</v>
      </c>
      <c r="B263" s="51">
        <v>9</v>
      </c>
      <c r="C263" s="36" t="s">
        <v>1653</v>
      </c>
      <c r="D263" s="91">
        <v>28159</v>
      </c>
      <c r="E263" s="82" t="s">
        <v>1410</v>
      </c>
      <c r="F263" s="75">
        <f>F264+G264+H264</f>
        <v>9.37</v>
      </c>
      <c r="G263" s="80"/>
      <c r="H263" s="81"/>
      <c r="I263" s="75">
        <f>I264+J264+K264</f>
        <v>0</v>
      </c>
      <c r="J263" s="80"/>
      <c r="K263" s="81"/>
      <c r="L263" s="75">
        <f>L264+M264+N264</f>
        <v>9.37</v>
      </c>
      <c r="M263" s="80"/>
      <c r="N263" s="81"/>
      <c r="O263" s="105" t="s">
        <v>1215</v>
      </c>
      <c r="P263" s="105" t="s">
        <v>1654</v>
      </c>
      <c r="Q263" s="49"/>
    </row>
    <row r="264" spans="1:17" ht="22.5" customHeight="1">
      <c r="A264" s="61"/>
      <c r="B264" s="52"/>
      <c r="C264" s="38" t="s">
        <v>1216</v>
      </c>
      <c r="D264" s="79"/>
      <c r="E264" s="83"/>
      <c r="F264" s="10"/>
      <c r="G264" s="10"/>
      <c r="H264" s="10">
        <v>9.37</v>
      </c>
      <c r="I264" s="10"/>
      <c r="J264" s="10"/>
      <c r="K264" s="10"/>
      <c r="L264" s="10">
        <f>F264+I264</f>
        <v>0</v>
      </c>
      <c r="M264" s="10">
        <f>G264+J264</f>
        <v>0</v>
      </c>
      <c r="N264" s="10">
        <f>H264+K264</f>
        <v>9.37</v>
      </c>
      <c r="O264" s="106"/>
      <c r="P264" s="106"/>
      <c r="Q264" s="50"/>
    </row>
    <row r="265" spans="1:17" ht="22.5" customHeight="1">
      <c r="A265" s="60" t="s">
        <v>1246</v>
      </c>
      <c r="B265" s="51">
        <v>10</v>
      </c>
      <c r="C265" s="36" t="s">
        <v>1655</v>
      </c>
      <c r="D265" s="91">
        <v>28159</v>
      </c>
      <c r="E265" s="82" t="s">
        <v>1217</v>
      </c>
      <c r="F265" s="75">
        <f>F266+G266+H266</f>
        <v>50.37</v>
      </c>
      <c r="G265" s="80"/>
      <c r="H265" s="81"/>
      <c r="I265" s="75">
        <f>I266+J266+K266</f>
        <v>0</v>
      </c>
      <c r="J265" s="80"/>
      <c r="K265" s="81"/>
      <c r="L265" s="75">
        <f>L266+M266+N266</f>
        <v>50.37</v>
      </c>
      <c r="M265" s="80"/>
      <c r="N265" s="81"/>
      <c r="O265" s="105" t="s">
        <v>719</v>
      </c>
      <c r="P265" s="105" t="s">
        <v>1218</v>
      </c>
      <c r="Q265" s="49"/>
    </row>
    <row r="266" spans="1:17" ht="22.5" customHeight="1">
      <c r="A266" s="61"/>
      <c r="B266" s="52"/>
      <c r="C266" s="38" t="s">
        <v>1219</v>
      </c>
      <c r="D266" s="79"/>
      <c r="E266" s="83"/>
      <c r="F266" s="10">
        <v>9.85</v>
      </c>
      <c r="G266" s="10">
        <v>29.76</v>
      </c>
      <c r="H266" s="10">
        <v>10.76</v>
      </c>
      <c r="I266" s="10"/>
      <c r="J266" s="10"/>
      <c r="K266" s="10"/>
      <c r="L266" s="10">
        <f>F266+I266</f>
        <v>9.85</v>
      </c>
      <c r="M266" s="10">
        <f>G266+J266</f>
        <v>29.76</v>
      </c>
      <c r="N266" s="10">
        <f>H266+K266</f>
        <v>10.76</v>
      </c>
      <c r="O266" s="106"/>
      <c r="P266" s="106"/>
      <c r="Q266" s="50"/>
    </row>
    <row r="267" spans="1:17" ht="30" customHeight="1">
      <c r="A267" s="60" t="s">
        <v>1246</v>
      </c>
      <c r="B267" s="51">
        <v>11</v>
      </c>
      <c r="C267" s="36" t="s">
        <v>1656</v>
      </c>
      <c r="D267" s="91">
        <v>28159</v>
      </c>
      <c r="E267" s="82" t="s">
        <v>1217</v>
      </c>
      <c r="F267" s="75">
        <f>F268+G268+H268</f>
        <v>67.72</v>
      </c>
      <c r="G267" s="80"/>
      <c r="H267" s="81"/>
      <c r="I267" s="75">
        <f>I268+J268+K268</f>
        <v>0</v>
      </c>
      <c r="J267" s="80"/>
      <c r="K267" s="81"/>
      <c r="L267" s="75">
        <f>L268+M268+N268</f>
        <v>67.72</v>
      </c>
      <c r="M267" s="80"/>
      <c r="N267" s="81"/>
      <c r="O267" s="105" t="s">
        <v>719</v>
      </c>
      <c r="P267" s="105" t="s">
        <v>1220</v>
      </c>
      <c r="Q267" s="49"/>
    </row>
    <row r="268" spans="1:17" ht="30" customHeight="1">
      <c r="A268" s="61"/>
      <c r="B268" s="52"/>
      <c r="C268" s="38" t="s">
        <v>1221</v>
      </c>
      <c r="D268" s="79"/>
      <c r="E268" s="83"/>
      <c r="F268" s="10">
        <v>17.97</v>
      </c>
      <c r="G268" s="10"/>
      <c r="H268" s="10">
        <v>49.75</v>
      </c>
      <c r="I268" s="10"/>
      <c r="J268" s="10"/>
      <c r="K268" s="10"/>
      <c r="L268" s="10">
        <f>F268+I268</f>
        <v>17.97</v>
      </c>
      <c r="M268" s="10">
        <f>G268+J268</f>
        <v>0</v>
      </c>
      <c r="N268" s="10">
        <f>H268+K268</f>
        <v>49.75</v>
      </c>
      <c r="O268" s="106"/>
      <c r="P268" s="106"/>
      <c r="Q268" s="50"/>
    </row>
    <row r="269" spans="1:17" ht="22.5" customHeight="1">
      <c r="A269" s="60" t="s">
        <v>1246</v>
      </c>
      <c r="B269" s="51">
        <v>12</v>
      </c>
      <c r="C269" s="36" t="s">
        <v>1657</v>
      </c>
      <c r="D269" s="91">
        <v>28159</v>
      </c>
      <c r="E269" s="82" t="s">
        <v>1411</v>
      </c>
      <c r="F269" s="75">
        <f>F270+G270+H270</f>
        <v>14.4</v>
      </c>
      <c r="G269" s="80"/>
      <c r="H269" s="81"/>
      <c r="I269" s="75">
        <f>I270+J270+K270</f>
        <v>0</v>
      </c>
      <c r="J269" s="80"/>
      <c r="K269" s="81"/>
      <c r="L269" s="75">
        <f>L270+M270+N270</f>
        <v>14.4</v>
      </c>
      <c r="M269" s="80"/>
      <c r="N269" s="81"/>
      <c r="O269" s="105" t="s">
        <v>243</v>
      </c>
      <c r="P269" s="105" t="s">
        <v>1260</v>
      </c>
      <c r="Q269" s="49"/>
    </row>
    <row r="270" spans="1:17" ht="22.5" customHeight="1">
      <c r="A270" s="61"/>
      <c r="B270" s="52"/>
      <c r="C270" s="38" t="s">
        <v>1261</v>
      </c>
      <c r="D270" s="79"/>
      <c r="E270" s="83"/>
      <c r="F270" s="10">
        <v>14.4</v>
      </c>
      <c r="G270" s="10"/>
      <c r="H270" s="10"/>
      <c r="I270" s="10"/>
      <c r="J270" s="10"/>
      <c r="K270" s="10"/>
      <c r="L270" s="10">
        <f>F270+I270</f>
        <v>14.4</v>
      </c>
      <c r="M270" s="10">
        <f>G270+J270</f>
        <v>0</v>
      </c>
      <c r="N270" s="10">
        <f>H270+K270</f>
        <v>0</v>
      </c>
      <c r="O270" s="106"/>
      <c r="P270" s="106"/>
      <c r="Q270" s="50"/>
    </row>
    <row r="271" spans="1:17" ht="22.5" customHeight="1">
      <c r="A271" s="60" t="s">
        <v>1246</v>
      </c>
      <c r="B271" s="51">
        <v>13</v>
      </c>
      <c r="C271" s="36" t="s">
        <v>1658</v>
      </c>
      <c r="D271" s="91">
        <v>28159</v>
      </c>
      <c r="E271" s="82" t="s">
        <v>1412</v>
      </c>
      <c r="F271" s="75">
        <f>F272+G272+H272</f>
        <v>3.77</v>
      </c>
      <c r="G271" s="80"/>
      <c r="H271" s="81"/>
      <c r="I271" s="75">
        <f>I272+J272+K272</f>
        <v>0</v>
      </c>
      <c r="J271" s="80"/>
      <c r="K271" s="81"/>
      <c r="L271" s="75">
        <f>L272+M272+N272</f>
        <v>3.77</v>
      </c>
      <c r="M271" s="80"/>
      <c r="N271" s="81"/>
      <c r="O271" s="105" t="s">
        <v>646</v>
      </c>
      <c r="P271" s="105" t="s">
        <v>1262</v>
      </c>
      <c r="Q271" s="49"/>
    </row>
    <row r="272" spans="1:17" ht="22.5" customHeight="1">
      <c r="A272" s="61"/>
      <c r="B272" s="52"/>
      <c r="C272" s="38" t="s">
        <v>1263</v>
      </c>
      <c r="D272" s="79"/>
      <c r="E272" s="83"/>
      <c r="F272" s="10"/>
      <c r="G272" s="10"/>
      <c r="H272" s="10">
        <v>3.77</v>
      </c>
      <c r="I272" s="10"/>
      <c r="J272" s="10"/>
      <c r="K272" s="10"/>
      <c r="L272" s="10">
        <f>F272+I272</f>
        <v>0</v>
      </c>
      <c r="M272" s="10">
        <f>G272+J272</f>
        <v>0</v>
      </c>
      <c r="N272" s="10">
        <f>H272+K272</f>
        <v>3.77</v>
      </c>
      <c r="O272" s="106"/>
      <c r="P272" s="106"/>
      <c r="Q272" s="50"/>
    </row>
    <row r="273" spans="1:17" ht="22.5" customHeight="1">
      <c r="A273" s="60" t="s">
        <v>1246</v>
      </c>
      <c r="B273" s="51">
        <v>14</v>
      </c>
      <c r="C273" s="36" t="s">
        <v>1659</v>
      </c>
      <c r="D273" s="91">
        <v>28159</v>
      </c>
      <c r="E273" s="82" t="s">
        <v>1264</v>
      </c>
      <c r="F273" s="75">
        <f>F274+G274+H274</f>
        <v>2.8</v>
      </c>
      <c r="G273" s="80"/>
      <c r="H273" s="81"/>
      <c r="I273" s="75">
        <f>I274+J274+K274</f>
        <v>0</v>
      </c>
      <c r="J273" s="80"/>
      <c r="K273" s="81"/>
      <c r="L273" s="75">
        <f>L274+M274+N274</f>
        <v>2.8</v>
      </c>
      <c r="M273" s="80"/>
      <c r="N273" s="81"/>
      <c r="O273" s="105" t="s">
        <v>1215</v>
      </c>
      <c r="P273" s="105" t="s">
        <v>1265</v>
      </c>
      <c r="Q273" s="49"/>
    </row>
    <row r="274" spans="1:17" ht="22.5" customHeight="1">
      <c r="A274" s="61"/>
      <c r="B274" s="52"/>
      <c r="C274" s="38" t="s">
        <v>1266</v>
      </c>
      <c r="D274" s="79"/>
      <c r="E274" s="83"/>
      <c r="F274" s="10"/>
      <c r="G274" s="10"/>
      <c r="H274" s="10">
        <v>2.8</v>
      </c>
      <c r="I274" s="10"/>
      <c r="J274" s="10"/>
      <c r="K274" s="10"/>
      <c r="L274" s="10">
        <f>F274+I274</f>
        <v>0</v>
      </c>
      <c r="M274" s="10">
        <f>G274+J274</f>
        <v>0</v>
      </c>
      <c r="N274" s="10">
        <f>H274+K274</f>
        <v>2.8</v>
      </c>
      <c r="O274" s="106"/>
      <c r="P274" s="106"/>
      <c r="Q274" s="50"/>
    </row>
    <row r="275" spans="1:17" ht="22.5" customHeight="1">
      <c r="A275" s="60" t="s">
        <v>1246</v>
      </c>
      <c r="B275" s="51">
        <v>15</v>
      </c>
      <c r="C275" s="36" t="s">
        <v>1660</v>
      </c>
      <c r="D275" s="91">
        <v>28734</v>
      </c>
      <c r="E275" s="82" t="s">
        <v>1267</v>
      </c>
      <c r="F275" s="75">
        <f>F276+G276+H276</f>
        <v>8.33</v>
      </c>
      <c r="G275" s="80"/>
      <c r="H275" s="81"/>
      <c r="I275" s="75">
        <f>I276+J276+K276</f>
        <v>0</v>
      </c>
      <c r="J275" s="80"/>
      <c r="K275" s="81"/>
      <c r="L275" s="75">
        <f>L276+M276+N276</f>
        <v>8.33</v>
      </c>
      <c r="M275" s="80"/>
      <c r="N275" s="81"/>
      <c r="O275" s="105" t="s">
        <v>44</v>
      </c>
      <c r="P275" s="105" t="s">
        <v>1268</v>
      </c>
      <c r="Q275" s="49"/>
    </row>
    <row r="276" spans="1:17" ht="22.5" customHeight="1">
      <c r="A276" s="61"/>
      <c r="B276" s="52"/>
      <c r="C276" s="38" t="s">
        <v>1269</v>
      </c>
      <c r="D276" s="79"/>
      <c r="E276" s="83"/>
      <c r="F276" s="10">
        <v>1.42</v>
      </c>
      <c r="G276" s="10">
        <v>4.81</v>
      </c>
      <c r="H276" s="10">
        <v>2.1</v>
      </c>
      <c r="I276" s="10"/>
      <c r="J276" s="10"/>
      <c r="K276" s="10"/>
      <c r="L276" s="10">
        <f>F276+I276</f>
        <v>1.42</v>
      </c>
      <c r="M276" s="10">
        <f>G276+J276</f>
        <v>4.81</v>
      </c>
      <c r="N276" s="10">
        <f>H276+K276</f>
        <v>2.1</v>
      </c>
      <c r="O276" s="106"/>
      <c r="P276" s="106"/>
      <c r="Q276" s="50"/>
    </row>
    <row r="277" spans="1:17" ht="22.5" customHeight="1">
      <c r="A277" s="60" t="s">
        <v>1246</v>
      </c>
      <c r="B277" s="51">
        <v>16</v>
      </c>
      <c r="C277" s="36" t="s">
        <v>1661</v>
      </c>
      <c r="D277" s="91">
        <v>28734</v>
      </c>
      <c r="E277" s="82" t="s">
        <v>1267</v>
      </c>
      <c r="F277" s="75">
        <f>F278+G278+H278</f>
        <v>1.49</v>
      </c>
      <c r="G277" s="80"/>
      <c r="H277" s="81"/>
      <c r="I277" s="75">
        <f>I278+J278+K278</f>
        <v>0</v>
      </c>
      <c r="J277" s="80"/>
      <c r="K277" s="81"/>
      <c r="L277" s="75">
        <f>L278+M278+N278</f>
        <v>1.49</v>
      </c>
      <c r="M277" s="80"/>
      <c r="N277" s="81"/>
      <c r="O277" s="105" t="s">
        <v>44</v>
      </c>
      <c r="P277" s="105" t="s">
        <v>1270</v>
      </c>
      <c r="Q277" s="49"/>
    </row>
    <row r="278" spans="1:17" ht="22.5" customHeight="1">
      <c r="A278" s="61"/>
      <c r="B278" s="52"/>
      <c r="C278" s="38" t="s">
        <v>192</v>
      </c>
      <c r="D278" s="79"/>
      <c r="E278" s="83"/>
      <c r="F278" s="10">
        <v>0.15</v>
      </c>
      <c r="G278" s="10"/>
      <c r="H278" s="10">
        <v>1.34</v>
      </c>
      <c r="I278" s="10"/>
      <c r="J278" s="10"/>
      <c r="K278" s="10"/>
      <c r="L278" s="10">
        <f>F278+I278</f>
        <v>0.15</v>
      </c>
      <c r="M278" s="10">
        <f>G278+J278</f>
        <v>0</v>
      </c>
      <c r="N278" s="10">
        <f>H278+K278</f>
        <v>1.34</v>
      </c>
      <c r="O278" s="106"/>
      <c r="P278" s="106"/>
      <c r="Q278" s="50"/>
    </row>
    <row r="279" spans="1:17" ht="22.5" customHeight="1">
      <c r="A279" s="60" t="s">
        <v>1246</v>
      </c>
      <c r="B279" s="51">
        <v>17</v>
      </c>
      <c r="C279" s="36" t="s">
        <v>1662</v>
      </c>
      <c r="D279" s="91">
        <v>28734</v>
      </c>
      <c r="E279" s="82" t="s">
        <v>1413</v>
      </c>
      <c r="F279" s="75">
        <f>F280+G280+H280</f>
        <v>1.16</v>
      </c>
      <c r="G279" s="80"/>
      <c r="H279" s="81"/>
      <c r="I279" s="75">
        <f>I280+J280+K280</f>
        <v>0</v>
      </c>
      <c r="J279" s="80"/>
      <c r="K279" s="81"/>
      <c r="L279" s="75">
        <f>L280+M280+N280</f>
        <v>1.16</v>
      </c>
      <c r="M279" s="80"/>
      <c r="N279" s="81"/>
      <c r="O279" s="105" t="s">
        <v>44</v>
      </c>
      <c r="P279" s="105" t="s">
        <v>1271</v>
      </c>
      <c r="Q279" s="49"/>
    </row>
    <row r="280" spans="1:17" ht="22.5" customHeight="1">
      <c r="A280" s="61"/>
      <c r="B280" s="52"/>
      <c r="C280" s="38" t="s">
        <v>1272</v>
      </c>
      <c r="D280" s="79"/>
      <c r="E280" s="83"/>
      <c r="F280" s="10"/>
      <c r="G280" s="10"/>
      <c r="H280" s="10">
        <v>1.16</v>
      </c>
      <c r="I280" s="10"/>
      <c r="J280" s="10"/>
      <c r="K280" s="10"/>
      <c r="L280" s="10">
        <f>F280+I280</f>
        <v>0</v>
      </c>
      <c r="M280" s="10">
        <f>G280+J280</f>
        <v>0</v>
      </c>
      <c r="N280" s="10">
        <f>H280+K280</f>
        <v>1.16</v>
      </c>
      <c r="O280" s="106"/>
      <c r="P280" s="106"/>
      <c r="Q280" s="50"/>
    </row>
    <row r="281" spans="1:17" ht="22.5" customHeight="1">
      <c r="A281" s="60" t="s">
        <v>1246</v>
      </c>
      <c r="B281" s="51">
        <v>18</v>
      </c>
      <c r="C281" s="36" t="s">
        <v>1663</v>
      </c>
      <c r="D281" s="91">
        <v>28734</v>
      </c>
      <c r="E281" s="82" t="s">
        <v>1267</v>
      </c>
      <c r="F281" s="75">
        <f>F282+G282+H282</f>
        <v>2.44</v>
      </c>
      <c r="G281" s="80"/>
      <c r="H281" s="81"/>
      <c r="I281" s="75">
        <f>I282+J282+K282</f>
        <v>0</v>
      </c>
      <c r="J281" s="80"/>
      <c r="K281" s="81"/>
      <c r="L281" s="75">
        <f>L282+M282+N282</f>
        <v>2.44</v>
      </c>
      <c r="M281" s="80"/>
      <c r="N281" s="81"/>
      <c r="O281" s="105" t="s">
        <v>44</v>
      </c>
      <c r="P281" s="105" t="s">
        <v>1273</v>
      </c>
      <c r="Q281" s="49"/>
    </row>
    <row r="282" spans="1:17" ht="22.5" customHeight="1">
      <c r="A282" s="61"/>
      <c r="B282" s="52"/>
      <c r="C282" s="38" t="s">
        <v>1274</v>
      </c>
      <c r="D282" s="79"/>
      <c r="E282" s="83"/>
      <c r="F282" s="10"/>
      <c r="G282" s="10"/>
      <c r="H282" s="10">
        <v>2.44</v>
      </c>
      <c r="I282" s="10"/>
      <c r="J282" s="10"/>
      <c r="K282" s="10"/>
      <c r="L282" s="10">
        <f>F282+I282</f>
        <v>0</v>
      </c>
      <c r="M282" s="10">
        <f>G282+J282</f>
        <v>0</v>
      </c>
      <c r="N282" s="10">
        <f>H282+K282</f>
        <v>2.44</v>
      </c>
      <c r="O282" s="106"/>
      <c r="P282" s="106"/>
      <c r="Q282" s="50"/>
    </row>
    <row r="283" spans="1:17" ht="22.5" customHeight="1">
      <c r="A283" s="60" t="s">
        <v>1246</v>
      </c>
      <c r="B283" s="51">
        <v>19</v>
      </c>
      <c r="C283" s="36" t="s">
        <v>1664</v>
      </c>
      <c r="D283" s="91">
        <v>28734</v>
      </c>
      <c r="E283" s="82" t="s">
        <v>1414</v>
      </c>
      <c r="F283" s="75">
        <f>F284+G284+H284</f>
        <v>14.74</v>
      </c>
      <c r="G283" s="80"/>
      <c r="H283" s="81"/>
      <c r="I283" s="75">
        <f>I284+J284+K284</f>
        <v>0</v>
      </c>
      <c r="J283" s="80"/>
      <c r="K283" s="81"/>
      <c r="L283" s="75">
        <f>L284+M284+N284</f>
        <v>14.74</v>
      </c>
      <c r="M283" s="80"/>
      <c r="N283" s="81"/>
      <c r="O283" s="105" t="s">
        <v>44</v>
      </c>
      <c r="P283" s="105" t="s">
        <v>1275</v>
      </c>
      <c r="Q283" s="49"/>
    </row>
    <row r="284" spans="1:17" ht="22.5" customHeight="1">
      <c r="A284" s="61"/>
      <c r="B284" s="52"/>
      <c r="C284" s="38" t="s">
        <v>1276</v>
      </c>
      <c r="D284" s="79"/>
      <c r="E284" s="83"/>
      <c r="F284" s="10"/>
      <c r="G284" s="10"/>
      <c r="H284" s="10">
        <v>14.74</v>
      </c>
      <c r="I284" s="10"/>
      <c r="J284" s="10"/>
      <c r="K284" s="10"/>
      <c r="L284" s="10">
        <f>F284+I284</f>
        <v>0</v>
      </c>
      <c r="M284" s="10">
        <f>G284+J284</f>
        <v>0</v>
      </c>
      <c r="N284" s="10">
        <f>H284+K284</f>
        <v>14.74</v>
      </c>
      <c r="O284" s="106"/>
      <c r="P284" s="106"/>
      <c r="Q284" s="50"/>
    </row>
    <row r="285" spans="1:17" ht="22.5" customHeight="1">
      <c r="A285" s="60" t="s">
        <v>1246</v>
      </c>
      <c r="B285" s="51">
        <v>20</v>
      </c>
      <c r="C285" s="36" t="s">
        <v>1665</v>
      </c>
      <c r="D285" s="91">
        <v>28734</v>
      </c>
      <c r="E285" s="82" t="s">
        <v>1412</v>
      </c>
      <c r="F285" s="75">
        <f>F286+G286+H286</f>
        <v>6.99</v>
      </c>
      <c r="G285" s="80"/>
      <c r="H285" s="81"/>
      <c r="I285" s="75">
        <f>I286+J286+K286</f>
        <v>0</v>
      </c>
      <c r="J285" s="80"/>
      <c r="K285" s="81"/>
      <c r="L285" s="75">
        <f>L286+M286+N286</f>
        <v>6.99</v>
      </c>
      <c r="M285" s="80"/>
      <c r="N285" s="81"/>
      <c r="O285" s="105" t="s">
        <v>44</v>
      </c>
      <c r="P285" s="105" t="s">
        <v>1666</v>
      </c>
      <c r="Q285" s="49"/>
    </row>
    <row r="286" spans="1:17" ht="22.5" customHeight="1">
      <c r="A286" s="61"/>
      <c r="B286" s="52"/>
      <c r="C286" s="38" t="s">
        <v>1277</v>
      </c>
      <c r="D286" s="79"/>
      <c r="E286" s="83"/>
      <c r="F286" s="10"/>
      <c r="G286" s="10"/>
      <c r="H286" s="10">
        <v>6.99</v>
      </c>
      <c r="I286" s="10"/>
      <c r="J286" s="10"/>
      <c r="K286" s="10"/>
      <c r="L286" s="10">
        <f>F286+I286</f>
        <v>0</v>
      </c>
      <c r="M286" s="10">
        <f>G286+J286</f>
        <v>0</v>
      </c>
      <c r="N286" s="10">
        <f>H286+K286</f>
        <v>6.99</v>
      </c>
      <c r="O286" s="106"/>
      <c r="P286" s="106"/>
      <c r="Q286" s="50"/>
    </row>
    <row r="287" spans="1:17" ht="22.5" customHeight="1">
      <c r="A287" s="60" t="s">
        <v>1246</v>
      </c>
      <c r="B287" s="51">
        <v>21</v>
      </c>
      <c r="C287" s="36" t="s">
        <v>1667</v>
      </c>
      <c r="D287" s="91">
        <v>28734</v>
      </c>
      <c r="E287" s="82" t="s">
        <v>1412</v>
      </c>
      <c r="F287" s="75">
        <f>F288+G288+H288</f>
        <v>1.77</v>
      </c>
      <c r="G287" s="80"/>
      <c r="H287" s="81"/>
      <c r="I287" s="75">
        <f>I288+J288+K288</f>
        <v>0</v>
      </c>
      <c r="J287" s="80"/>
      <c r="K287" s="81"/>
      <c r="L287" s="75">
        <f>L288+M288+N288</f>
        <v>1.77</v>
      </c>
      <c r="M287" s="80"/>
      <c r="N287" s="81"/>
      <c r="O287" s="105" t="s">
        <v>44</v>
      </c>
      <c r="P287" s="105" t="s">
        <v>1668</v>
      </c>
      <c r="Q287" s="49"/>
    </row>
    <row r="288" spans="1:17" ht="22.5" customHeight="1">
      <c r="A288" s="61"/>
      <c r="B288" s="52"/>
      <c r="C288" s="38" t="s">
        <v>1278</v>
      </c>
      <c r="D288" s="79"/>
      <c r="E288" s="83"/>
      <c r="F288" s="10"/>
      <c r="G288" s="10"/>
      <c r="H288" s="10">
        <v>1.77</v>
      </c>
      <c r="I288" s="10"/>
      <c r="J288" s="10"/>
      <c r="K288" s="10"/>
      <c r="L288" s="10">
        <f>F288+I288</f>
        <v>0</v>
      </c>
      <c r="M288" s="10">
        <f>G288+J288</f>
        <v>0</v>
      </c>
      <c r="N288" s="10">
        <f>H288+K288</f>
        <v>1.77</v>
      </c>
      <c r="O288" s="106"/>
      <c r="P288" s="106"/>
      <c r="Q288" s="50"/>
    </row>
    <row r="289" spans="1:17" ht="22.5" customHeight="1">
      <c r="A289" s="60" t="s">
        <v>1246</v>
      </c>
      <c r="B289" s="51">
        <v>22</v>
      </c>
      <c r="C289" s="36" t="s">
        <v>1669</v>
      </c>
      <c r="D289" s="91">
        <v>28734</v>
      </c>
      <c r="E289" s="82" t="s">
        <v>1415</v>
      </c>
      <c r="F289" s="75">
        <f>F290+G290+H290</f>
        <v>2.98</v>
      </c>
      <c r="G289" s="80"/>
      <c r="H289" s="81"/>
      <c r="I289" s="75">
        <f>I290+J290+K290</f>
        <v>0</v>
      </c>
      <c r="J289" s="80"/>
      <c r="K289" s="81"/>
      <c r="L289" s="75">
        <f>L290+M290+N290</f>
        <v>2.98</v>
      </c>
      <c r="M289" s="80"/>
      <c r="N289" s="81"/>
      <c r="O289" s="105" t="s">
        <v>44</v>
      </c>
      <c r="P289" s="105" t="s">
        <v>395</v>
      </c>
      <c r="Q289" s="49"/>
    </row>
    <row r="290" spans="1:17" ht="22.5" customHeight="1">
      <c r="A290" s="61"/>
      <c r="B290" s="52"/>
      <c r="C290" s="38" t="s">
        <v>396</v>
      </c>
      <c r="D290" s="79"/>
      <c r="E290" s="83"/>
      <c r="F290" s="10"/>
      <c r="G290" s="10"/>
      <c r="H290" s="10">
        <v>2.98</v>
      </c>
      <c r="I290" s="10"/>
      <c r="J290" s="10"/>
      <c r="K290" s="10"/>
      <c r="L290" s="10">
        <f>F290+I290</f>
        <v>0</v>
      </c>
      <c r="M290" s="10">
        <f>G290+J290</f>
        <v>0</v>
      </c>
      <c r="N290" s="10">
        <f>H290+K290</f>
        <v>2.98</v>
      </c>
      <c r="O290" s="106"/>
      <c r="P290" s="106"/>
      <c r="Q290" s="50"/>
    </row>
    <row r="291" spans="1:17" ht="22.5" customHeight="1">
      <c r="A291" s="60" t="s">
        <v>1246</v>
      </c>
      <c r="B291" s="51">
        <v>23</v>
      </c>
      <c r="C291" s="36" t="s">
        <v>1670</v>
      </c>
      <c r="D291" s="78" t="s">
        <v>2265</v>
      </c>
      <c r="E291" s="82" t="s">
        <v>1411</v>
      </c>
      <c r="F291" s="75">
        <f>F292+G292+H292</f>
        <v>3.85</v>
      </c>
      <c r="G291" s="80"/>
      <c r="H291" s="81"/>
      <c r="I291" s="75">
        <f>I292+J292+K292</f>
        <v>0.95</v>
      </c>
      <c r="J291" s="80"/>
      <c r="K291" s="81"/>
      <c r="L291" s="75">
        <f>L292+M292+N292</f>
        <v>4.8</v>
      </c>
      <c r="M291" s="80"/>
      <c r="N291" s="81"/>
      <c r="O291" s="105" t="s">
        <v>44</v>
      </c>
      <c r="P291" s="105" t="s">
        <v>1671</v>
      </c>
      <c r="Q291" s="49"/>
    </row>
    <row r="292" spans="1:17" ht="22.5" customHeight="1">
      <c r="A292" s="61"/>
      <c r="B292" s="52"/>
      <c r="C292" s="38" t="s">
        <v>397</v>
      </c>
      <c r="D292" s="79"/>
      <c r="E292" s="83"/>
      <c r="F292" s="10"/>
      <c r="G292" s="10"/>
      <c r="H292" s="10">
        <v>3.85</v>
      </c>
      <c r="I292" s="10"/>
      <c r="J292" s="10"/>
      <c r="K292" s="10">
        <v>0.95</v>
      </c>
      <c r="L292" s="10">
        <f>F292+I292</f>
        <v>0</v>
      </c>
      <c r="M292" s="10">
        <f>G292+J292</f>
        <v>0</v>
      </c>
      <c r="N292" s="10">
        <f>H292+K292</f>
        <v>4.8</v>
      </c>
      <c r="O292" s="106"/>
      <c r="P292" s="106"/>
      <c r="Q292" s="50"/>
    </row>
    <row r="293" spans="1:17" ht="29.25" customHeight="1">
      <c r="A293" s="60" t="s">
        <v>1246</v>
      </c>
      <c r="B293" s="51">
        <v>24</v>
      </c>
      <c r="C293" s="36" t="s">
        <v>1672</v>
      </c>
      <c r="D293" s="78" t="s">
        <v>2266</v>
      </c>
      <c r="E293" s="82" t="s">
        <v>1412</v>
      </c>
      <c r="F293" s="75">
        <f>F294+G294+H294</f>
        <v>1.4</v>
      </c>
      <c r="G293" s="80"/>
      <c r="H293" s="81"/>
      <c r="I293" s="75">
        <f>I294+J294+K294</f>
        <v>0.9</v>
      </c>
      <c r="J293" s="80"/>
      <c r="K293" s="81"/>
      <c r="L293" s="75">
        <f>L294+M294+N294</f>
        <v>2.3</v>
      </c>
      <c r="M293" s="80"/>
      <c r="N293" s="81"/>
      <c r="O293" s="105" t="s">
        <v>44</v>
      </c>
      <c r="P293" s="105" t="s">
        <v>478</v>
      </c>
      <c r="Q293" s="49"/>
    </row>
    <row r="294" spans="1:17" ht="29.25" customHeight="1">
      <c r="A294" s="61"/>
      <c r="B294" s="52"/>
      <c r="C294" s="38" t="s">
        <v>479</v>
      </c>
      <c r="D294" s="79"/>
      <c r="E294" s="83"/>
      <c r="F294" s="10"/>
      <c r="G294" s="10"/>
      <c r="H294" s="10">
        <v>1.4</v>
      </c>
      <c r="I294" s="10"/>
      <c r="J294" s="10"/>
      <c r="K294" s="10">
        <v>0.9</v>
      </c>
      <c r="L294" s="10">
        <f>F294+I294</f>
        <v>0</v>
      </c>
      <c r="M294" s="10">
        <f>G294+J294</f>
        <v>0</v>
      </c>
      <c r="N294" s="10">
        <f>H294+K294</f>
        <v>2.3</v>
      </c>
      <c r="O294" s="106"/>
      <c r="P294" s="106"/>
      <c r="Q294" s="50"/>
    </row>
    <row r="295" spans="1:17" ht="29.25" customHeight="1">
      <c r="A295" s="60" t="s">
        <v>1246</v>
      </c>
      <c r="B295" s="51">
        <v>25</v>
      </c>
      <c r="C295" s="36" t="s">
        <v>1673</v>
      </c>
      <c r="D295" s="78" t="s">
        <v>2266</v>
      </c>
      <c r="E295" s="82" t="s">
        <v>480</v>
      </c>
      <c r="F295" s="75">
        <f>F296+G296+H296</f>
        <v>6.79</v>
      </c>
      <c r="G295" s="80"/>
      <c r="H295" s="81"/>
      <c r="I295" s="75">
        <f>I296+J296+K296</f>
        <v>0.11</v>
      </c>
      <c r="J295" s="80"/>
      <c r="K295" s="81"/>
      <c r="L295" s="75">
        <f>L296+M296+N296</f>
        <v>6.9</v>
      </c>
      <c r="M295" s="80"/>
      <c r="N295" s="81"/>
      <c r="O295" s="105" t="s">
        <v>481</v>
      </c>
      <c r="P295" s="105" t="s">
        <v>482</v>
      </c>
      <c r="Q295" s="49"/>
    </row>
    <row r="296" spans="1:17" ht="29.25" customHeight="1">
      <c r="A296" s="61"/>
      <c r="B296" s="52"/>
      <c r="C296" s="38" t="s">
        <v>483</v>
      </c>
      <c r="D296" s="79"/>
      <c r="E296" s="83"/>
      <c r="F296" s="10"/>
      <c r="G296" s="10"/>
      <c r="H296" s="10">
        <v>6.79</v>
      </c>
      <c r="I296" s="10"/>
      <c r="J296" s="10"/>
      <c r="K296" s="10">
        <v>0.11</v>
      </c>
      <c r="L296" s="10">
        <f>F296+I296</f>
        <v>0</v>
      </c>
      <c r="M296" s="10">
        <f>G296+J296</f>
        <v>0</v>
      </c>
      <c r="N296" s="10">
        <f>H296+K296</f>
        <v>6.9</v>
      </c>
      <c r="O296" s="106"/>
      <c r="P296" s="106"/>
      <c r="Q296" s="50"/>
    </row>
    <row r="297" spans="1:17" ht="29.25" customHeight="1">
      <c r="A297" s="60" t="s">
        <v>1246</v>
      </c>
      <c r="B297" s="51">
        <v>26</v>
      </c>
      <c r="C297" s="36" t="s">
        <v>1674</v>
      </c>
      <c r="D297" s="78" t="s">
        <v>2267</v>
      </c>
      <c r="E297" s="82" t="s">
        <v>1416</v>
      </c>
      <c r="F297" s="75">
        <f>F298+G298+H298</f>
        <v>1.5</v>
      </c>
      <c r="G297" s="80"/>
      <c r="H297" s="81"/>
      <c r="I297" s="75">
        <f>I298+J298+K298</f>
        <v>1.15</v>
      </c>
      <c r="J297" s="80"/>
      <c r="K297" s="81"/>
      <c r="L297" s="75">
        <f>L298+M298+N298</f>
        <v>2.65</v>
      </c>
      <c r="M297" s="80"/>
      <c r="N297" s="81"/>
      <c r="O297" s="105" t="s">
        <v>44</v>
      </c>
      <c r="P297" s="105" t="s">
        <v>484</v>
      </c>
      <c r="Q297" s="49"/>
    </row>
    <row r="298" spans="1:17" ht="29.25" customHeight="1">
      <c r="A298" s="61"/>
      <c r="B298" s="52"/>
      <c r="C298" s="38" t="s">
        <v>485</v>
      </c>
      <c r="D298" s="79"/>
      <c r="E298" s="83"/>
      <c r="F298" s="10"/>
      <c r="G298" s="10"/>
      <c r="H298" s="10">
        <v>1.5</v>
      </c>
      <c r="I298" s="10"/>
      <c r="J298" s="10"/>
      <c r="K298" s="10">
        <v>1.15</v>
      </c>
      <c r="L298" s="10">
        <f>F298+I298</f>
        <v>0</v>
      </c>
      <c r="M298" s="10">
        <f>G298+J298</f>
        <v>0</v>
      </c>
      <c r="N298" s="10">
        <f>H298+K298</f>
        <v>2.65</v>
      </c>
      <c r="O298" s="106"/>
      <c r="P298" s="106"/>
      <c r="Q298" s="50"/>
    </row>
    <row r="299" spans="1:17" ht="30" customHeight="1">
      <c r="A299" s="60" t="s">
        <v>1246</v>
      </c>
      <c r="B299" s="51">
        <v>27</v>
      </c>
      <c r="C299" s="36" t="s">
        <v>1675</v>
      </c>
      <c r="D299" s="78" t="s">
        <v>2268</v>
      </c>
      <c r="E299" s="82" t="s">
        <v>1416</v>
      </c>
      <c r="F299" s="75">
        <f>F300+G300+H300</f>
        <v>0</v>
      </c>
      <c r="G299" s="80"/>
      <c r="H299" s="81"/>
      <c r="I299" s="75">
        <f>I300+J300+K300</f>
        <v>2.5</v>
      </c>
      <c r="J299" s="80"/>
      <c r="K299" s="81"/>
      <c r="L299" s="75">
        <f>L300+M300+N300</f>
        <v>2.5</v>
      </c>
      <c r="M299" s="80"/>
      <c r="N299" s="81"/>
      <c r="O299" s="105" t="s">
        <v>44</v>
      </c>
      <c r="P299" s="105" t="s">
        <v>486</v>
      </c>
      <c r="Q299" s="49"/>
    </row>
    <row r="300" spans="1:17" ht="30" customHeight="1">
      <c r="A300" s="61"/>
      <c r="B300" s="52"/>
      <c r="C300" s="38" t="s">
        <v>487</v>
      </c>
      <c r="D300" s="79"/>
      <c r="E300" s="83"/>
      <c r="F300" s="10"/>
      <c r="G300" s="10"/>
      <c r="H300" s="10"/>
      <c r="I300" s="10"/>
      <c r="J300" s="10"/>
      <c r="K300" s="10">
        <v>2.5</v>
      </c>
      <c r="L300" s="10">
        <f>F300+I300</f>
        <v>0</v>
      </c>
      <c r="M300" s="10">
        <f>G300+J300</f>
        <v>0</v>
      </c>
      <c r="N300" s="10">
        <f>H300+K300</f>
        <v>2.5</v>
      </c>
      <c r="O300" s="106"/>
      <c r="P300" s="106"/>
      <c r="Q300" s="50"/>
    </row>
    <row r="301" spans="1:17" ht="22.5" customHeight="1">
      <c r="A301" s="60" t="s">
        <v>1246</v>
      </c>
      <c r="B301" s="51">
        <v>28</v>
      </c>
      <c r="C301" s="36" t="s">
        <v>1676</v>
      </c>
      <c r="D301" s="78" t="s">
        <v>2268</v>
      </c>
      <c r="E301" s="82" t="s">
        <v>488</v>
      </c>
      <c r="F301" s="75">
        <f>F302+G302+H302</f>
        <v>1.15</v>
      </c>
      <c r="G301" s="80"/>
      <c r="H301" s="81"/>
      <c r="I301" s="75">
        <f>I302+J302+K302</f>
        <v>3.2</v>
      </c>
      <c r="J301" s="80"/>
      <c r="K301" s="81"/>
      <c r="L301" s="75">
        <f>L302+M302+N302</f>
        <v>4.35</v>
      </c>
      <c r="M301" s="80"/>
      <c r="N301" s="81"/>
      <c r="O301" s="105" t="s">
        <v>44</v>
      </c>
      <c r="P301" s="105" t="s">
        <v>489</v>
      </c>
      <c r="Q301" s="49"/>
    </row>
    <row r="302" spans="1:17" ht="22.5" customHeight="1">
      <c r="A302" s="61"/>
      <c r="B302" s="52"/>
      <c r="C302" s="38" t="s">
        <v>490</v>
      </c>
      <c r="D302" s="79"/>
      <c r="E302" s="83"/>
      <c r="F302" s="10"/>
      <c r="G302" s="10"/>
      <c r="H302" s="10">
        <v>1.15</v>
      </c>
      <c r="I302" s="10"/>
      <c r="J302" s="10"/>
      <c r="K302" s="10">
        <v>3.2</v>
      </c>
      <c r="L302" s="10">
        <f>F302+I302</f>
        <v>0</v>
      </c>
      <c r="M302" s="10">
        <f>G302+J302</f>
        <v>0</v>
      </c>
      <c r="N302" s="10">
        <f>H302+K302</f>
        <v>4.35</v>
      </c>
      <c r="O302" s="106"/>
      <c r="P302" s="106"/>
      <c r="Q302" s="50"/>
    </row>
    <row r="303" spans="1:17" ht="22.5" customHeight="1">
      <c r="A303" s="60" t="s">
        <v>1246</v>
      </c>
      <c r="B303" s="51">
        <v>29</v>
      </c>
      <c r="C303" s="36" t="s">
        <v>1677</v>
      </c>
      <c r="D303" s="78" t="s">
        <v>2269</v>
      </c>
      <c r="E303" s="82" t="s">
        <v>1279</v>
      </c>
      <c r="F303" s="75">
        <f>F304+G304+H304</f>
        <v>0</v>
      </c>
      <c r="G303" s="80"/>
      <c r="H303" s="81"/>
      <c r="I303" s="75">
        <f>I304+J304+K304</f>
        <v>1.48</v>
      </c>
      <c r="J303" s="80"/>
      <c r="K303" s="81"/>
      <c r="L303" s="75">
        <f>L304+M304+N304</f>
        <v>1.48</v>
      </c>
      <c r="M303" s="80"/>
      <c r="N303" s="81"/>
      <c r="O303" s="105" t="s">
        <v>44</v>
      </c>
      <c r="P303" s="105" t="s">
        <v>1678</v>
      </c>
      <c r="Q303" s="49"/>
    </row>
    <row r="304" spans="1:17" ht="22.5" customHeight="1">
      <c r="A304" s="61"/>
      <c r="B304" s="52"/>
      <c r="C304" s="38" t="s">
        <v>1280</v>
      </c>
      <c r="D304" s="79"/>
      <c r="E304" s="83"/>
      <c r="F304" s="10"/>
      <c r="G304" s="10"/>
      <c r="H304" s="10"/>
      <c r="I304" s="10"/>
      <c r="J304" s="10"/>
      <c r="K304" s="10">
        <v>1.48</v>
      </c>
      <c r="L304" s="10">
        <f>F304+I304</f>
        <v>0</v>
      </c>
      <c r="M304" s="10">
        <f>G304+J304</f>
        <v>0</v>
      </c>
      <c r="N304" s="10">
        <f>H304+K304</f>
        <v>1.48</v>
      </c>
      <c r="O304" s="106"/>
      <c r="P304" s="106"/>
      <c r="Q304" s="50"/>
    </row>
    <row r="305" spans="1:17" ht="21.75" customHeight="1">
      <c r="A305" s="60" t="s">
        <v>1246</v>
      </c>
      <c r="B305" s="51">
        <v>30</v>
      </c>
      <c r="C305" s="36" t="s">
        <v>1679</v>
      </c>
      <c r="D305" s="78" t="s">
        <v>2268</v>
      </c>
      <c r="E305" s="82" t="s">
        <v>1279</v>
      </c>
      <c r="F305" s="75">
        <f>F306+G306+H306</f>
        <v>2.15</v>
      </c>
      <c r="G305" s="80"/>
      <c r="H305" s="81"/>
      <c r="I305" s="75">
        <f>I306+J306+K306</f>
        <v>0.5</v>
      </c>
      <c r="J305" s="80"/>
      <c r="K305" s="81"/>
      <c r="L305" s="75">
        <f>L306+M306+N306</f>
        <v>2.65</v>
      </c>
      <c r="M305" s="80"/>
      <c r="N305" s="81"/>
      <c r="O305" s="105" t="s">
        <v>44</v>
      </c>
      <c r="P305" s="105" t="s">
        <v>1281</v>
      </c>
      <c r="Q305" s="49"/>
    </row>
    <row r="306" spans="1:17" ht="21.75" customHeight="1">
      <c r="A306" s="61"/>
      <c r="B306" s="52"/>
      <c r="C306" s="38" t="s">
        <v>1282</v>
      </c>
      <c r="D306" s="79"/>
      <c r="E306" s="83"/>
      <c r="F306" s="10"/>
      <c r="G306" s="10"/>
      <c r="H306" s="10">
        <v>2.15</v>
      </c>
      <c r="I306" s="10"/>
      <c r="J306" s="10"/>
      <c r="K306" s="10">
        <v>0.5</v>
      </c>
      <c r="L306" s="10">
        <f>F306+I306</f>
        <v>0</v>
      </c>
      <c r="M306" s="10">
        <f>G306+J306</f>
        <v>0</v>
      </c>
      <c r="N306" s="10">
        <f>H306+K306</f>
        <v>2.65</v>
      </c>
      <c r="O306" s="106"/>
      <c r="P306" s="106"/>
      <c r="Q306" s="50"/>
    </row>
    <row r="307" spans="1:17" ht="29.25" customHeight="1">
      <c r="A307" s="60" t="s">
        <v>1246</v>
      </c>
      <c r="B307" s="51">
        <v>31</v>
      </c>
      <c r="C307" s="36" t="s">
        <v>1680</v>
      </c>
      <c r="D307" s="78" t="s">
        <v>2268</v>
      </c>
      <c r="E307" s="82" t="s">
        <v>1283</v>
      </c>
      <c r="F307" s="75">
        <f>F308+G308+H308</f>
        <v>9.8</v>
      </c>
      <c r="G307" s="80"/>
      <c r="H307" s="81"/>
      <c r="I307" s="75">
        <f>I308+J308+K308</f>
        <v>1.7</v>
      </c>
      <c r="J307" s="80"/>
      <c r="K307" s="81"/>
      <c r="L307" s="75">
        <f>L308+M308+N308</f>
        <v>11.5</v>
      </c>
      <c r="M307" s="80"/>
      <c r="N307" s="81"/>
      <c r="O307" s="105" t="s">
        <v>44</v>
      </c>
      <c r="P307" s="105" t="s">
        <v>1284</v>
      </c>
      <c r="Q307" s="49"/>
    </row>
    <row r="308" spans="1:17" ht="29.25" customHeight="1">
      <c r="A308" s="61"/>
      <c r="B308" s="52"/>
      <c r="C308" s="38" t="s">
        <v>1285</v>
      </c>
      <c r="D308" s="79"/>
      <c r="E308" s="83"/>
      <c r="F308" s="10"/>
      <c r="G308" s="10"/>
      <c r="H308" s="10">
        <v>9.8</v>
      </c>
      <c r="I308" s="10"/>
      <c r="J308" s="10"/>
      <c r="K308" s="10">
        <v>1.7</v>
      </c>
      <c r="L308" s="10">
        <f>F308+I308</f>
        <v>0</v>
      </c>
      <c r="M308" s="10">
        <f>G308+J308</f>
        <v>0</v>
      </c>
      <c r="N308" s="10">
        <f>H308+K308</f>
        <v>11.5</v>
      </c>
      <c r="O308" s="106"/>
      <c r="P308" s="106"/>
      <c r="Q308" s="50"/>
    </row>
    <row r="309" spans="1:17" ht="30.75" customHeight="1">
      <c r="A309" s="60" t="s">
        <v>1246</v>
      </c>
      <c r="B309" s="51">
        <v>32</v>
      </c>
      <c r="C309" s="36" t="s">
        <v>1681</v>
      </c>
      <c r="D309" s="78" t="s">
        <v>2270</v>
      </c>
      <c r="E309" s="82" t="s">
        <v>1407</v>
      </c>
      <c r="F309" s="75">
        <f>F310+G310+H310</f>
        <v>1.66</v>
      </c>
      <c r="G309" s="80"/>
      <c r="H309" s="81"/>
      <c r="I309" s="75">
        <f>I310+J310+K310</f>
        <v>5.5</v>
      </c>
      <c r="J309" s="80"/>
      <c r="K309" s="81"/>
      <c r="L309" s="75">
        <f>L310+M310+N310</f>
        <v>7.16</v>
      </c>
      <c r="M309" s="80"/>
      <c r="N309" s="81"/>
      <c r="O309" s="105" t="s">
        <v>44</v>
      </c>
      <c r="P309" s="105" t="s">
        <v>1286</v>
      </c>
      <c r="Q309" s="49"/>
    </row>
    <row r="310" spans="1:17" ht="38.25" customHeight="1">
      <c r="A310" s="61"/>
      <c r="B310" s="52"/>
      <c r="C310" s="38" t="s">
        <v>1287</v>
      </c>
      <c r="D310" s="79"/>
      <c r="E310" s="83"/>
      <c r="F310" s="10"/>
      <c r="G310" s="10"/>
      <c r="H310" s="10">
        <v>1.66</v>
      </c>
      <c r="I310" s="10"/>
      <c r="J310" s="10"/>
      <c r="K310" s="10">
        <v>5.5</v>
      </c>
      <c r="L310" s="10">
        <f>F310+I310</f>
        <v>0</v>
      </c>
      <c r="M310" s="10">
        <f>G310+J310</f>
        <v>0</v>
      </c>
      <c r="N310" s="10">
        <f>H310+K310</f>
        <v>7.16</v>
      </c>
      <c r="O310" s="106"/>
      <c r="P310" s="106"/>
      <c r="Q310" s="50"/>
    </row>
    <row r="311" spans="1:17" ht="29.25" customHeight="1">
      <c r="A311" s="60" t="s">
        <v>1246</v>
      </c>
      <c r="B311" s="51">
        <v>33</v>
      </c>
      <c r="C311" s="36" t="s">
        <v>1682</v>
      </c>
      <c r="D311" s="91">
        <v>31260</v>
      </c>
      <c r="E311" s="82" t="s">
        <v>1418</v>
      </c>
      <c r="F311" s="75">
        <f>F312+G312+H312</f>
        <v>10.2</v>
      </c>
      <c r="G311" s="80"/>
      <c r="H311" s="81"/>
      <c r="I311" s="75">
        <f>I312+J312+K312</f>
        <v>0</v>
      </c>
      <c r="J311" s="80"/>
      <c r="K311" s="81"/>
      <c r="L311" s="75">
        <f>L312+M312+N312</f>
        <v>10.2</v>
      </c>
      <c r="M311" s="80"/>
      <c r="N311" s="81"/>
      <c r="O311" s="105" t="s">
        <v>743</v>
      </c>
      <c r="P311" s="105" t="s">
        <v>1288</v>
      </c>
      <c r="Q311" s="49"/>
    </row>
    <row r="312" spans="1:17" ht="29.25" customHeight="1">
      <c r="A312" s="61"/>
      <c r="B312" s="52"/>
      <c r="C312" s="38" t="s">
        <v>1289</v>
      </c>
      <c r="D312" s="79"/>
      <c r="E312" s="83"/>
      <c r="F312" s="10"/>
      <c r="G312" s="10"/>
      <c r="H312" s="10">
        <v>10.2</v>
      </c>
      <c r="I312" s="10"/>
      <c r="J312" s="10"/>
      <c r="K312" s="10"/>
      <c r="L312" s="10">
        <f>F312+I312</f>
        <v>0</v>
      </c>
      <c r="M312" s="10">
        <f>G312+J312</f>
        <v>0</v>
      </c>
      <c r="N312" s="10">
        <f>H312+K312</f>
        <v>10.2</v>
      </c>
      <c r="O312" s="106"/>
      <c r="P312" s="106"/>
      <c r="Q312" s="50"/>
    </row>
    <row r="313" spans="1:17" ht="22.5" customHeight="1">
      <c r="A313" s="60" t="s">
        <v>1246</v>
      </c>
      <c r="B313" s="51">
        <v>34</v>
      </c>
      <c r="C313" s="36" t="s">
        <v>1683</v>
      </c>
      <c r="D313" s="78" t="s">
        <v>1290</v>
      </c>
      <c r="E313" s="82" t="s">
        <v>1417</v>
      </c>
      <c r="F313" s="75">
        <f>F314+G314+H314</f>
        <v>4.66</v>
      </c>
      <c r="G313" s="80"/>
      <c r="H313" s="81"/>
      <c r="I313" s="75">
        <f>I314+J314+K314</f>
        <v>2.29</v>
      </c>
      <c r="J313" s="80"/>
      <c r="K313" s="81"/>
      <c r="L313" s="75">
        <f>L314+M314+N314</f>
        <v>6.95</v>
      </c>
      <c r="M313" s="80"/>
      <c r="N313" s="81"/>
      <c r="O313" s="105" t="s">
        <v>116</v>
      </c>
      <c r="P313" s="105" t="s">
        <v>1684</v>
      </c>
      <c r="Q313" s="49"/>
    </row>
    <row r="314" spans="1:17" ht="22.5" customHeight="1">
      <c r="A314" s="61"/>
      <c r="B314" s="52"/>
      <c r="C314" s="38" t="s">
        <v>1291</v>
      </c>
      <c r="D314" s="79"/>
      <c r="E314" s="83"/>
      <c r="F314" s="10"/>
      <c r="G314" s="10"/>
      <c r="H314" s="10">
        <v>4.66</v>
      </c>
      <c r="I314" s="10">
        <v>2.29</v>
      </c>
      <c r="J314" s="10"/>
      <c r="K314" s="10"/>
      <c r="L314" s="10">
        <f>F314+I314</f>
        <v>2.29</v>
      </c>
      <c r="M314" s="10">
        <f>G314+J314</f>
        <v>0</v>
      </c>
      <c r="N314" s="10">
        <f>H314+K314</f>
        <v>4.66</v>
      </c>
      <c r="O314" s="106"/>
      <c r="P314" s="106"/>
      <c r="Q314" s="50"/>
    </row>
    <row r="315" spans="1:17" ht="22.5" customHeight="1">
      <c r="A315" s="60" t="s">
        <v>1246</v>
      </c>
      <c r="B315" s="51"/>
      <c r="C315" s="36"/>
      <c r="D315" s="92"/>
      <c r="E315" s="93"/>
      <c r="F315" s="88">
        <f>F316+G316+H316</f>
        <v>563.02</v>
      </c>
      <c r="G315" s="89"/>
      <c r="H315" s="90"/>
      <c r="I315" s="88">
        <f>I316+J316+K316</f>
        <v>82.19</v>
      </c>
      <c r="J315" s="89"/>
      <c r="K315" s="90"/>
      <c r="L315" s="88">
        <f>L316+M316+N316</f>
        <v>645.21</v>
      </c>
      <c r="M315" s="89"/>
      <c r="N315" s="90"/>
      <c r="O315" s="99"/>
      <c r="P315" s="99"/>
      <c r="Q315" s="103"/>
    </row>
    <row r="316" spans="1:17" ht="22.5" customHeight="1">
      <c r="A316" s="61"/>
      <c r="B316" s="52"/>
      <c r="C316" s="38" t="s">
        <v>1292</v>
      </c>
      <c r="D316" s="87"/>
      <c r="E316" s="94"/>
      <c r="F316" s="11">
        <f>F248+F250+F252+F254+F256+F258+F260+F262+F264+F266+F268+F270+F272+F274+F276+F278+F280+F282+F284+F286+F288+F290+F292+F294+F296+F298+F300+F302+F304+F306+F308+F310+F312+F314</f>
        <v>69.87</v>
      </c>
      <c r="G316" s="11">
        <f aca="true" t="shared" si="6" ref="G316:N316">G248+G250+G252+G254+G256+G258+G260+G262+G264+G266+G268+G270+G272+G274+G276+G278+G280+G282+G284+G286+G288+G290+G292+G294+G296+G298+G300+G302+G304+G306+G308+G310+G312+G314</f>
        <v>69.37</v>
      </c>
      <c r="H316" s="11">
        <f t="shared" si="6"/>
        <v>423.78000000000003</v>
      </c>
      <c r="I316" s="11">
        <f t="shared" si="6"/>
        <v>63.23</v>
      </c>
      <c r="J316" s="11">
        <f t="shared" si="6"/>
        <v>0</v>
      </c>
      <c r="K316" s="11">
        <f t="shared" si="6"/>
        <v>18.96</v>
      </c>
      <c r="L316" s="11">
        <f t="shared" si="6"/>
        <v>133.1</v>
      </c>
      <c r="M316" s="11">
        <f t="shared" si="6"/>
        <v>69.37</v>
      </c>
      <c r="N316" s="11">
        <f t="shared" si="6"/>
        <v>442.74000000000007</v>
      </c>
      <c r="O316" s="100"/>
      <c r="P316" s="100"/>
      <c r="Q316" s="104"/>
    </row>
    <row r="317" spans="1:17" ht="22.5" customHeight="1">
      <c r="A317" s="60" t="s">
        <v>184</v>
      </c>
      <c r="B317" s="51">
        <v>1</v>
      </c>
      <c r="C317" s="36" t="s">
        <v>1685</v>
      </c>
      <c r="D317" s="91">
        <v>26907</v>
      </c>
      <c r="E317" s="82" t="s">
        <v>214</v>
      </c>
      <c r="F317" s="75">
        <f>F318+G318+H318</f>
        <v>24.7</v>
      </c>
      <c r="G317" s="80"/>
      <c r="H317" s="81"/>
      <c r="I317" s="75">
        <f>I318+J318+K318</f>
        <v>0</v>
      </c>
      <c r="J317" s="80"/>
      <c r="K317" s="81"/>
      <c r="L317" s="75">
        <f>L318+M318+N318</f>
        <v>24.7</v>
      </c>
      <c r="M317" s="80"/>
      <c r="N317" s="81"/>
      <c r="O317" s="105" t="s">
        <v>646</v>
      </c>
      <c r="P317" s="105" t="s">
        <v>1293</v>
      </c>
      <c r="Q317" s="49"/>
    </row>
    <row r="318" spans="1:17" ht="22.5" customHeight="1">
      <c r="A318" s="61"/>
      <c r="B318" s="52"/>
      <c r="C318" s="38" t="s">
        <v>1294</v>
      </c>
      <c r="D318" s="79"/>
      <c r="E318" s="83"/>
      <c r="F318" s="10"/>
      <c r="G318" s="10"/>
      <c r="H318" s="10">
        <v>24.7</v>
      </c>
      <c r="I318" s="10"/>
      <c r="J318" s="10"/>
      <c r="K318" s="10"/>
      <c r="L318" s="10">
        <f>F318+I318</f>
        <v>0</v>
      </c>
      <c r="M318" s="10">
        <f>G318+J318</f>
        <v>0</v>
      </c>
      <c r="N318" s="10">
        <f>H318+K318</f>
        <v>24.7</v>
      </c>
      <c r="O318" s="106"/>
      <c r="P318" s="106"/>
      <c r="Q318" s="50"/>
    </row>
    <row r="319" spans="1:17" ht="22.5" customHeight="1">
      <c r="A319" s="60" t="s">
        <v>184</v>
      </c>
      <c r="B319" s="51">
        <v>2</v>
      </c>
      <c r="C319" s="36" t="s">
        <v>1686</v>
      </c>
      <c r="D319" s="91">
        <v>26907</v>
      </c>
      <c r="E319" s="82" t="s">
        <v>399</v>
      </c>
      <c r="F319" s="75">
        <f>F320+G320+H320</f>
        <v>773.1</v>
      </c>
      <c r="G319" s="80"/>
      <c r="H319" s="81"/>
      <c r="I319" s="75">
        <f>I320+J320+K320</f>
        <v>0</v>
      </c>
      <c r="J319" s="80"/>
      <c r="K319" s="81"/>
      <c r="L319" s="75">
        <f>L320+M320+N320</f>
        <v>773.1</v>
      </c>
      <c r="M319" s="80"/>
      <c r="N319" s="81"/>
      <c r="O319" s="105" t="s">
        <v>649</v>
      </c>
      <c r="P319" s="105" t="s">
        <v>1687</v>
      </c>
      <c r="Q319" s="49"/>
    </row>
    <row r="320" spans="1:17" ht="22.5" customHeight="1">
      <c r="A320" s="61"/>
      <c r="B320" s="52"/>
      <c r="C320" s="38" t="s">
        <v>1295</v>
      </c>
      <c r="D320" s="79"/>
      <c r="E320" s="83"/>
      <c r="F320" s="10"/>
      <c r="G320" s="10"/>
      <c r="H320" s="10">
        <v>773.1</v>
      </c>
      <c r="I320" s="10"/>
      <c r="J320" s="10"/>
      <c r="K320" s="10"/>
      <c r="L320" s="10">
        <f>F320+I320</f>
        <v>0</v>
      </c>
      <c r="M320" s="10">
        <f>G320+J320</f>
        <v>0</v>
      </c>
      <c r="N320" s="10">
        <f>H320+K320</f>
        <v>773.1</v>
      </c>
      <c r="O320" s="106"/>
      <c r="P320" s="106"/>
      <c r="Q320" s="50"/>
    </row>
    <row r="321" spans="1:17" ht="22.5" customHeight="1">
      <c r="A321" s="60" t="s">
        <v>184</v>
      </c>
      <c r="B321" s="51">
        <v>3</v>
      </c>
      <c r="C321" s="36" t="s">
        <v>1688</v>
      </c>
      <c r="D321" s="91">
        <v>26907</v>
      </c>
      <c r="E321" s="82" t="s">
        <v>400</v>
      </c>
      <c r="F321" s="75">
        <f>F322+G322+H322</f>
        <v>6.2</v>
      </c>
      <c r="G321" s="80"/>
      <c r="H321" s="81"/>
      <c r="I321" s="75">
        <f>I322+J322+K322</f>
        <v>0</v>
      </c>
      <c r="J321" s="80"/>
      <c r="K321" s="81"/>
      <c r="L321" s="75">
        <f>L322+M322+N322</f>
        <v>6.2</v>
      </c>
      <c r="M321" s="80"/>
      <c r="N321" s="81"/>
      <c r="O321" s="105" t="s">
        <v>723</v>
      </c>
      <c r="P321" s="105" t="s">
        <v>1689</v>
      </c>
      <c r="Q321" s="49"/>
    </row>
    <row r="322" spans="1:17" ht="22.5" customHeight="1">
      <c r="A322" s="61"/>
      <c r="B322" s="52"/>
      <c r="C322" s="38" t="s">
        <v>1296</v>
      </c>
      <c r="D322" s="79"/>
      <c r="E322" s="83"/>
      <c r="F322" s="10"/>
      <c r="G322" s="10"/>
      <c r="H322" s="10">
        <v>6.2</v>
      </c>
      <c r="I322" s="10"/>
      <c r="J322" s="10"/>
      <c r="K322" s="10"/>
      <c r="L322" s="10">
        <f>F322+I322</f>
        <v>0</v>
      </c>
      <c r="M322" s="10">
        <f>G322+J322</f>
        <v>0</v>
      </c>
      <c r="N322" s="10">
        <f>H322+K322</f>
        <v>6.2</v>
      </c>
      <c r="O322" s="106"/>
      <c r="P322" s="106"/>
      <c r="Q322" s="50"/>
    </row>
    <row r="323" spans="1:17" ht="22.5" customHeight="1">
      <c r="A323" s="60" t="s">
        <v>184</v>
      </c>
      <c r="B323" s="51">
        <v>4</v>
      </c>
      <c r="C323" s="36" t="s">
        <v>1690</v>
      </c>
      <c r="D323" s="91">
        <v>26907</v>
      </c>
      <c r="E323" s="82" t="s">
        <v>1297</v>
      </c>
      <c r="F323" s="75">
        <f>F324+G324+H324</f>
        <v>184.89999999999998</v>
      </c>
      <c r="G323" s="80"/>
      <c r="H323" s="81"/>
      <c r="I323" s="75">
        <f>I324+J324+K324</f>
        <v>0</v>
      </c>
      <c r="J323" s="80"/>
      <c r="K323" s="81"/>
      <c r="L323" s="75">
        <f>L324+M324+N324</f>
        <v>184.89999999999998</v>
      </c>
      <c r="M323" s="80"/>
      <c r="N323" s="81"/>
      <c r="O323" s="105" t="s">
        <v>649</v>
      </c>
      <c r="P323" s="105" t="s">
        <v>1298</v>
      </c>
      <c r="Q323" s="49"/>
    </row>
    <row r="324" spans="1:17" ht="22.5" customHeight="1">
      <c r="A324" s="61"/>
      <c r="B324" s="52"/>
      <c r="C324" s="38" t="s">
        <v>1299</v>
      </c>
      <c r="D324" s="79"/>
      <c r="E324" s="83"/>
      <c r="F324" s="10"/>
      <c r="G324" s="10">
        <v>0.26</v>
      </c>
      <c r="H324" s="10">
        <v>184.64</v>
      </c>
      <c r="I324" s="10"/>
      <c r="J324" s="10"/>
      <c r="K324" s="10"/>
      <c r="L324" s="10">
        <f>F324+I324</f>
        <v>0</v>
      </c>
      <c r="M324" s="10">
        <f>G324+J324</f>
        <v>0.26</v>
      </c>
      <c r="N324" s="10">
        <f>H324+K324</f>
        <v>184.64</v>
      </c>
      <c r="O324" s="106"/>
      <c r="P324" s="106"/>
      <c r="Q324" s="50"/>
    </row>
    <row r="325" spans="1:17" ht="22.5" customHeight="1">
      <c r="A325" s="60" t="s">
        <v>184</v>
      </c>
      <c r="B325" s="51">
        <v>5</v>
      </c>
      <c r="C325" s="36" t="s">
        <v>1691</v>
      </c>
      <c r="D325" s="78" t="s">
        <v>2271</v>
      </c>
      <c r="E325" s="82" t="s">
        <v>1300</v>
      </c>
      <c r="F325" s="75">
        <f>F326+G326+H326</f>
        <v>20</v>
      </c>
      <c r="G325" s="80"/>
      <c r="H325" s="81"/>
      <c r="I325" s="75">
        <f>I326+J326+K326</f>
        <v>4</v>
      </c>
      <c r="J325" s="80"/>
      <c r="K325" s="81"/>
      <c r="L325" s="75">
        <f>L326+M326+N326</f>
        <v>24</v>
      </c>
      <c r="M325" s="80"/>
      <c r="N325" s="81"/>
      <c r="O325" s="105" t="s">
        <v>646</v>
      </c>
      <c r="P325" s="105" t="s">
        <v>1301</v>
      </c>
      <c r="Q325" s="49" t="s">
        <v>1692</v>
      </c>
    </row>
    <row r="326" spans="1:17" ht="30.75" customHeight="1">
      <c r="A326" s="61"/>
      <c r="B326" s="52"/>
      <c r="C326" s="38" t="s">
        <v>1302</v>
      </c>
      <c r="D326" s="79"/>
      <c r="E326" s="83"/>
      <c r="F326" s="10">
        <v>5</v>
      </c>
      <c r="G326" s="10"/>
      <c r="H326" s="10">
        <v>15</v>
      </c>
      <c r="I326" s="14"/>
      <c r="J326" s="14">
        <v>4</v>
      </c>
      <c r="K326" s="14"/>
      <c r="L326" s="14">
        <f>F326+I326</f>
        <v>5</v>
      </c>
      <c r="M326" s="14">
        <f>G326+J326</f>
        <v>4</v>
      </c>
      <c r="N326" s="10">
        <f>H326+K326</f>
        <v>15</v>
      </c>
      <c r="O326" s="106"/>
      <c r="P326" s="106"/>
      <c r="Q326" s="50"/>
    </row>
    <row r="327" spans="1:17" ht="30" customHeight="1">
      <c r="A327" s="60" t="s">
        <v>184</v>
      </c>
      <c r="B327" s="51">
        <v>6</v>
      </c>
      <c r="C327" s="36" t="s">
        <v>1693</v>
      </c>
      <c r="D327" s="53" t="s">
        <v>2272</v>
      </c>
      <c r="E327" s="84" t="s">
        <v>1303</v>
      </c>
      <c r="F327" s="55">
        <f>F328+G328+H328</f>
        <v>19.73</v>
      </c>
      <c r="G327" s="56"/>
      <c r="H327" s="57"/>
      <c r="I327" s="55">
        <f>I328+J328+K328</f>
        <v>0</v>
      </c>
      <c r="J327" s="56"/>
      <c r="K327" s="57"/>
      <c r="L327" s="55">
        <f>L328+M328+N328</f>
        <v>19.73</v>
      </c>
      <c r="M327" s="56"/>
      <c r="N327" s="57"/>
      <c r="O327" s="105" t="s">
        <v>1215</v>
      </c>
      <c r="P327" s="105" t="s">
        <v>1694</v>
      </c>
      <c r="Q327" s="49"/>
    </row>
    <row r="328" spans="1:17" ht="30" customHeight="1">
      <c r="A328" s="61"/>
      <c r="B328" s="52"/>
      <c r="C328" s="38" t="s">
        <v>1304</v>
      </c>
      <c r="D328" s="54"/>
      <c r="E328" s="85"/>
      <c r="F328" s="14"/>
      <c r="G328" s="14"/>
      <c r="H328" s="14">
        <v>19.73</v>
      </c>
      <c r="I328" s="14"/>
      <c r="J328" s="14"/>
      <c r="K328" s="14"/>
      <c r="L328" s="14">
        <f>F328+I328</f>
        <v>0</v>
      </c>
      <c r="M328" s="14">
        <f>G328+J328</f>
        <v>0</v>
      </c>
      <c r="N328" s="14">
        <f>H328+K328</f>
        <v>19.73</v>
      </c>
      <c r="O328" s="106"/>
      <c r="P328" s="106"/>
      <c r="Q328" s="50"/>
    </row>
    <row r="329" spans="1:17" ht="69" customHeight="1">
      <c r="A329" s="60" t="s">
        <v>184</v>
      </c>
      <c r="B329" s="51">
        <v>7</v>
      </c>
      <c r="C329" s="36" t="s">
        <v>1695</v>
      </c>
      <c r="D329" s="53" t="s">
        <v>2444</v>
      </c>
      <c r="E329" s="82" t="s">
        <v>400</v>
      </c>
      <c r="F329" s="55">
        <f>F330+G330+H330</f>
        <v>682.02</v>
      </c>
      <c r="G329" s="56"/>
      <c r="H329" s="57"/>
      <c r="I329" s="55">
        <f>I330+J330+K330</f>
        <v>9.88</v>
      </c>
      <c r="J329" s="56"/>
      <c r="K329" s="57"/>
      <c r="L329" s="55">
        <f>L330+M330+N330</f>
        <v>691.9</v>
      </c>
      <c r="M329" s="56"/>
      <c r="N329" s="57"/>
      <c r="O329" s="95" t="s">
        <v>1447</v>
      </c>
      <c r="P329" s="95" t="s">
        <v>1448</v>
      </c>
      <c r="Q329" s="101" t="s">
        <v>1495</v>
      </c>
    </row>
    <row r="330" spans="1:17" ht="69" customHeight="1">
      <c r="A330" s="61"/>
      <c r="B330" s="52"/>
      <c r="C330" s="38" t="s">
        <v>1305</v>
      </c>
      <c r="D330" s="54"/>
      <c r="E330" s="83"/>
      <c r="F330" s="14"/>
      <c r="G330" s="14">
        <v>682.02</v>
      </c>
      <c r="H330" s="14"/>
      <c r="I330" s="14"/>
      <c r="J330" s="14">
        <v>9.88</v>
      </c>
      <c r="K330" s="14"/>
      <c r="L330" s="14">
        <f>F330+I330</f>
        <v>0</v>
      </c>
      <c r="M330" s="14">
        <f>G330+J330</f>
        <v>691.9</v>
      </c>
      <c r="N330" s="14">
        <f>H330+K330</f>
        <v>0</v>
      </c>
      <c r="O330" s="96"/>
      <c r="P330" s="96"/>
      <c r="Q330" s="102"/>
    </row>
    <row r="331" spans="1:17" ht="22.5" customHeight="1">
      <c r="A331" s="60" t="s">
        <v>184</v>
      </c>
      <c r="B331" s="51">
        <v>8</v>
      </c>
      <c r="C331" s="36" t="s">
        <v>1696</v>
      </c>
      <c r="D331" s="91">
        <v>27790</v>
      </c>
      <c r="E331" s="82" t="s">
        <v>399</v>
      </c>
      <c r="F331" s="75">
        <f>F332+G332+H332</f>
        <v>1278.51</v>
      </c>
      <c r="G331" s="80"/>
      <c r="H331" s="81"/>
      <c r="I331" s="75">
        <f>I332+J332+K332</f>
        <v>0</v>
      </c>
      <c r="J331" s="80"/>
      <c r="K331" s="81"/>
      <c r="L331" s="75">
        <f>L332+M332+N332</f>
        <v>1278.51</v>
      </c>
      <c r="M331" s="80"/>
      <c r="N331" s="81"/>
      <c r="O331" s="105" t="s">
        <v>736</v>
      </c>
      <c r="P331" s="105" t="s">
        <v>1697</v>
      </c>
      <c r="Q331" s="49"/>
    </row>
    <row r="332" spans="1:17" ht="22.5" customHeight="1">
      <c r="A332" s="61"/>
      <c r="B332" s="52"/>
      <c r="C332" s="38" t="s">
        <v>1306</v>
      </c>
      <c r="D332" s="79"/>
      <c r="E332" s="83"/>
      <c r="F332" s="10"/>
      <c r="G332" s="10"/>
      <c r="H332" s="10">
        <v>1278.51</v>
      </c>
      <c r="I332" s="10"/>
      <c r="J332" s="10"/>
      <c r="K332" s="10"/>
      <c r="L332" s="10">
        <f>F332+I332</f>
        <v>0</v>
      </c>
      <c r="M332" s="10">
        <f>G332+J332</f>
        <v>0</v>
      </c>
      <c r="N332" s="10">
        <f>H332+K332</f>
        <v>1278.51</v>
      </c>
      <c r="O332" s="106"/>
      <c r="P332" s="106"/>
      <c r="Q332" s="50"/>
    </row>
    <row r="333" spans="1:17" ht="22.5" customHeight="1">
      <c r="A333" s="60" t="s">
        <v>184</v>
      </c>
      <c r="B333" s="51">
        <v>9</v>
      </c>
      <c r="C333" s="36" t="s">
        <v>1698</v>
      </c>
      <c r="D333" s="91">
        <v>27790</v>
      </c>
      <c r="E333" s="82" t="s">
        <v>399</v>
      </c>
      <c r="F333" s="75">
        <f>F334+G334+H334</f>
        <v>94.97</v>
      </c>
      <c r="G333" s="80"/>
      <c r="H333" s="81"/>
      <c r="I333" s="75">
        <f>I334+J334+K334</f>
        <v>0</v>
      </c>
      <c r="J333" s="80"/>
      <c r="K333" s="81"/>
      <c r="L333" s="75">
        <f>L334+M334+N334</f>
        <v>94.97</v>
      </c>
      <c r="M333" s="80"/>
      <c r="N333" s="81"/>
      <c r="O333" s="105" t="s">
        <v>649</v>
      </c>
      <c r="P333" s="105" t="s">
        <v>1699</v>
      </c>
      <c r="Q333" s="49"/>
    </row>
    <row r="334" spans="1:17" ht="22.5" customHeight="1">
      <c r="A334" s="61"/>
      <c r="B334" s="52"/>
      <c r="C334" s="38" t="s">
        <v>1307</v>
      </c>
      <c r="D334" s="79"/>
      <c r="E334" s="83"/>
      <c r="F334" s="10"/>
      <c r="G334" s="10"/>
      <c r="H334" s="10">
        <v>94.97</v>
      </c>
      <c r="I334" s="10"/>
      <c r="J334" s="10"/>
      <c r="K334" s="10"/>
      <c r="L334" s="10">
        <f>F334+I334</f>
        <v>0</v>
      </c>
      <c r="M334" s="10">
        <f>G334+J334</f>
        <v>0</v>
      </c>
      <c r="N334" s="10">
        <f>H334+K334</f>
        <v>94.97</v>
      </c>
      <c r="O334" s="106"/>
      <c r="P334" s="106"/>
      <c r="Q334" s="50"/>
    </row>
    <row r="335" spans="1:17" ht="22.5" customHeight="1">
      <c r="A335" s="60" t="s">
        <v>184</v>
      </c>
      <c r="B335" s="51">
        <v>10</v>
      </c>
      <c r="C335" s="36" t="s">
        <v>1700</v>
      </c>
      <c r="D335" s="91">
        <v>27790</v>
      </c>
      <c r="E335" s="82" t="s">
        <v>399</v>
      </c>
      <c r="F335" s="75">
        <f>F336+G336+H336</f>
        <v>42.17</v>
      </c>
      <c r="G335" s="80"/>
      <c r="H335" s="81"/>
      <c r="I335" s="75">
        <f>I336+J336+K336</f>
        <v>0</v>
      </c>
      <c r="J335" s="80"/>
      <c r="K335" s="81"/>
      <c r="L335" s="75">
        <f>L336+M336+N336</f>
        <v>42.17</v>
      </c>
      <c r="M335" s="80"/>
      <c r="N335" s="81"/>
      <c r="O335" s="105" t="s">
        <v>649</v>
      </c>
      <c r="P335" s="105" t="s">
        <v>1699</v>
      </c>
      <c r="Q335" s="49"/>
    </row>
    <row r="336" spans="1:17" ht="22.5" customHeight="1">
      <c r="A336" s="61"/>
      <c r="B336" s="52"/>
      <c r="C336" s="38" t="s">
        <v>1308</v>
      </c>
      <c r="D336" s="79"/>
      <c r="E336" s="83"/>
      <c r="F336" s="10"/>
      <c r="G336" s="10"/>
      <c r="H336" s="10">
        <v>42.17</v>
      </c>
      <c r="I336" s="10"/>
      <c r="J336" s="10"/>
      <c r="K336" s="10"/>
      <c r="L336" s="10">
        <f>F336+I336</f>
        <v>0</v>
      </c>
      <c r="M336" s="10">
        <f>G336+J336</f>
        <v>0</v>
      </c>
      <c r="N336" s="10">
        <f>H336+K336</f>
        <v>42.17</v>
      </c>
      <c r="O336" s="106"/>
      <c r="P336" s="106"/>
      <c r="Q336" s="50"/>
    </row>
    <row r="337" spans="1:17" ht="22.5" customHeight="1">
      <c r="A337" s="60" t="s">
        <v>184</v>
      </c>
      <c r="B337" s="51">
        <v>11</v>
      </c>
      <c r="C337" s="36" t="s">
        <v>1701</v>
      </c>
      <c r="D337" s="91">
        <v>27790</v>
      </c>
      <c r="E337" s="82" t="s">
        <v>1309</v>
      </c>
      <c r="F337" s="75">
        <f>F338+G338+H338</f>
        <v>58.59</v>
      </c>
      <c r="G337" s="80"/>
      <c r="H337" s="81"/>
      <c r="I337" s="75">
        <f>I338+J338+K338</f>
        <v>0</v>
      </c>
      <c r="J337" s="80"/>
      <c r="K337" s="81"/>
      <c r="L337" s="75">
        <f>L338+M338+N338</f>
        <v>58.59</v>
      </c>
      <c r="M337" s="80"/>
      <c r="N337" s="81"/>
      <c r="O337" s="105" t="s">
        <v>1310</v>
      </c>
      <c r="P337" s="105" t="s">
        <v>1311</v>
      </c>
      <c r="Q337" s="49"/>
    </row>
    <row r="338" spans="1:17" ht="22.5" customHeight="1">
      <c r="A338" s="61"/>
      <c r="B338" s="52"/>
      <c r="C338" s="38" t="s">
        <v>1312</v>
      </c>
      <c r="D338" s="79"/>
      <c r="E338" s="83"/>
      <c r="F338" s="10"/>
      <c r="G338" s="10"/>
      <c r="H338" s="10">
        <v>58.59</v>
      </c>
      <c r="I338" s="10"/>
      <c r="J338" s="10"/>
      <c r="K338" s="10"/>
      <c r="L338" s="10">
        <f>F338+I338</f>
        <v>0</v>
      </c>
      <c r="M338" s="10">
        <f>G338+J338</f>
        <v>0</v>
      </c>
      <c r="N338" s="10">
        <f>H338+K338</f>
        <v>58.59</v>
      </c>
      <c r="O338" s="106"/>
      <c r="P338" s="106"/>
      <c r="Q338" s="50"/>
    </row>
    <row r="339" spans="1:17" ht="22.5" customHeight="1">
      <c r="A339" s="60" t="s">
        <v>184</v>
      </c>
      <c r="B339" s="51">
        <v>12</v>
      </c>
      <c r="C339" s="36" t="s">
        <v>1702</v>
      </c>
      <c r="D339" s="91">
        <v>27790</v>
      </c>
      <c r="E339" s="82" t="s">
        <v>1313</v>
      </c>
      <c r="F339" s="75">
        <f>F340+G340+H340</f>
        <v>16.27</v>
      </c>
      <c r="G339" s="80"/>
      <c r="H339" s="81"/>
      <c r="I339" s="75">
        <f>I340+J340+K340</f>
        <v>0</v>
      </c>
      <c r="J339" s="80"/>
      <c r="K339" s="81"/>
      <c r="L339" s="75">
        <f>L340+M340+N340</f>
        <v>16.27</v>
      </c>
      <c r="M339" s="80"/>
      <c r="N339" s="81"/>
      <c r="O339" s="105" t="s">
        <v>649</v>
      </c>
      <c r="P339" s="105" t="s">
        <v>1703</v>
      </c>
      <c r="Q339" s="49"/>
    </row>
    <row r="340" spans="1:17" ht="22.5" customHeight="1">
      <c r="A340" s="61"/>
      <c r="B340" s="52"/>
      <c r="C340" s="38" t="s">
        <v>1314</v>
      </c>
      <c r="D340" s="79"/>
      <c r="E340" s="83"/>
      <c r="F340" s="10"/>
      <c r="G340" s="10"/>
      <c r="H340" s="10">
        <v>16.27</v>
      </c>
      <c r="I340" s="10"/>
      <c r="J340" s="10"/>
      <c r="K340" s="10"/>
      <c r="L340" s="10">
        <f>F340+I340</f>
        <v>0</v>
      </c>
      <c r="M340" s="10">
        <f>G340+J340</f>
        <v>0</v>
      </c>
      <c r="N340" s="10">
        <f>H340+K340</f>
        <v>16.27</v>
      </c>
      <c r="O340" s="106"/>
      <c r="P340" s="106"/>
      <c r="Q340" s="50"/>
    </row>
    <row r="341" spans="1:17" ht="22.5" customHeight="1">
      <c r="A341" s="60" t="s">
        <v>184</v>
      </c>
      <c r="B341" s="51">
        <v>13</v>
      </c>
      <c r="C341" s="36" t="s">
        <v>1704</v>
      </c>
      <c r="D341" s="91">
        <v>27790</v>
      </c>
      <c r="E341" s="82" t="s">
        <v>1315</v>
      </c>
      <c r="F341" s="75">
        <f>F342+G342+H342</f>
        <v>107.28</v>
      </c>
      <c r="G341" s="80"/>
      <c r="H341" s="81"/>
      <c r="I341" s="75">
        <f>I342+J342+K342</f>
        <v>0</v>
      </c>
      <c r="J341" s="80"/>
      <c r="K341" s="81"/>
      <c r="L341" s="75">
        <f>L342+M342+N342</f>
        <v>107.28</v>
      </c>
      <c r="M341" s="80"/>
      <c r="N341" s="81"/>
      <c r="O341" s="105" t="s">
        <v>723</v>
      </c>
      <c r="P341" s="105" t="s">
        <v>1705</v>
      </c>
      <c r="Q341" s="49"/>
    </row>
    <row r="342" spans="1:17" ht="22.5" customHeight="1">
      <c r="A342" s="61"/>
      <c r="B342" s="52"/>
      <c r="C342" s="38" t="s">
        <v>1316</v>
      </c>
      <c r="D342" s="79"/>
      <c r="E342" s="83"/>
      <c r="F342" s="10"/>
      <c r="G342" s="10">
        <v>107.28</v>
      </c>
      <c r="H342" s="10"/>
      <c r="I342" s="10"/>
      <c r="J342" s="10"/>
      <c r="K342" s="10"/>
      <c r="L342" s="10">
        <f>F342+I342</f>
        <v>0</v>
      </c>
      <c r="M342" s="10">
        <f>G342+J342</f>
        <v>107.28</v>
      </c>
      <c r="N342" s="10">
        <f>H342+K342</f>
        <v>0</v>
      </c>
      <c r="O342" s="106"/>
      <c r="P342" s="106"/>
      <c r="Q342" s="50"/>
    </row>
    <row r="343" spans="1:17" ht="22.5" customHeight="1">
      <c r="A343" s="60" t="s">
        <v>184</v>
      </c>
      <c r="B343" s="51">
        <v>14</v>
      </c>
      <c r="C343" s="36" t="s">
        <v>1706</v>
      </c>
      <c r="D343" s="91">
        <v>28325</v>
      </c>
      <c r="E343" s="82" t="s">
        <v>215</v>
      </c>
      <c r="F343" s="75">
        <f>F344+G344+H344</f>
        <v>15.12</v>
      </c>
      <c r="G343" s="80"/>
      <c r="H343" s="81"/>
      <c r="I343" s="75">
        <f>I344+J344+K344</f>
        <v>0</v>
      </c>
      <c r="J343" s="80"/>
      <c r="K343" s="81"/>
      <c r="L343" s="75">
        <f>L344+M344+N344</f>
        <v>15.12</v>
      </c>
      <c r="M343" s="80"/>
      <c r="N343" s="81"/>
      <c r="O343" s="105" t="s">
        <v>646</v>
      </c>
      <c r="P343" s="105" t="s">
        <v>1317</v>
      </c>
      <c r="Q343" s="49"/>
    </row>
    <row r="344" spans="1:17" ht="22.5" customHeight="1">
      <c r="A344" s="61"/>
      <c r="B344" s="52"/>
      <c r="C344" s="38" t="s">
        <v>1318</v>
      </c>
      <c r="D344" s="79"/>
      <c r="E344" s="83"/>
      <c r="F344" s="10"/>
      <c r="G344" s="10"/>
      <c r="H344" s="10">
        <v>15.12</v>
      </c>
      <c r="I344" s="10"/>
      <c r="J344" s="10"/>
      <c r="K344" s="10"/>
      <c r="L344" s="10">
        <f>F344+I344</f>
        <v>0</v>
      </c>
      <c r="M344" s="10">
        <f>G344+J344</f>
        <v>0</v>
      </c>
      <c r="N344" s="10">
        <f>H344+K344</f>
        <v>15.12</v>
      </c>
      <c r="O344" s="106"/>
      <c r="P344" s="106"/>
      <c r="Q344" s="50"/>
    </row>
    <row r="345" spans="1:17" ht="22.5" customHeight="1">
      <c r="A345" s="60" t="s">
        <v>184</v>
      </c>
      <c r="B345" s="51">
        <v>15</v>
      </c>
      <c r="C345" s="36" t="s">
        <v>1707</v>
      </c>
      <c r="D345" s="91">
        <v>28325</v>
      </c>
      <c r="E345" s="82" t="s">
        <v>1319</v>
      </c>
      <c r="F345" s="75">
        <f>F346+G346+H346</f>
        <v>74.91</v>
      </c>
      <c r="G345" s="80"/>
      <c r="H345" s="81"/>
      <c r="I345" s="75">
        <f>I346+J346+K346</f>
        <v>0</v>
      </c>
      <c r="J345" s="80"/>
      <c r="K345" s="81"/>
      <c r="L345" s="75">
        <f>L346+M346+N346</f>
        <v>74.91</v>
      </c>
      <c r="M345" s="80"/>
      <c r="N345" s="81"/>
      <c r="O345" s="105" t="s">
        <v>646</v>
      </c>
      <c r="P345" s="105" t="s">
        <v>1320</v>
      </c>
      <c r="Q345" s="49"/>
    </row>
    <row r="346" spans="1:17" ht="22.5" customHeight="1">
      <c r="A346" s="61"/>
      <c r="B346" s="52"/>
      <c r="C346" s="38" t="s">
        <v>1321</v>
      </c>
      <c r="D346" s="79"/>
      <c r="E346" s="83"/>
      <c r="F346" s="10"/>
      <c r="G346" s="10"/>
      <c r="H346" s="10">
        <v>74.91</v>
      </c>
      <c r="I346" s="10"/>
      <c r="J346" s="10"/>
      <c r="K346" s="10"/>
      <c r="L346" s="10">
        <f>F346+I346</f>
        <v>0</v>
      </c>
      <c r="M346" s="10">
        <f>G346+J346</f>
        <v>0</v>
      </c>
      <c r="N346" s="10">
        <f>H346+K346</f>
        <v>74.91</v>
      </c>
      <c r="O346" s="106"/>
      <c r="P346" s="106"/>
      <c r="Q346" s="50"/>
    </row>
    <row r="347" spans="1:17" ht="22.5" customHeight="1">
      <c r="A347" s="60" t="s">
        <v>184</v>
      </c>
      <c r="B347" s="51">
        <v>16</v>
      </c>
      <c r="C347" s="36" t="s">
        <v>1708</v>
      </c>
      <c r="D347" s="91">
        <v>28325</v>
      </c>
      <c r="E347" s="82" t="s">
        <v>216</v>
      </c>
      <c r="F347" s="75">
        <f>F348+G348+H348</f>
        <v>5</v>
      </c>
      <c r="G347" s="80"/>
      <c r="H347" s="81"/>
      <c r="I347" s="75">
        <f>I348+J348+K348</f>
        <v>0</v>
      </c>
      <c r="J347" s="80"/>
      <c r="K347" s="81"/>
      <c r="L347" s="75">
        <f>L348+M348+N348</f>
        <v>5</v>
      </c>
      <c r="M347" s="80"/>
      <c r="N347" s="81"/>
      <c r="O347" s="105" t="s">
        <v>740</v>
      </c>
      <c r="P347" s="105" t="s">
        <v>1322</v>
      </c>
      <c r="Q347" s="49"/>
    </row>
    <row r="348" spans="1:17" ht="22.5" customHeight="1">
      <c r="A348" s="61"/>
      <c r="B348" s="52"/>
      <c r="C348" s="38" t="s">
        <v>401</v>
      </c>
      <c r="D348" s="79"/>
      <c r="E348" s="83"/>
      <c r="F348" s="10">
        <v>5</v>
      </c>
      <c r="G348" s="10"/>
      <c r="H348" s="10"/>
      <c r="I348" s="10"/>
      <c r="J348" s="10"/>
      <c r="K348" s="10"/>
      <c r="L348" s="10">
        <f>F348+I348</f>
        <v>5</v>
      </c>
      <c r="M348" s="10">
        <f>G348+J348</f>
        <v>0</v>
      </c>
      <c r="N348" s="10">
        <f>H348+K348</f>
        <v>0</v>
      </c>
      <c r="O348" s="106"/>
      <c r="P348" s="106"/>
      <c r="Q348" s="50"/>
    </row>
    <row r="349" spans="1:17" ht="22.5" customHeight="1">
      <c r="A349" s="60" t="s">
        <v>184</v>
      </c>
      <c r="B349" s="51">
        <v>17</v>
      </c>
      <c r="C349" s="36" t="s">
        <v>1709</v>
      </c>
      <c r="D349" s="91">
        <v>28325</v>
      </c>
      <c r="E349" s="82" t="s">
        <v>402</v>
      </c>
      <c r="F349" s="75">
        <f>F350+G350+H350</f>
        <v>34.71</v>
      </c>
      <c r="G349" s="80"/>
      <c r="H349" s="81"/>
      <c r="I349" s="75">
        <f>I350+J350+K350</f>
        <v>0</v>
      </c>
      <c r="J349" s="80"/>
      <c r="K349" s="81"/>
      <c r="L349" s="75">
        <f>L350+M350+N350</f>
        <v>34.71</v>
      </c>
      <c r="M349" s="80"/>
      <c r="N349" s="81"/>
      <c r="O349" s="105" t="s">
        <v>723</v>
      </c>
      <c r="P349" s="105" t="s">
        <v>1710</v>
      </c>
      <c r="Q349" s="49"/>
    </row>
    <row r="350" spans="1:17" ht="22.5" customHeight="1">
      <c r="A350" s="61"/>
      <c r="B350" s="52"/>
      <c r="C350" s="38" t="s">
        <v>403</v>
      </c>
      <c r="D350" s="79"/>
      <c r="E350" s="83"/>
      <c r="F350" s="10"/>
      <c r="G350" s="10"/>
      <c r="H350" s="10">
        <v>34.71</v>
      </c>
      <c r="I350" s="10"/>
      <c r="J350" s="10"/>
      <c r="K350" s="10"/>
      <c r="L350" s="10">
        <f>F350+I350</f>
        <v>0</v>
      </c>
      <c r="M350" s="10">
        <f>G350+J350</f>
        <v>0</v>
      </c>
      <c r="N350" s="10">
        <f>H350+K350</f>
        <v>34.71</v>
      </c>
      <c r="O350" s="106"/>
      <c r="P350" s="106"/>
      <c r="Q350" s="50"/>
    </row>
    <row r="351" spans="1:17" ht="22.5" customHeight="1">
      <c r="A351" s="60" t="s">
        <v>184</v>
      </c>
      <c r="B351" s="51">
        <v>18</v>
      </c>
      <c r="C351" s="36" t="s">
        <v>1711</v>
      </c>
      <c r="D351" s="91">
        <v>28325</v>
      </c>
      <c r="E351" s="82" t="s">
        <v>217</v>
      </c>
      <c r="F351" s="75">
        <f>F352+G352+H352</f>
        <v>173.37</v>
      </c>
      <c r="G351" s="80"/>
      <c r="H351" s="81"/>
      <c r="I351" s="75">
        <f>I352+J352+K352</f>
        <v>0</v>
      </c>
      <c r="J351" s="80"/>
      <c r="K351" s="81"/>
      <c r="L351" s="75">
        <f>L352+M352+N352</f>
        <v>173.37</v>
      </c>
      <c r="M351" s="80"/>
      <c r="N351" s="81"/>
      <c r="O351" s="105" t="s">
        <v>649</v>
      </c>
      <c r="P351" s="105" t="s">
        <v>1712</v>
      </c>
      <c r="Q351" s="49"/>
    </row>
    <row r="352" spans="1:17" ht="22.5" customHeight="1">
      <c r="A352" s="61"/>
      <c r="B352" s="52"/>
      <c r="C352" s="38" t="s">
        <v>404</v>
      </c>
      <c r="D352" s="79"/>
      <c r="E352" s="83"/>
      <c r="F352" s="10"/>
      <c r="G352" s="10"/>
      <c r="H352" s="10">
        <v>173.37</v>
      </c>
      <c r="I352" s="10"/>
      <c r="J352" s="10"/>
      <c r="K352" s="10"/>
      <c r="L352" s="10">
        <f>F352+I352</f>
        <v>0</v>
      </c>
      <c r="M352" s="10">
        <f>G352+J352</f>
        <v>0</v>
      </c>
      <c r="N352" s="10">
        <f>H352+K352</f>
        <v>173.37</v>
      </c>
      <c r="O352" s="106"/>
      <c r="P352" s="106"/>
      <c r="Q352" s="50"/>
    </row>
    <row r="353" spans="1:17" ht="22.5" customHeight="1">
      <c r="A353" s="60" t="s">
        <v>184</v>
      </c>
      <c r="B353" s="51">
        <v>19</v>
      </c>
      <c r="C353" s="36" t="s">
        <v>1713</v>
      </c>
      <c r="D353" s="91">
        <v>28325</v>
      </c>
      <c r="E353" s="82" t="s">
        <v>405</v>
      </c>
      <c r="F353" s="75">
        <f>F354+G354+H354</f>
        <v>7.35</v>
      </c>
      <c r="G353" s="80"/>
      <c r="H353" s="81"/>
      <c r="I353" s="75">
        <f>I354+J354+K354</f>
        <v>0</v>
      </c>
      <c r="J353" s="80"/>
      <c r="K353" s="81"/>
      <c r="L353" s="75">
        <f>L354+M354+N354</f>
        <v>7.35</v>
      </c>
      <c r="M353" s="80"/>
      <c r="N353" s="81"/>
      <c r="O353" s="105" t="s">
        <v>44</v>
      </c>
      <c r="P353" s="105" t="s">
        <v>1449</v>
      </c>
      <c r="Q353" s="49"/>
    </row>
    <row r="354" spans="1:17" ht="22.5" customHeight="1">
      <c r="A354" s="61"/>
      <c r="B354" s="52"/>
      <c r="C354" s="38" t="s">
        <v>406</v>
      </c>
      <c r="D354" s="79"/>
      <c r="E354" s="83"/>
      <c r="F354" s="10"/>
      <c r="G354" s="10"/>
      <c r="H354" s="10">
        <v>7.35</v>
      </c>
      <c r="I354" s="10"/>
      <c r="J354" s="10"/>
      <c r="K354" s="10"/>
      <c r="L354" s="10">
        <f>F354+I354</f>
        <v>0</v>
      </c>
      <c r="M354" s="10">
        <f>G354+J354</f>
        <v>0</v>
      </c>
      <c r="N354" s="10">
        <f>H354+K354</f>
        <v>7.35</v>
      </c>
      <c r="O354" s="106"/>
      <c r="P354" s="106"/>
      <c r="Q354" s="50"/>
    </row>
    <row r="355" spans="1:17" ht="22.5" customHeight="1">
      <c r="A355" s="60" t="s">
        <v>184</v>
      </c>
      <c r="B355" s="51">
        <v>20</v>
      </c>
      <c r="C355" s="36" t="s">
        <v>1714</v>
      </c>
      <c r="D355" s="123" t="s">
        <v>2273</v>
      </c>
      <c r="E355" s="82" t="s">
        <v>217</v>
      </c>
      <c r="F355" s="75">
        <f>F356+G356+H356</f>
        <v>0</v>
      </c>
      <c r="G355" s="80"/>
      <c r="H355" s="81"/>
      <c r="I355" s="75">
        <f>I356+J356+K356</f>
        <v>37.04</v>
      </c>
      <c r="J355" s="80"/>
      <c r="K355" s="81"/>
      <c r="L355" s="75">
        <f>L356+M356+N356</f>
        <v>37.04</v>
      </c>
      <c r="M355" s="80"/>
      <c r="N355" s="81"/>
      <c r="O355" s="105" t="s">
        <v>734</v>
      </c>
      <c r="P355" s="105" t="s">
        <v>407</v>
      </c>
      <c r="Q355" s="49"/>
    </row>
    <row r="356" spans="1:17" ht="22.5" customHeight="1">
      <c r="A356" s="61"/>
      <c r="B356" s="52"/>
      <c r="C356" s="38" t="s">
        <v>408</v>
      </c>
      <c r="D356" s="124"/>
      <c r="E356" s="83"/>
      <c r="F356" s="10"/>
      <c r="G356" s="10"/>
      <c r="H356" s="10"/>
      <c r="I356" s="10">
        <v>37.04</v>
      </c>
      <c r="J356" s="10"/>
      <c r="K356" s="10"/>
      <c r="L356" s="10">
        <f>F356+I356</f>
        <v>37.04</v>
      </c>
      <c r="M356" s="10">
        <f>G356+J356</f>
        <v>0</v>
      </c>
      <c r="N356" s="10">
        <f>H356+K356</f>
        <v>0</v>
      </c>
      <c r="O356" s="106"/>
      <c r="P356" s="106"/>
      <c r="Q356" s="50"/>
    </row>
    <row r="357" spans="1:17" ht="22.5" customHeight="1">
      <c r="A357" s="60" t="s">
        <v>184</v>
      </c>
      <c r="B357" s="51">
        <v>21</v>
      </c>
      <c r="C357" s="36" t="s">
        <v>1715</v>
      </c>
      <c r="D357" s="123" t="s">
        <v>2274</v>
      </c>
      <c r="E357" s="82" t="s">
        <v>1303</v>
      </c>
      <c r="F357" s="75">
        <f>F358+G358+H358</f>
        <v>0</v>
      </c>
      <c r="G357" s="80"/>
      <c r="H357" s="81"/>
      <c r="I357" s="75">
        <f>I358+J358+K358</f>
        <v>1.6</v>
      </c>
      <c r="J357" s="80"/>
      <c r="K357" s="81"/>
      <c r="L357" s="75">
        <f>L358+M358+N358</f>
        <v>1.6</v>
      </c>
      <c r="M357" s="80"/>
      <c r="N357" s="81"/>
      <c r="O357" s="105" t="s">
        <v>723</v>
      </c>
      <c r="P357" s="105" t="s">
        <v>1716</v>
      </c>
      <c r="Q357" s="49"/>
    </row>
    <row r="358" spans="1:17" ht="22.5" customHeight="1">
      <c r="A358" s="61"/>
      <c r="B358" s="52"/>
      <c r="C358" s="38" t="s">
        <v>409</v>
      </c>
      <c r="D358" s="124"/>
      <c r="E358" s="83"/>
      <c r="F358" s="10"/>
      <c r="G358" s="10"/>
      <c r="H358" s="10"/>
      <c r="I358" s="10">
        <v>1.6</v>
      </c>
      <c r="J358" s="10"/>
      <c r="K358" s="10"/>
      <c r="L358" s="10">
        <f>F358+I358</f>
        <v>1.6</v>
      </c>
      <c r="M358" s="10">
        <f>G358+J358</f>
        <v>0</v>
      </c>
      <c r="N358" s="10">
        <f>H358+K358</f>
        <v>0</v>
      </c>
      <c r="O358" s="106"/>
      <c r="P358" s="106"/>
      <c r="Q358" s="50"/>
    </row>
    <row r="359" spans="1:17" ht="27" customHeight="1">
      <c r="A359" s="60" t="s">
        <v>184</v>
      </c>
      <c r="B359" s="51">
        <v>22</v>
      </c>
      <c r="C359" s="36" t="s">
        <v>1717</v>
      </c>
      <c r="D359" s="123" t="s">
        <v>2275</v>
      </c>
      <c r="E359" s="82" t="s">
        <v>399</v>
      </c>
      <c r="F359" s="75">
        <f>F360+G360+H360</f>
        <v>0</v>
      </c>
      <c r="G359" s="80"/>
      <c r="H359" s="81"/>
      <c r="I359" s="75">
        <f>I360+J360+K360</f>
        <v>61.57</v>
      </c>
      <c r="J359" s="80"/>
      <c r="K359" s="81"/>
      <c r="L359" s="75">
        <f>L360+M360+N360</f>
        <v>61.57</v>
      </c>
      <c r="M359" s="80"/>
      <c r="N359" s="81"/>
      <c r="O359" s="105" t="s">
        <v>1443</v>
      </c>
      <c r="P359" s="105" t="s">
        <v>410</v>
      </c>
      <c r="Q359" s="49"/>
    </row>
    <row r="360" spans="1:17" ht="27" customHeight="1">
      <c r="A360" s="61"/>
      <c r="B360" s="52"/>
      <c r="C360" s="38" t="s">
        <v>411</v>
      </c>
      <c r="D360" s="124"/>
      <c r="E360" s="83"/>
      <c r="F360" s="10"/>
      <c r="G360" s="10"/>
      <c r="H360" s="10"/>
      <c r="I360" s="10">
        <v>61.57</v>
      </c>
      <c r="J360" s="10"/>
      <c r="K360" s="10"/>
      <c r="L360" s="10">
        <f>F360+I360</f>
        <v>61.57</v>
      </c>
      <c r="M360" s="10">
        <f>G360+J360</f>
        <v>0</v>
      </c>
      <c r="N360" s="10">
        <f>H360+K360</f>
        <v>0</v>
      </c>
      <c r="O360" s="106"/>
      <c r="P360" s="106"/>
      <c r="Q360" s="50"/>
    </row>
    <row r="361" spans="1:17" ht="30" customHeight="1">
      <c r="A361" s="60" t="s">
        <v>184</v>
      </c>
      <c r="B361" s="51">
        <v>23</v>
      </c>
      <c r="C361" s="36" t="s">
        <v>1718</v>
      </c>
      <c r="D361" s="123" t="s">
        <v>2276</v>
      </c>
      <c r="E361" s="82" t="s">
        <v>218</v>
      </c>
      <c r="F361" s="75">
        <f>F362+G362+H362</f>
        <v>0</v>
      </c>
      <c r="G361" s="80"/>
      <c r="H361" s="81"/>
      <c r="I361" s="75">
        <f>I362+J362+K362</f>
        <v>204.21</v>
      </c>
      <c r="J361" s="80"/>
      <c r="K361" s="81"/>
      <c r="L361" s="75">
        <f>L362+M362+N362</f>
        <v>204.21</v>
      </c>
      <c r="M361" s="80"/>
      <c r="N361" s="81"/>
      <c r="O361" s="105" t="s">
        <v>1450</v>
      </c>
      <c r="P361" s="105" t="s">
        <v>1451</v>
      </c>
      <c r="Q361" s="49"/>
    </row>
    <row r="362" spans="1:17" ht="30" customHeight="1">
      <c r="A362" s="61"/>
      <c r="B362" s="52"/>
      <c r="C362" s="38" t="s">
        <v>412</v>
      </c>
      <c r="D362" s="124"/>
      <c r="E362" s="83"/>
      <c r="F362" s="10"/>
      <c r="G362" s="10"/>
      <c r="H362" s="10"/>
      <c r="I362" s="10">
        <v>204.21</v>
      </c>
      <c r="J362" s="10"/>
      <c r="K362" s="10"/>
      <c r="L362" s="10">
        <f>F362+I362</f>
        <v>204.21</v>
      </c>
      <c r="M362" s="10">
        <f>G362+J362</f>
        <v>0</v>
      </c>
      <c r="N362" s="10">
        <f>H362+K362</f>
        <v>0</v>
      </c>
      <c r="O362" s="106"/>
      <c r="P362" s="106"/>
      <c r="Q362" s="50"/>
    </row>
    <row r="363" spans="1:17" ht="30" customHeight="1">
      <c r="A363" s="60" t="s">
        <v>184</v>
      </c>
      <c r="B363" s="51">
        <v>24</v>
      </c>
      <c r="C363" s="36" t="s">
        <v>1719</v>
      </c>
      <c r="D363" s="123" t="s">
        <v>2277</v>
      </c>
      <c r="E363" s="82" t="s">
        <v>218</v>
      </c>
      <c r="F363" s="75">
        <f>F364+G364+H364</f>
        <v>438</v>
      </c>
      <c r="G363" s="80"/>
      <c r="H363" s="81"/>
      <c r="I363" s="75">
        <f>I364+J364+K364</f>
        <v>151</v>
      </c>
      <c r="J363" s="80"/>
      <c r="K363" s="81"/>
      <c r="L363" s="75">
        <f>L364+M364+N364</f>
        <v>589</v>
      </c>
      <c r="M363" s="80"/>
      <c r="N363" s="81"/>
      <c r="O363" s="105" t="s">
        <v>1452</v>
      </c>
      <c r="P363" s="105" t="s">
        <v>413</v>
      </c>
      <c r="Q363" s="49"/>
    </row>
    <row r="364" spans="1:17" ht="30" customHeight="1">
      <c r="A364" s="61"/>
      <c r="B364" s="52"/>
      <c r="C364" s="38" t="s">
        <v>414</v>
      </c>
      <c r="D364" s="124"/>
      <c r="E364" s="83"/>
      <c r="F364" s="10"/>
      <c r="G364" s="10">
        <v>438</v>
      </c>
      <c r="H364" s="10"/>
      <c r="I364" s="10"/>
      <c r="J364" s="10">
        <v>151</v>
      </c>
      <c r="K364" s="10"/>
      <c r="L364" s="10">
        <f>F364+I364</f>
        <v>0</v>
      </c>
      <c r="M364" s="10">
        <f>G364+J364</f>
        <v>589</v>
      </c>
      <c r="N364" s="10">
        <f>H364+K364</f>
        <v>0</v>
      </c>
      <c r="O364" s="106"/>
      <c r="P364" s="106"/>
      <c r="Q364" s="50"/>
    </row>
    <row r="365" spans="1:17" ht="22.5" customHeight="1">
      <c r="A365" s="60" t="s">
        <v>184</v>
      </c>
      <c r="B365" s="51">
        <v>25</v>
      </c>
      <c r="C365" s="36" t="s">
        <v>1720</v>
      </c>
      <c r="D365" s="123" t="s">
        <v>1721</v>
      </c>
      <c r="E365" s="82" t="s">
        <v>415</v>
      </c>
      <c r="F365" s="75">
        <f>F366+G366+H366</f>
        <v>112</v>
      </c>
      <c r="G365" s="80"/>
      <c r="H365" s="81"/>
      <c r="I365" s="75">
        <f>I366+J366+K366</f>
        <v>26</v>
      </c>
      <c r="J365" s="80"/>
      <c r="K365" s="81"/>
      <c r="L365" s="75">
        <f>L366+M366+N366</f>
        <v>138</v>
      </c>
      <c r="M365" s="80"/>
      <c r="N365" s="81"/>
      <c r="O365" s="105" t="s">
        <v>416</v>
      </c>
      <c r="P365" s="105" t="s">
        <v>417</v>
      </c>
      <c r="Q365" s="49"/>
    </row>
    <row r="366" spans="1:17" ht="22.5" customHeight="1">
      <c r="A366" s="61"/>
      <c r="B366" s="52"/>
      <c r="C366" s="38" t="s">
        <v>418</v>
      </c>
      <c r="D366" s="124"/>
      <c r="E366" s="83"/>
      <c r="F366" s="10"/>
      <c r="G366" s="10">
        <v>112</v>
      </c>
      <c r="H366" s="10"/>
      <c r="I366" s="10">
        <v>2</v>
      </c>
      <c r="J366" s="10">
        <v>24</v>
      </c>
      <c r="K366" s="10"/>
      <c r="L366" s="10">
        <f>F366+I366</f>
        <v>2</v>
      </c>
      <c r="M366" s="10">
        <f>G366+J366</f>
        <v>136</v>
      </c>
      <c r="N366" s="10">
        <f>H366+K366</f>
        <v>0</v>
      </c>
      <c r="O366" s="106"/>
      <c r="P366" s="106"/>
      <c r="Q366" s="50"/>
    </row>
    <row r="367" spans="1:17" ht="30" customHeight="1">
      <c r="A367" s="60" t="s">
        <v>184</v>
      </c>
      <c r="B367" s="51">
        <v>26</v>
      </c>
      <c r="C367" s="36" t="s">
        <v>1722</v>
      </c>
      <c r="D367" s="91">
        <v>36250</v>
      </c>
      <c r="E367" s="82" t="s">
        <v>218</v>
      </c>
      <c r="F367" s="75">
        <f>F368+G368+H368</f>
        <v>7.989999999999999</v>
      </c>
      <c r="G367" s="80"/>
      <c r="H367" s="81"/>
      <c r="I367" s="75">
        <f>I368+J368+K368</f>
        <v>0</v>
      </c>
      <c r="J367" s="80"/>
      <c r="K367" s="81"/>
      <c r="L367" s="75">
        <f>L368+M368+N368</f>
        <v>7.989999999999999</v>
      </c>
      <c r="M367" s="80"/>
      <c r="N367" s="81"/>
      <c r="O367" s="105" t="s">
        <v>44</v>
      </c>
      <c r="P367" s="105" t="s">
        <v>419</v>
      </c>
      <c r="Q367" s="49"/>
    </row>
    <row r="368" spans="1:17" ht="30" customHeight="1">
      <c r="A368" s="61"/>
      <c r="B368" s="52"/>
      <c r="C368" s="38" t="s">
        <v>420</v>
      </c>
      <c r="D368" s="79"/>
      <c r="E368" s="83"/>
      <c r="F368" s="10">
        <v>0.26</v>
      </c>
      <c r="G368" s="10">
        <v>1.42</v>
      </c>
      <c r="H368" s="10">
        <v>6.31</v>
      </c>
      <c r="I368" s="10"/>
      <c r="J368" s="10"/>
      <c r="K368" s="10"/>
      <c r="L368" s="10">
        <f>F368+I368</f>
        <v>0.26</v>
      </c>
      <c r="M368" s="10">
        <f>G368+J368</f>
        <v>1.42</v>
      </c>
      <c r="N368" s="10">
        <f>H368+K368</f>
        <v>6.31</v>
      </c>
      <c r="O368" s="106"/>
      <c r="P368" s="106"/>
      <c r="Q368" s="50"/>
    </row>
    <row r="369" spans="1:17" ht="30" customHeight="1">
      <c r="A369" s="60" t="s">
        <v>184</v>
      </c>
      <c r="B369" s="51">
        <v>27</v>
      </c>
      <c r="C369" s="39" t="s">
        <v>1723</v>
      </c>
      <c r="D369" s="21">
        <v>41551</v>
      </c>
      <c r="E369" s="20" t="s">
        <v>1483</v>
      </c>
      <c r="F369" s="55">
        <f>SUM(F370:H370)</f>
        <v>0</v>
      </c>
      <c r="G369" s="56"/>
      <c r="H369" s="57"/>
      <c r="I369" s="55">
        <f>SUM(I370:K370)</f>
        <v>54</v>
      </c>
      <c r="J369" s="56"/>
      <c r="K369" s="57"/>
      <c r="L369" s="55">
        <f>SUM(L370:N370)</f>
        <v>54</v>
      </c>
      <c r="M369" s="56"/>
      <c r="N369" s="57"/>
      <c r="O369" s="97" t="s">
        <v>1484</v>
      </c>
      <c r="P369" s="97" t="s">
        <v>1485</v>
      </c>
      <c r="Q369" s="101" t="s">
        <v>1724</v>
      </c>
    </row>
    <row r="370" spans="1:17" ht="30" customHeight="1">
      <c r="A370" s="61"/>
      <c r="B370" s="52"/>
      <c r="C370" s="39" t="s">
        <v>1486</v>
      </c>
      <c r="D370" s="22" t="s">
        <v>1725</v>
      </c>
      <c r="E370" s="20" t="s">
        <v>1487</v>
      </c>
      <c r="F370" s="14"/>
      <c r="G370" s="14"/>
      <c r="H370" s="17"/>
      <c r="I370" s="14">
        <v>54</v>
      </c>
      <c r="J370" s="14"/>
      <c r="K370" s="17"/>
      <c r="L370" s="14">
        <f>SUM(F370,I370)</f>
        <v>54</v>
      </c>
      <c r="M370" s="14">
        <f>SUM(G370,J370)</f>
        <v>0</v>
      </c>
      <c r="N370" s="14">
        <f>SUM(H370,K370)</f>
        <v>0</v>
      </c>
      <c r="O370" s="98"/>
      <c r="P370" s="98"/>
      <c r="Q370" s="102"/>
    </row>
    <row r="371" spans="1:17" ht="33.75" customHeight="1">
      <c r="A371" s="60" t="s">
        <v>184</v>
      </c>
      <c r="B371" s="51">
        <v>28</v>
      </c>
      <c r="C371" s="36" t="s">
        <v>1726</v>
      </c>
      <c r="D371" s="23">
        <v>42059</v>
      </c>
      <c r="E371" s="78" t="s">
        <v>216</v>
      </c>
      <c r="F371" s="75">
        <f>SUM(F372:H372)</f>
        <v>10.299999999999999</v>
      </c>
      <c r="G371" s="80"/>
      <c r="H371" s="81"/>
      <c r="I371" s="75">
        <f>SUM(I372:K372)</f>
        <v>0.1</v>
      </c>
      <c r="J371" s="80"/>
      <c r="K371" s="81"/>
      <c r="L371" s="75">
        <f>SUM(L372:N372)</f>
        <v>10.4</v>
      </c>
      <c r="M371" s="80"/>
      <c r="N371" s="81"/>
      <c r="O371" s="58" t="s">
        <v>1727</v>
      </c>
      <c r="P371" s="58" t="s">
        <v>1728</v>
      </c>
      <c r="Q371" s="49" t="s">
        <v>1729</v>
      </c>
    </row>
    <row r="372" spans="1:17" ht="39" customHeight="1">
      <c r="A372" s="61"/>
      <c r="B372" s="52"/>
      <c r="C372" s="39" t="s">
        <v>1730</v>
      </c>
      <c r="D372" s="22" t="s">
        <v>1731</v>
      </c>
      <c r="E372" s="79"/>
      <c r="F372" s="10"/>
      <c r="G372" s="13">
        <v>1.7</v>
      </c>
      <c r="H372" s="13">
        <v>8.6</v>
      </c>
      <c r="I372" s="10"/>
      <c r="J372" s="13">
        <v>0.1</v>
      </c>
      <c r="K372" s="13"/>
      <c r="L372" s="10">
        <f>SUM(F372,I372)</f>
        <v>0</v>
      </c>
      <c r="M372" s="10">
        <f>SUM(G372,J372)</f>
        <v>1.8</v>
      </c>
      <c r="N372" s="10">
        <f>SUM(H372,K372)</f>
        <v>8.6</v>
      </c>
      <c r="O372" s="59"/>
      <c r="P372" s="59"/>
      <c r="Q372" s="50"/>
    </row>
    <row r="373" spans="1:17" ht="37.5" customHeight="1">
      <c r="A373" s="60" t="s">
        <v>184</v>
      </c>
      <c r="B373" s="51">
        <v>29</v>
      </c>
      <c r="C373" s="36" t="s">
        <v>2158</v>
      </c>
      <c r="D373" s="23">
        <v>42458</v>
      </c>
      <c r="E373" s="53" t="s">
        <v>218</v>
      </c>
      <c r="F373" s="55"/>
      <c r="G373" s="56"/>
      <c r="H373" s="57"/>
      <c r="I373" s="55">
        <f>SUM(I374:K374)</f>
        <v>0.02</v>
      </c>
      <c r="J373" s="56"/>
      <c r="K373" s="57"/>
      <c r="L373" s="55">
        <f>SUM(L374:N374)</f>
        <v>0.02</v>
      </c>
      <c r="M373" s="56"/>
      <c r="N373" s="57"/>
      <c r="O373" s="97" t="s">
        <v>2156</v>
      </c>
      <c r="P373" s="97" t="s">
        <v>2159</v>
      </c>
      <c r="Q373" s="101" t="s">
        <v>2160</v>
      </c>
    </row>
    <row r="374" spans="1:17" ht="77.25" customHeight="1">
      <c r="A374" s="61"/>
      <c r="B374" s="52"/>
      <c r="C374" s="39" t="s">
        <v>2157</v>
      </c>
      <c r="D374" s="22" t="s">
        <v>2161</v>
      </c>
      <c r="E374" s="54"/>
      <c r="F374" s="14"/>
      <c r="G374" s="17"/>
      <c r="H374" s="17"/>
      <c r="I374" s="14"/>
      <c r="J374" s="17">
        <v>0.02</v>
      </c>
      <c r="K374" s="17"/>
      <c r="L374" s="14">
        <f>SUM(F374,I374)</f>
        <v>0</v>
      </c>
      <c r="M374" s="14">
        <f>SUM(G374,J374)</f>
        <v>0.02</v>
      </c>
      <c r="N374" s="14">
        <f>SUM(H374,K374)</f>
        <v>0</v>
      </c>
      <c r="O374" s="98"/>
      <c r="P374" s="98"/>
      <c r="Q374" s="102"/>
    </row>
    <row r="375" spans="1:17" ht="22.5" customHeight="1">
      <c r="A375" s="60" t="s">
        <v>184</v>
      </c>
      <c r="B375" s="51"/>
      <c r="C375" s="36"/>
      <c r="D375" s="92"/>
      <c r="E375" s="93"/>
      <c r="F375" s="88">
        <f>F376+G376+H376</f>
        <v>4187.19</v>
      </c>
      <c r="G375" s="89"/>
      <c r="H375" s="90"/>
      <c r="I375" s="88">
        <f>I376+J376+K376</f>
        <v>549.4200000000001</v>
      </c>
      <c r="J375" s="89"/>
      <c r="K375" s="90"/>
      <c r="L375" s="88">
        <f>L376+M376+N376</f>
        <v>4736.61</v>
      </c>
      <c r="M375" s="89"/>
      <c r="N375" s="90"/>
      <c r="O375" s="99"/>
      <c r="P375" s="99"/>
      <c r="Q375" s="103"/>
    </row>
    <row r="376" spans="1:17" ht="28.5" customHeight="1">
      <c r="A376" s="61"/>
      <c r="B376" s="52"/>
      <c r="C376" s="38" t="s">
        <v>2170</v>
      </c>
      <c r="D376" s="87"/>
      <c r="E376" s="94"/>
      <c r="F376" s="11">
        <f aca="true" t="shared" si="7" ref="F376:N376">F318+F320+F322+F324+F326+F328+F330+F332+F334+F336+F338+F340+F342+F344+F346+F348+F350+F352+F354+F356+F358+F360+F362+F364+F366+F368+F370+F372+F374</f>
        <v>10.26</v>
      </c>
      <c r="G376" s="11">
        <f t="shared" si="7"/>
        <v>1342.68</v>
      </c>
      <c r="H376" s="11">
        <f t="shared" si="7"/>
        <v>2834.2499999999995</v>
      </c>
      <c r="I376" s="11">
        <f t="shared" si="7"/>
        <v>360.42</v>
      </c>
      <c r="J376" s="11">
        <f t="shared" si="7"/>
        <v>189</v>
      </c>
      <c r="K376" s="11">
        <f t="shared" si="7"/>
        <v>0</v>
      </c>
      <c r="L376" s="11">
        <f t="shared" si="7"/>
        <v>370.68</v>
      </c>
      <c r="M376" s="11">
        <f t="shared" si="7"/>
        <v>1531.68</v>
      </c>
      <c r="N376" s="11">
        <f t="shared" si="7"/>
        <v>2834.2499999999995</v>
      </c>
      <c r="O376" s="100"/>
      <c r="P376" s="100"/>
      <c r="Q376" s="104"/>
    </row>
    <row r="377" spans="1:17" ht="30" customHeight="1">
      <c r="A377" s="60" t="s">
        <v>185</v>
      </c>
      <c r="B377" s="51">
        <v>1</v>
      </c>
      <c r="C377" s="36" t="s">
        <v>1732</v>
      </c>
      <c r="D377" s="78" t="s">
        <v>2278</v>
      </c>
      <c r="E377" s="84" t="s">
        <v>1465</v>
      </c>
      <c r="F377" s="75">
        <f>F378+G378+H378</f>
        <v>0</v>
      </c>
      <c r="G377" s="80"/>
      <c r="H377" s="81"/>
      <c r="I377" s="75">
        <f>I378+J378+K378</f>
        <v>59.99</v>
      </c>
      <c r="J377" s="80"/>
      <c r="K377" s="81"/>
      <c r="L377" s="75">
        <f>L378+M378+N378</f>
        <v>59.99</v>
      </c>
      <c r="M377" s="80"/>
      <c r="N377" s="81"/>
      <c r="O377" s="105" t="s">
        <v>723</v>
      </c>
      <c r="P377" s="105" t="s">
        <v>422</v>
      </c>
      <c r="Q377" s="49"/>
    </row>
    <row r="378" spans="1:17" ht="30" customHeight="1">
      <c r="A378" s="61"/>
      <c r="B378" s="52"/>
      <c r="C378" s="38" t="s">
        <v>423</v>
      </c>
      <c r="D378" s="79"/>
      <c r="E378" s="85"/>
      <c r="F378" s="10"/>
      <c r="G378" s="10"/>
      <c r="H378" s="10"/>
      <c r="I378" s="10">
        <v>59.99</v>
      </c>
      <c r="J378" s="10"/>
      <c r="K378" s="10"/>
      <c r="L378" s="10">
        <f>F378+I378</f>
        <v>59.99</v>
      </c>
      <c r="M378" s="10">
        <f>G378+J378</f>
        <v>0</v>
      </c>
      <c r="N378" s="10">
        <f>H378+K378</f>
        <v>0</v>
      </c>
      <c r="O378" s="106"/>
      <c r="P378" s="106"/>
      <c r="Q378" s="50"/>
    </row>
    <row r="379" spans="1:17" ht="30" customHeight="1">
      <c r="A379" s="60" t="s">
        <v>185</v>
      </c>
      <c r="B379" s="51">
        <v>2</v>
      </c>
      <c r="C379" s="36" t="s">
        <v>1733</v>
      </c>
      <c r="D379" s="91">
        <v>27481</v>
      </c>
      <c r="E379" s="84" t="s">
        <v>342</v>
      </c>
      <c r="F379" s="75">
        <f>F380+G380+H380</f>
        <v>67.99</v>
      </c>
      <c r="G379" s="80"/>
      <c r="H379" s="81"/>
      <c r="I379" s="75">
        <f>I380+J380+K380</f>
        <v>0</v>
      </c>
      <c r="J379" s="80"/>
      <c r="K379" s="81"/>
      <c r="L379" s="75">
        <f>L380+M380+N380</f>
        <v>67.99</v>
      </c>
      <c r="M379" s="80"/>
      <c r="N379" s="81"/>
      <c r="O379" s="105" t="s">
        <v>723</v>
      </c>
      <c r="P379" s="105" t="s">
        <v>424</v>
      </c>
      <c r="Q379" s="49"/>
    </row>
    <row r="380" spans="1:17" ht="30" customHeight="1">
      <c r="A380" s="61"/>
      <c r="B380" s="52"/>
      <c r="C380" s="38" t="s">
        <v>425</v>
      </c>
      <c r="D380" s="79"/>
      <c r="E380" s="85"/>
      <c r="F380" s="10">
        <v>67.99</v>
      </c>
      <c r="G380" s="10"/>
      <c r="H380" s="10"/>
      <c r="I380" s="10"/>
      <c r="J380" s="10"/>
      <c r="K380" s="10"/>
      <c r="L380" s="10">
        <f>F380+I380</f>
        <v>67.99</v>
      </c>
      <c r="M380" s="10">
        <f>G380+J380</f>
        <v>0</v>
      </c>
      <c r="N380" s="10">
        <f>H380+K380</f>
        <v>0</v>
      </c>
      <c r="O380" s="106"/>
      <c r="P380" s="106"/>
      <c r="Q380" s="50"/>
    </row>
    <row r="381" spans="1:17" ht="22.5" customHeight="1">
      <c r="A381" s="60" t="s">
        <v>185</v>
      </c>
      <c r="B381" s="51">
        <v>3</v>
      </c>
      <c r="C381" s="36" t="s">
        <v>1734</v>
      </c>
      <c r="D381" s="91">
        <v>27481</v>
      </c>
      <c r="E381" s="84" t="s">
        <v>342</v>
      </c>
      <c r="F381" s="75">
        <f>F382+G382+H382</f>
        <v>67.12</v>
      </c>
      <c r="G381" s="80"/>
      <c r="H381" s="81"/>
      <c r="I381" s="75">
        <f>I382+J382+K382</f>
        <v>0</v>
      </c>
      <c r="J381" s="80"/>
      <c r="K381" s="81"/>
      <c r="L381" s="75">
        <f>L382+M382+N382</f>
        <v>67.12</v>
      </c>
      <c r="M381" s="80"/>
      <c r="N381" s="81"/>
      <c r="O381" s="105" t="s">
        <v>723</v>
      </c>
      <c r="P381" s="105" t="s">
        <v>426</v>
      </c>
      <c r="Q381" s="49"/>
    </row>
    <row r="382" spans="1:17" ht="22.5" customHeight="1">
      <c r="A382" s="61"/>
      <c r="B382" s="52"/>
      <c r="C382" s="38" t="s">
        <v>427</v>
      </c>
      <c r="D382" s="79"/>
      <c r="E382" s="85"/>
      <c r="F382" s="10">
        <v>67.12</v>
      </c>
      <c r="G382" s="10"/>
      <c r="H382" s="10"/>
      <c r="I382" s="10"/>
      <c r="J382" s="10"/>
      <c r="K382" s="10"/>
      <c r="L382" s="10">
        <f>F382+I382</f>
        <v>67.12</v>
      </c>
      <c r="M382" s="10">
        <f>G382+J382</f>
        <v>0</v>
      </c>
      <c r="N382" s="10">
        <f>H382+K382</f>
        <v>0</v>
      </c>
      <c r="O382" s="106"/>
      <c r="P382" s="106"/>
      <c r="Q382" s="50"/>
    </row>
    <row r="383" spans="1:17" ht="22.5" customHeight="1">
      <c r="A383" s="60" t="s">
        <v>185</v>
      </c>
      <c r="B383" s="51">
        <v>4</v>
      </c>
      <c r="C383" s="36" t="s">
        <v>1735</v>
      </c>
      <c r="D383" s="78" t="s">
        <v>2278</v>
      </c>
      <c r="E383" s="84" t="s">
        <v>428</v>
      </c>
      <c r="F383" s="75">
        <f>F384+G384+H384</f>
        <v>0</v>
      </c>
      <c r="G383" s="80"/>
      <c r="H383" s="81"/>
      <c r="I383" s="75">
        <f>I384+J384+K384</f>
        <v>290.19</v>
      </c>
      <c r="J383" s="80"/>
      <c r="K383" s="81"/>
      <c r="L383" s="75">
        <f>L384+M384+N384</f>
        <v>290.19</v>
      </c>
      <c r="M383" s="80"/>
      <c r="N383" s="81"/>
      <c r="O383" s="105" t="s">
        <v>723</v>
      </c>
      <c r="P383" s="105" t="s">
        <v>429</v>
      </c>
      <c r="Q383" s="49"/>
    </row>
    <row r="384" spans="1:17" ht="22.5" customHeight="1">
      <c r="A384" s="61"/>
      <c r="B384" s="52"/>
      <c r="C384" s="38" t="s">
        <v>430</v>
      </c>
      <c r="D384" s="79"/>
      <c r="E384" s="85"/>
      <c r="F384" s="10"/>
      <c r="G384" s="10"/>
      <c r="H384" s="10"/>
      <c r="I384" s="10">
        <v>290.19</v>
      </c>
      <c r="J384" s="10"/>
      <c r="K384" s="10"/>
      <c r="L384" s="10">
        <f>F384+I384</f>
        <v>290.19</v>
      </c>
      <c r="M384" s="10">
        <f>G384+J384</f>
        <v>0</v>
      </c>
      <c r="N384" s="10">
        <f>H384+K384</f>
        <v>0</v>
      </c>
      <c r="O384" s="106"/>
      <c r="P384" s="106"/>
      <c r="Q384" s="50"/>
    </row>
    <row r="385" spans="1:17" ht="30" customHeight="1">
      <c r="A385" s="60" t="s">
        <v>185</v>
      </c>
      <c r="B385" s="51">
        <v>5</v>
      </c>
      <c r="C385" s="36" t="s">
        <v>1736</v>
      </c>
      <c r="D385" s="91">
        <v>27820</v>
      </c>
      <c r="E385" s="84" t="s">
        <v>341</v>
      </c>
      <c r="F385" s="75">
        <f>F386+G386+H386</f>
        <v>42.68</v>
      </c>
      <c r="G385" s="80"/>
      <c r="H385" s="81"/>
      <c r="I385" s="75">
        <f>I386+J386+K386</f>
        <v>0</v>
      </c>
      <c r="J385" s="80"/>
      <c r="K385" s="81"/>
      <c r="L385" s="75">
        <f>L386+M386+N386</f>
        <v>42.68</v>
      </c>
      <c r="M385" s="80"/>
      <c r="N385" s="81"/>
      <c r="O385" s="105" t="s">
        <v>723</v>
      </c>
      <c r="P385" s="105" t="s">
        <v>431</v>
      </c>
      <c r="Q385" s="49"/>
    </row>
    <row r="386" spans="1:17" ht="30" customHeight="1">
      <c r="A386" s="61"/>
      <c r="B386" s="52"/>
      <c r="C386" s="38" t="s">
        <v>432</v>
      </c>
      <c r="D386" s="79"/>
      <c r="E386" s="85"/>
      <c r="F386" s="10"/>
      <c r="G386" s="10">
        <v>42.68</v>
      </c>
      <c r="H386" s="10"/>
      <c r="I386" s="10"/>
      <c r="J386" s="10"/>
      <c r="K386" s="10"/>
      <c r="L386" s="10">
        <f>F386+I386</f>
        <v>0</v>
      </c>
      <c r="M386" s="10">
        <f>G386+J386</f>
        <v>42.68</v>
      </c>
      <c r="N386" s="10">
        <f>H386+K386</f>
        <v>0</v>
      </c>
      <c r="O386" s="106"/>
      <c r="P386" s="106"/>
      <c r="Q386" s="50"/>
    </row>
    <row r="387" spans="1:17" ht="30" customHeight="1">
      <c r="A387" s="60" t="s">
        <v>185</v>
      </c>
      <c r="B387" s="51">
        <v>6</v>
      </c>
      <c r="C387" s="36" t="s">
        <v>1737</v>
      </c>
      <c r="D387" s="91">
        <v>27820</v>
      </c>
      <c r="E387" s="84" t="s">
        <v>341</v>
      </c>
      <c r="F387" s="75">
        <f>F388+G388+H388</f>
        <v>4.76</v>
      </c>
      <c r="G387" s="80"/>
      <c r="H387" s="81"/>
      <c r="I387" s="75">
        <f>I388+J388+K388</f>
        <v>0</v>
      </c>
      <c r="J387" s="80"/>
      <c r="K387" s="81"/>
      <c r="L387" s="75">
        <f>L388+M388+N388</f>
        <v>4.76</v>
      </c>
      <c r="M387" s="80"/>
      <c r="N387" s="81"/>
      <c r="O387" s="105" t="s">
        <v>740</v>
      </c>
      <c r="P387" s="105" t="s">
        <v>433</v>
      </c>
      <c r="Q387" s="49"/>
    </row>
    <row r="388" spans="1:17" ht="30" customHeight="1">
      <c r="A388" s="61"/>
      <c r="B388" s="52"/>
      <c r="C388" s="38" t="s">
        <v>434</v>
      </c>
      <c r="D388" s="79"/>
      <c r="E388" s="85"/>
      <c r="F388" s="10"/>
      <c r="G388" s="10">
        <v>4.76</v>
      </c>
      <c r="H388" s="10"/>
      <c r="I388" s="10"/>
      <c r="J388" s="10"/>
      <c r="K388" s="10"/>
      <c r="L388" s="10">
        <f>F388+I388</f>
        <v>0</v>
      </c>
      <c r="M388" s="10">
        <f>G388+J388</f>
        <v>4.76</v>
      </c>
      <c r="N388" s="10">
        <f>H388+K388</f>
        <v>0</v>
      </c>
      <c r="O388" s="106"/>
      <c r="P388" s="106"/>
      <c r="Q388" s="50"/>
    </row>
    <row r="389" spans="1:17" ht="30" customHeight="1">
      <c r="A389" s="60" t="s">
        <v>185</v>
      </c>
      <c r="B389" s="51">
        <v>7</v>
      </c>
      <c r="C389" s="36" t="s">
        <v>1738</v>
      </c>
      <c r="D389" s="91">
        <v>27820</v>
      </c>
      <c r="E389" s="84" t="s">
        <v>342</v>
      </c>
      <c r="F389" s="75">
        <f>F390+G390+H390</f>
        <v>169.44</v>
      </c>
      <c r="G389" s="80"/>
      <c r="H389" s="81"/>
      <c r="I389" s="75">
        <f>I390+J390+K390</f>
        <v>0</v>
      </c>
      <c r="J389" s="80"/>
      <c r="K389" s="81"/>
      <c r="L389" s="75">
        <f>L390+M390+N390</f>
        <v>169.44</v>
      </c>
      <c r="M389" s="80"/>
      <c r="N389" s="81"/>
      <c r="O389" s="105" t="s">
        <v>723</v>
      </c>
      <c r="P389" s="105" t="s">
        <v>435</v>
      </c>
      <c r="Q389" s="49"/>
    </row>
    <row r="390" spans="1:17" ht="30" customHeight="1">
      <c r="A390" s="61"/>
      <c r="B390" s="52"/>
      <c r="C390" s="38" t="s">
        <v>436</v>
      </c>
      <c r="D390" s="79"/>
      <c r="E390" s="85"/>
      <c r="F390" s="10"/>
      <c r="G390" s="10">
        <v>169.44</v>
      </c>
      <c r="H390" s="10"/>
      <c r="I390" s="10"/>
      <c r="J390" s="10"/>
      <c r="K390" s="10"/>
      <c r="L390" s="10">
        <f>F390+I390</f>
        <v>0</v>
      </c>
      <c r="M390" s="10">
        <f>G390+J390</f>
        <v>169.44</v>
      </c>
      <c r="N390" s="10">
        <f>H390+K390</f>
        <v>0</v>
      </c>
      <c r="O390" s="106"/>
      <c r="P390" s="106"/>
      <c r="Q390" s="50"/>
    </row>
    <row r="391" spans="1:17" ht="30" customHeight="1">
      <c r="A391" s="60" t="s">
        <v>185</v>
      </c>
      <c r="B391" s="51">
        <v>8</v>
      </c>
      <c r="C391" s="36" t="s">
        <v>1739</v>
      </c>
      <c r="D391" s="91">
        <v>27820</v>
      </c>
      <c r="E391" s="84" t="s">
        <v>342</v>
      </c>
      <c r="F391" s="75">
        <f>F392+G392+H392</f>
        <v>117.55</v>
      </c>
      <c r="G391" s="80"/>
      <c r="H391" s="81"/>
      <c r="I391" s="75">
        <f>I392+J392+K392</f>
        <v>0</v>
      </c>
      <c r="J391" s="80"/>
      <c r="K391" s="81"/>
      <c r="L391" s="75">
        <f>L392+M392+N392</f>
        <v>117.55</v>
      </c>
      <c r="M391" s="80"/>
      <c r="N391" s="81"/>
      <c r="O391" s="105" t="s">
        <v>723</v>
      </c>
      <c r="P391" s="105" t="s">
        <v>437</v>
      </c>
      <c r="Q391" s="49"/>
    </row>
    <row r="392" spans="1:17" ht="30" customHeight="1">
      <c r="A392" s="61"/>
      <c r="B392" s="52"/>
      <c r="C392" s="38" t="s">
        <v>438</v>
      </c>
      <c r="D392" s="79"/>
      <c r="E392" s="85"/>
      <c r="F392" s="10"/>
      <c r="G392" s="10">
        <v>117.55</v>
      </c>
      <c r="H392" s="10"/>
      <c r="I392" s="10"/>
      <c r="J392" s="10"/>
      <c r="K392" s="10"/>
      <c r="L392" s="10">
        <f>F392+I392</f>
        <v>0</v>
      </c>
      <c r="M392" s="10">
        <f>G392+J392</f>
        <v>117.55</v>
      </c>
      <c r="N392" s="10">
        <f>H392+K392</f>
        <v>0</v>
      </c>
      <c r="O392" s="106"/>
      <c r="P392" s="106"/>
      <c r="Q392" s="50"/>
    </row>
    <row r="393" spans="1:17" ht="32.25" customHeight="1">
      <c r="A393" s="60" t="s">
        <v>185</v>
      </c>
      <c r="B393" s="51">
        <v>9</v>
      </c>
      <c r="C393" s="36" t="s">
        <v>1740</v>
      </c>
      <c r="D393" s="91">
        <v>27820</v>
      </c>
      <c r="E393" s="84" t="s">
        <v>439</v>
      </c>
      <c r="F393" s="75">
        <f>F394+G394+H394</f>
        <v>27.06</v>
      </c>
      <c r="G393" s="80"/>
      <c r="H393" s="81"/>
      <c r="I393" s="75">
        <f>I394+J394+K394</f>
        <v>0</v>
      </c>
      <c r="J393" s="80"/>
      <c r="K393" s="81"/>
      <c r="L393" s="75">
        <f>L394+M394+N394</f>
        <v>27.06</v>
      </c>
      <c r="M393" s="80"/>
      <c r="N393" s="81"/>
      <c r="O393" s="105" t="s">
        <v>723</v>
      </c>
      <c r="P393" s="105" t="s">
        <v>440</v>
      </c>
      <c r="Q393" s="49"/>
    </row>
    <row r="394" spans="1:17" ht="24.75" customHeight="1">
      <c r="A394" s="61"/>
      <c r="B394" s="52"/>
      <c r="C394" s="38" t="s">
        <v>441</v>
      </c>
      <c r="D394" s="79"/>
      <c r="E394" s="85"/>
      <c r="F394" s="10"/>
      <c r="G394" s="10">
        <v>27.06</v>
      </c>
      <c r="H394" s="10"/>
      <c r="I394" s="10"/>
      <c r="J394" s="10"/>
      <c r="K394" s="10"/>
      <c r="L394" s="10">
        <f>F394+I394</f>
        <v>0</v>
      </c>
      <c r="M394" s="10">
        <f>G394+J394</f>
        <v>27.06</v>
      </c>
      <c r="N394" s="10">
        <f>H394+K394</f>
        <v>0</v>
      </c>
      <c r="O394" s="106"/>
      <c r="P394" s="106"/>
      <c r="Q394" s="50"/>
    </row>
    <row r="395" spans="1:17" ht="26.25" customHeight="1">
      <c r="A395" s="60" t="s">
        <v>185</v>
      </c>
      <c r="B395" s="51">
        <v>10</v>
      </c>
      <c r="C395" s="36" t="s">
        <v>1741</v>
      </c>
      <c r="D395" s="78" t="s">
        <v>2279</v>
      </c>
      <c r="E395" s="84" t="s">
        <v>343</v>
      </c>
      <c r="F395" s="75">
        <f>F396+G396+H396</f>
        <v>450.01</v>
      </c>
      <c r="G395" s="80"/>
      <c r="H395" s="81"/>
      <c r="I395" s="75">
        <f>I396+J396+K396</f>
        <v>275.94</v>
      </c>
      <c r="J395" s="80"/>
      <c r="K395" s="81"/>
      <c r="L395" s="75">
        <f>L396+M396+N396</f>
        <v>725.95</v>
      </c>
      <c r="M395" s="80"/>
      <c r="N395" s="81"/>
      <c r="O395" s="105" t="s">
        <v>442</v>
      </c>
      <c r="P395" s="105" t="s">
        <v>443</v>
      </c>
      <c r="Q395" s="49"/>
    </row>
    <row r="396" spans="1:17" ht="54" customHeight="1">
      <c r="A396" s="61"/>
      <c r="B396" s="52"/>
      <c r="C396" s="38" t="s">
        <v>412</v>
      </c>
      <c r="D396" s="79"/>
      <c r="E396" s="85"/>
      <c r="F396" s="10"/>
      <c r="G396" s="10"/>
      <c r="H396" s="10">
        <v>450.01</v>
      </c>
      <c r="I396" s="10"/>
      <c r="J396" s="10"/>
      <c r="K396" s="10">
        <v>275.94</v>
      </c>
      <c r="L396" s="10">
        <f>F396+I396</f>
        <v>0</v>
      </c>
      <c r="M396" s="10">
        <f>G396+J396</f>
        <v>0</v>
      </c>
      <c r="N396" s="10">
        <f>H396+K396</f>
        <v>725.95</v>
      </c>
      <c r="O396" s="106"/>
      <c r="P396" s="106"/>
      <c r="Q396" s="50"/>
    </row>
    <row r="397" spans="1:17" ht="29.25" customHeight="1">
      <c r="A397" s="60" t="s">
        <v>185</v>
      </c>
      <c r="B397" s="51">
        <v>11</v>
      </c>
      <c r="C397" s="36" t="s">
        <v>1742</v>
      </c>
      <c r="D397" s="91">
        <v>27820</v>
      </c>
      <c r="E397" s="84" t="s">
        <v>343</v>
      </c>
      <c r="F397" s="75">
        <f>F398+G398+H398</f>
        <v>30.14</v>
      </c>
      <c r="G397" s="80"/>
      <c r="H397" s="81"/>
      <c r="I397" s="75">
        <f>I398+J398+K398</f>
        <v>0</v>
      </c>
      <c r="J397" s="80"/>
      <c r="K397" s="81"/>
      <c r="L397" s="75">
        <f>L398+M398+N398</f>
        <v>30.14</v>
      </c>
      <c r="M397" s="80"/>
      <c r="N397" s="81"/>
      <c r="O397" s="105" t="s">
        <v>740</v>
      </c>
      <c r="P397" s="105" t="s">
        <v>1233</v>
      </c>
      <c r="Q397" s="49"/>
    </row>
    <row r="398" spans="1:17" ht="29.25" customHeight="1">
      <c r="A398" s="61"/>
      <c r="B398" s="52"/>
      <c r="C398" s="38" t="s">
        <v>1234</v>
      </c>
      <c r="D398" s="79"/>
      <c r="E398" s="85"/>
      <c r="F398" s="10"/>
      <c r="G398" s="10"/>
      <c r="H398" s="10">
        <v>30.14</v>
      </c>
      <c r="I398" s="10"/>
      <c r="J398" s="10"/>
      <c r="K398" s="10"/>
      <c r="L398" s="10">
        <f>F398+I398</f>
        <v>0</v>
      </c>
      <c r="M398" s="10">
        <f>G398+J398</f>
        <v>0</v>
      </c>
      <c r="N398" s="10">
        <f>H398+K398</f>
        <v>30.14</v>
      </c>
      <c r="O398" s="106"/>
      <c r="P398" s="106"/>
      <c r="Q398" s="50"/>
    </row>
    <row r="399" spans="1:17" ht="41.25" customHeight="1">
      <c r="A399" s="60" t="s">
        <v>185</v>
      </c>
      <c r="B399" s="51">
        <v>12</v>
      </c>
      <c r="C399" s="36" t="s">
        <v>1743</v>
      </c>
      <c r="D399" s="91">
        <v>27820</v>
      </c>
      <c r="E399" s="84" t="s">
        <v>1235</v>
      </c>
      <c r="F399" s="75">
        <f>F400+G400+H400</f>
        <v>74.4</v>
      </c>
      <c r="G399" s="80"/>
      <c r="H399" s="81"/>
      <c r="I399" s="75">
        <f>I400+J400+K400</f>
        <v>0</v>
      </c>
      <c r="J399" s="80"/>
      <c r="K399" s="81"/>
      <c r="L399" s="75">
        <f>L400+M400+N400</f>
        <v>74.4</v>
      </c>
      <c r="M399" s="80"/>
      <c r="N399" s="81"/>
      <c r="O399" s="105" t="s">
        <v>1236</v>
      </c>
      <c r="P399" s="105" t="s">
        <v>1237</v>
      </c>
      <c r="Q399" s="49"/>
    </row>
    <row r="400" spans="1:17" ht="41.25" customHeight="1">
      <c r="A400" s="61"/>
      <c r="B400" s="52"/>
      <c r="C400" s="38" t="s">
        <v>1238</v>
      </c>
      <c r="D400" s="79"/>
      <c r="E400" s="85"/>
      <c r="F400" s="10"/>
      <c r="G400" s="10"/>
      <c r="H400" s="10">
        <v>74.4</v>
      </c>
      <c r="I400" s="10"/>
      <c r="J400" s="10"/>
      <c r="K400" s="10"/>
      <c r="L400" s="10">
        <f>F400+I400</f>
        <v>0</v>
      </c>
      <c r="M400" s="10">
        <f>G400+J400</f>
        <v>0</v>
      </c>
      <c r="N400" s="10">
        <f>H400+K400</f>
        <v>74.4</v>
      </c>
      <c r="O400" s="106"/>
      <c r="P400" s="106"/>
      <c r="Q400" s="50"/>
    </row>
    <row r="401" spans="1:17" ht="40.5" customHeight="1">
      <c r="A401" s="60" t="s">
        <v>185</v>
      </c>
      <c r="B401" s="51">
        <v>13</v>
      </c>
      <c r="C401" s="43" t="s">
        <v>2424</v>
      </c>
      <c r="D401" s="78" t="s">
        <v>2279</v>
      </c>
      <c r="E401" s="84" t="s">
        <v>344</v>
      </c>
      <c r="F401" s="75">
        <f>F402+G402+H402</f>
        <v>268.03</v>
      </c>
      <c r="G401" s="80"/>
      <c r="H401" s="81"/>
      <c r="I401" s="75">
        <f>I402+J402+K402</f>
        <v>411.02</v>
      </c>
      <c r="J401" s="80"/>
      <c r="K401" s="81"/>
      <c r="L401" s="75">
        <f>L402+M402+N402</f>
        <v>679.05</v>
      </c>
      <c r="M401" s="80"/>
      <c r="N401" s="81"/>
      <c r="O401" s="105" t="s">
        <v>1068</v>
      </c>
      <c r="P401" s="105" t="s">
        <v>1069</v>
      </c>
      <c r="Q401" s="49" t="s">
        <v>1509</v>
      </c>
    </row>
    <row r="402" spans="1:17" ht="40.5" customHeight="1">
      <c r="A402" s="61"/>
      <c r="B402" s="52"/>
      <c r="C402" s="38" t="s">
        <v>1070</v>
      </c>
      <c r="D402" s="79"/>
      <c r="E402" s="85"/>
      <c r="F402" s="10">
        <v>268.03</v>
      </c>
      <c r="G402" s="10"/>
      <c r="H402" s="10"/>
      <c r="I402" s="10">
        <v>411.02</v>
      </c>
      <c r="J402" s="10"/>
      <c r="K402" s="10"/>
      <c r="L402" s="10">
        <f>F402+I402</f>
        <v>679.05</v>
      </c>
      <c r="M402" s="10">
        <f>G402+J402</f>
        <v>0</v>
      </c>
      <c r="N402" s="10">
        <f>H402+K402</f>
        <v>0</v>
      </c>
      <c r="O402" s="106"/>
      <c r="P402" s="106"/>
      <c r="Q402" s="50"/>
    </row>
    <row r="403" spans="1:17" ht="22.5" customHeight="1">
      <c r="A403" s="60" t="s">
        <v>185</v>
      </c>
      <c r="B403" s="51">
        <v>14</v>
      </c>
      <c r="C403" s="43" t="s">
        <v>2423</v>
      </c>
      <c r="D403" s="78" t="s">
        <v>2280</v>
      </c>
      <c r="E403" s="84" t="s">
        <v>344</v>
      </c>
      <c r="F403" s="75">
        <f>F404+G404+H404</f>
        <v>517.31</v>
      </c>
      <c r="G403" s="76"/>
      <c r="H403" s="77"/>
      <c r="I403" s="75">
        <f>I404+J404+K404</f>
        <v>353.4</v>
      </c>
      <c r="J403" s="80"/>
      <c r="K403" s="81"/>
      <c r="L403" s="75">
        <f>L404+M404+N404</f>
        <v>870.7099999999999</v>
      </c>
      <c r="M403" s="80"/>
      <c r="N403" s="81"/>
      <c r="O403" s="105" t="s">
        <v>1068</v>
      </c>
      <c r="P403" s="105" t="s">
        <v>1071</v>
      </c>
      <c r="Q403" s="49" t="s">
        <v>1509</v>
      </c>
    </row>
    <row r="404" spans="1:17" ht="52.5" customHeight="1">
      <c r="A404" s="61"/>
      <c r="B404" s="52"/>
      <c r="C404" s="38" t="s">
        <v>1072</v>
      </c>
      <c r="D404" s="79"/>
      <c r="E404" s="85"/>
      <c r="F404" s="10">
        <v>517.31</v>
      </c>
      <c r="G404" s="10"/>
      <c r="H404" s="10"/>
      <c r="I404" s="10">
        <v>353.4</v>
      </c>
      <c r="J404" s="10"/>
      <c r="K404" s="10"/>
      <c r="L404" s="10">
        <f>F404+I404</f>
        <v>870.7099999999999</v>
      </c>
      <c r="M404" s="10">
        <f>G404+J404</f>
        <v>0</v>
      </c>
      <c r="N404" s="10">
        <f>H404+K404</f>
        <v>0</v>
      </c>
      <c r="O404" s="106"/>
      <c r="P404" s="106"/>
      <c r="Q404" s="50"/>
    </row>
    <row r="405" spans="1:17" ht="30" customHeight="1">
      <c r="A405" s="60" t="s">
        <v>185</v>
      </c>
      <c r="B405" s="51">
        <v>15</v>
      </c>
      <c r="C405" s="36" t="s">
        <v>1744</v>
      </c>
      <c r="D405" s="78" t="s">
        <v>2281</v>
      </c>
      <c r="E405" s="84" t="s">
        <v>345</v>
      </c>
      <c r="F405" s="75">
        <f>F406+G406+H406</f>
        <v>93.98</v>
      </c>
      <c r="G405" s="76"/>
      <c r="H405" s="77"/>
      <c r="I405" s="75">
        <f>I406+J406+K406</f>
        <v>84.75</v>
      </c>
      <c r="J405" s="76"/>
      <c r="K405" s="77"/>
      <c r="L405" s="75">
        <f>L406+M406+N406</f>
        <v>178.73000000000002</v>
      </c>
      <c r="M405" s="76"/>
      <c r="N405" s="77"/>
      <c r="O405" s="105" t="s">
        <v>1073</v>
      </c>
      <c r="P405" s="105" t="s">
        <v>1074</v>
      </c>
      <c r="Q405" s="49"/>
    </row>
    <row r="406" spans="1:17" ht="30" customHeight="1">
      <c r="A406" s="61"/>
      <c r="B406" s="52"/>
      <c r="C406" s="38" t="s">
        <v>1075</v>
      </c>
      <c r="D406" s="79"/>
      <c r="E406" s="85"/>
      <c r="F406" s="10">
        <v>93.98</v>
      </c>
      <c r="G406" s="10"/>
      <c r="H406" s="10"/>
      <c r="I406" s="10">
        <v>84.75</v>
      </c>
      <c r="J406" s="10"/>
      <c r="K406" s="10"/>
      <c r="L406" s="10">
        <f>F406+I406</f>
        <v>178.73000000000002</v>
      </c>
      <c r="M406" s="10">
        <f>G406+J406</f>
        <v>0</v>
      </c>
      <c r="N406" s="10">
        <f>H406+K406</f>
        <v>0</v>
      </c>
      <c r="O406" s="106"/>
      <c r="P406" s="106"/>
      <c r="Q406" s="50"/>
    </row>
    <row r="407" spans="1:17" ht="30" customHeight="1">
      <c r="A407" s="60" t="s">
        <v>185</v>
      </c>
      <c r="B407" s="51">
        <v>16</v>
      </c>
      <c r="C407" s="36" t="s">
        <v>1745</v>
      </c>
      <c r="D407" s="78" t="s">
        <v>2282</v>
      </c>
      <c r="E407" s="84" t="s">
        <v>428</v>
      </c>
      <c r="F407" s="75">
        <f>F408+G408+H408</f>
        <v>0</v>
      </c>
      <c r="G407" s="76"/>
      <c r="H407" s="77"/>
      <c r="I407" s="75">
        <f>I408+J408+K408</f>
        <v>119.35</v>
      </c>
      <c r="J407" s="76"/>
      <c r="K407" s="77"/>
      <c r="L407" s="75">
        <f>L408+M408+N408</f>
        <v>119.35</v>
      </c>
      <c r="M407" s="76"/>
      <c r="N407" s="77"/>
      <c r="O407" s="105" t="s">
        <v>1236</v>
      </c>
      <c r="P407" s="105" t="s">
        <v>1076</v>
      </c>
      <c r="Q407" s="49"/>
    </row>
    <row r="408" spans="1:17" ht="30" customHeight="1">
      <c r="A408" s="61"/>
      <c r="B408" s="52"/>
      <c r="C408" s="38" t="s">
        <v>1077</v>
      </c>
      <c r="D408" s="79"/>
      <c r="E408" s="85"/>
      <c r="F408" s="10"/>
      <c r="G408" s="10"/>
      <c r="H408" s="10"/>
      <c r="I408" s="10">
        <v>119.35</v>
      </c>
      <c r="J408" s="10"/>
      <c r="K408" s="10"/>
      <c r="L408" s="10">
        <f>F408+I408</f>
        <v>119.35</v>
      </c>
      <c r="M408" s="10">
        <f>G408+J408</f>
        <v>0</v>
      </c>
      <c r="N408" s="10">
        <f>H408+K408</f>
        <v>0</v>
      </c>
      <c r="O408" s="106"/>
      <c r="P408" s="106"/>
      <c r="Q408" s="50"/>
    </row>
    <row r="409" spans="1:17" ht="22.5" customHeight="1">
      <c r="A409" s="60" t="s">
        <v>185</v>
      </c>
      <c r="B409" s="51">
        <v>17</v>
      </c>
      <c r="C409" s="36" t="s">
        <v>1746</v>
      </c>
      <c r="D409" s="78" t="s">
        <v>2281</v>
      </c>
      <c r="E409" s="84" t="s">
        <v>344</v>
      </c>
      <c r="F409" s="75">
        <f>F410+G410+H410</f>
        <v>0</v>
      </c>
      <c r="G409" s="76"/>
      <c r="H409" s="77"/>
      <c r="I409" s="75">
        <f>I410+J410+K410</f>
        <v>2.39</v>
      </c>
      <c r="J409" s="76"/>
      <c r="K409" s="77"/>
      <c r="L409" s="75">
        <f>L410+M410+N410</f>
        <v>2.39</v>
      </c>
      <c r="M409" s="76"/>
      <c r="N409" s="77"/>
      <c r="O409" s="105" t="s">
        <v>1078</v>
      </c>
      <c r="P409" s="105" t="s">
        <v>1079</v>
      </c>
      <c r="Q409" s="49" t="s">
        <v>1509</v>
      </c>
    </row>
    <row r="410" spans="1:17" ht="51.75" customHeight="1">
      <c r="A410" s="61"/>
      <c r="B410" s="52"/>
      <c r="C410" s="38" t="s">
        <v>1080</v>
      </c>
      <c r="D410" s="79"/>
      <c r="E410" s="85"/>
      <c r="F410" s="10"/>
      <c r="G410" s="10"/>
      <c r="H410" s="10"/>
      <c r="I410" s="10">
        <v>2.39</v>
      </c>
      <c r="J410" s="10"/>
      <c r="K410" s="10"/>
      <c r="L410" s="10">
        <f>F410+I410</f>
        <v>2.39</v>
      </c>
      <c r="M410" s="10">
        <f>G410+J410</f>
        <v>0</v>
      </c>
      <c r="N410" s="10">
        <f>H410+K410</f>
        <v>0</v>
      </c>
      <c r="O410" s="106"/>
      <c r="P410" s="106"/>
      <c r="Q410" s="50"/>
    </row>
    <row r="411" spans="1:17" ht="22.5" customHeight="1">
      <c r="A411" s="60" t="s">
        <v>185</v>
      </c>
      <c r="B411" s="51">
        <v>18</v>
      </c>
      <c r="C411" s="36" t="s">
        <v>1747</v>
      </c>
      <c r="D411" s="78" t="s">
        <v>2281</v>
      </c>
      <c r="E411" s="84" t="s">
        <v>341</v>
      </c>
      <c r="F411" s="75">
        <f>F412+G412+H412</f>
        <v>0</v>
      </c>
      <c r="G411" s="76"/>
      <c r="H411" s="77"/>
      <c r="I411" s="75">
        <f>I412+J412+K412</f>
        <v>34.21</v>
      </c>
      <c r="J411" s="76"/>
      <c r="K411" s="77"/>
      <c r="L411" s="75">
        <f>L412+M412+N412</f>
        <v>34.21</v>
      </c>
      <c r="M411" s="76"/>
      <c r="N411" s="77"/>
      <c r="O411" s="105" t="s">
        <v>723</v>
      </c>
      <c r="P411" s="105" t="s">
        <v>1081</v>
      </c>
      <c r="Q411" s="49"/>
    </row>
    <row r="412" spans="1:17" ht="22.5" customHeight="1">
      <c r="A412" s="61"/>
      <c r="B412" s="52"/>
      <c r="C412" s="38" t="s">
        <v>1082</v>
      </c>
      <c r="D412" s="79"/>
      <c r="E412" s="85"/>
      <c r="F412" s="10"/>
      <c r="G412" s="10"/>
      <c r="H412" s="10"/>
      <c r="I412" s="10"/>
      <c r="J412" s="10"/>
      <c r="K412" s="10">
        <v>34.21</v>
      </c>
      <c r="L412" s="10">
        <f>F412+I412</f>
        <v>0</v>
      </c>
      <c r="M412" s="10">
        <f>G412+J412</f>
        <v>0</v>
      </c>
      <c r="N412" s="10">
        <f>H412+K412</f>
        <v>34.21</v>
      </c>
      <c r="O412" s="106"/>
      <c r="P412" s="106"/>
      <c r="Q412" s="50"/>
    </row>
    <row r="413" spans="1:17" ht="22.5" customHeight="1">
      <c r="A413" s="60" t="s">
        <v>185</v>
      </c>
      <c r="B413" s="51">
        <v>19</v>
      </c>
      <c r="C413" s="36" t="s">
        <v>1748</v>
      </c>
      <c r="D413" s="78" t="s">
        <v>2282</v>
      </c>
      <c r="E413" s="84" t="s">
        <v>1083</v>
      </c>
      <c r="F413" s="75">
        <f>F414+G414+H414</f>
        <v>2.27</v>
      </c>
      <c r="G413" s="76"/>
      <c r="H413" s="77"/>
      <c r="I413" s="75">
        <f>I414+J414+K414</f>
        <v>9.46</v>
      </c>
      <c r="J413" s="76"/>
      <c r="K413" s="77"/>
      <c r="L413" s="75">
        <f>L414+M414+N414</f>
        <v>11.73</v>
      </c>
      <c r="M413" s="76"/>
      <c r="N413" s="77"/>
      <c r="O413" s="105" t="s">
        <v>723</v>
      </c>
      <c r="P413" s="105" t="s">
        <v>1084</v>
      </c>
      <c r="Q413" s="49"/>
    </row>
    <row r="414" spans="1:17" ht="22.5" customHeight="1">
      <c r="A414" s="61"/>
      <c r="B414" s="52"/>
      <c r="C414" s="38" t="s">
        <v>1085</v>
      </c>
      <c r="D414" s="79"/>
      <c r="E414" s="85"/>
      <c r="F414" s="10"/>
      <c r="G414" s="10"/>
      <c r="H414" s="10">
        <v>2.27</v>
      </c>
      <c r="I414" s="10"/>
      <c r="J414" s="10"/>
      <c r="K414" s="10">
        <v>9.46</v>
      </c>
      <c r="L414" s="10">
        <f>F414+I414</f>
        <v>0</v>
      </c>
      <c r="M414" s="10">
        <f>G414+J414</f>
        <v>0</v>
      </c>
      <c r="N414" s="10">
        <f>H414+K414</f>
        <v>11.73</v>
      </c>
      <c r="O414" s="106"/>
      <c r="P414" s="106"/>
      <c r="Q414" s="50"/>
    </row>
    <row r="415" spans="1:17" ht="30" customHeight="1">
      <c r="A415" s="60" t="s">
        <v>185</v>
      </c>
      <c r="B415" s="51">
        <v>20</v>
      </c>
      <c r="C415" s="42" t="s">
        <v>1749</v>
      </c>
      <c r="D415" s="78" t="s">
        <v>2281</v>
      </c>
      <c r="E415" s="84" t="s">
        <v>342</v>
      </c>
      <c r="F415" s="75">
        <f>F416+G416+H416</f>
        <v>4.93</v>
      </c>
      <c r="G415" s="76"/>
      <c r="H415" s="77"/>
      <c r="I415" s="75">
        <f>I416+J416+K416</f>
        <v>8.52</v>
      </c>
      <c r="J415" s="76"/>
      <c r="K415" s="77"/>
      <c r="L415" s="75">
        <f>L416+M416+N416</f>
        <v>13.45</v>
      </c>
      <c r="M415" s="76"/>
      <c r="N415" s="77"/>
      <c r="O415" s="105" t="s">
        <v>110</v>
      </c>
      <c r="P415" s="105" t="s">
        <v>1086</v>
      </c>
      <c r="Q415" s="49"/>
    </row>
    <row r="416" spans="1:17" ht="30" customHeight="1">
      <c r="A416" s="61"/>
      <c r="B416" s="52"/>
      <c r="C416" s="38" t="s">
        <v>1087</v>
      </c>
      <c r="D416" s="79"/>
      <c r="E416" s="85"/>
      <c r="F416" s="10"/>
      <c r="G416" s="10"/>
      <c r="H416" s="10">
        <v>4.93</v>
      </c>
      <c r="I416" s="10">
        <v>3.72</v>
      </c>
      <c r="J416" s="10">
        <v>1.8</v>
      </c>
      <c r="K416" s="10">
        <v>3</v>
      </c>
      <c r="L416" s="10">
        <f>F416+I416</f>
        <v>3.72</v>
      </c>
      <c r="M416" s="10">
        <f>G416+J416</f>
        <v>1.8</v>
      </c>
      <c r="N416" s="10">
        <f>H416+K416</f>
        <v>7.93</v>
      </c>
      <c r="O416" s="106"/>
      <c r="P416" s="106"/>
      <c r="Q416" s="50"/>
    </row>
    <row r="417" spans="1:17" ht="30" customHeight="1">
      <c r="A417" s="60" t="s">
        <v>185</v>
      </c>
      <c r="B417" s="51">
        <v>21</v>
      </c>
      <c r="C417" s="43" t="s">
        <v>1750</v>
      </c>
      <c r="D417" s="78" t="s">
        <v>2283</v>
      </c>
      <c r="E417" s="84" t="s">
        <v>344</v>
      </c>
      <c r="F417" s="75">
        <f>F418+G418+H418</f>
        <v>0</v>
      </c>
      <c r="G417" s="76"/>
      <c r="H417" s="77"/>
      <c r="I417" s="75">
        <f>I418+J418+K418</f>
        <v>877.5</v>
      </c>
      <c r="J417" s="76"/>
      <c r="K417" s="77"/>
      <c r="L417" s="75">
        <f>L418+M418+N418</f>
        <v>877.5</v>
      </c>
      <c r="M417" s="76"/>
      <c r="N417" s="77"/>
      <c r="O417" s="105" t="s">
        <v>1073</v>
      </c>
      <c r="P417" s="105" t="s">
        <v>1088</v>
      </c>
      <c r="Q417" s="49" t="s">
        <v>1509</v>
      </c>
    </row>
    <row r="418" spans="1:17" ht="30" customHeight="1">
      <c r="A418" s="61"/>
      <c r="B418" s="52"/>
      <c r="C418" s="38" t="s">
        <v>1089</v>
      </c>
      <c r="D418" s="79"/>
      <c r="E418" s="85"/>
      <c r="F418" s="10"/>
      <c r="G418" s="10"/>
      <c r="H418" s="10"/>
      <c r="I418" s="10">
        <v>877.5</v>
      </c>
      <c r="J418" s="10"/>
      <c r="K418" s="10"/>
      <c r="L418" s="10">
        <f>F418+I418</f>
        <v>877.5</v>
      </c>
      <c r="M418" s="10">
        <f>G418+J418</f>
        <v>0</v>
      </c>
      <c r="N418" s="10">
        <f>H418+K418</f>
        <v>0</v>
      </c>
      <c r="O418" s="106"/>
      <c r="P418" s="106"/>
      <c r="Q418" s="50"/>
    </row>
    <row r="419" spans="1:17" ht="30" customHeight="1">
      <c r="A419" s="60" t="s">
        <v>185</v>
      </c>
      <c r="B419" s="51">
        <v>22</v>
      </c>
      <c r="C419" s="36" t="s">
        <v>1751</v>
      </c>
      <c r="D419" s="78" t="s">
        <v>2284</v>
      </c>
      <c r="E419" s="84" t="s">
        <v>1090</v>
      </c>
      <c r="F419" s="75">
        <f>F420+G420+H420</f>
        <v>0</v>
      </c>
      <c r="G419" s="76"/>
      <c r="H419" s="77"/>
      <c r="I419" s="75">
        <f>I420+J420+K420</f>
        <v>1.54</v>
      </c>
      <c r="J419" s="76"/>
      <c r="K419" s="77"/>
      <c r="L419" s="75">
        <f>L420+M420+N420</f>
        <v>1.54</v>
      </c>
      <c r="M419" s="76"/>
      <c r="N419" s="77"/>
      <c r="O419" s="105" t="s">
        <v>243</v>
      </c>
      <c r="P419" s="105" t="s">
        <v>1091</v>
      </c>
      <c r="Q419" s="49"/>
    </row>
    <row r="420" spans="1:17" ht="30" customHeight="1">
      <c r="A420" s="61"/>
      <c r="B420" s="52"/>
      <c r="C420" s="38" t="s">
        <v>1092</v>
      </c>
      <c r="D420" s="79"/>
      <c r="E420" s="85"/>
      <c r="F420" s="10"/>
      <c r="G420" s="10"/>
      <c r="H420" s="10"/>
      <c r="I420" s="10"/>
      <c r="J420" s="10"/>
      <c r="K420" s="10">
        <v>1.54</v>
      </c>
      <c r="L420" s="10">
        <f>F420+I420</f>
        <v>0</v>
      </c>
      <c r="M420" s="10">
        <f>G420+J420</f>
        <v>0</v>
      </c>
      <c r="N420" s="10">
        <f>H420+K420</f>
        <v>1.54</v>
      </c>
      <c r="O420" s="106"/>
      <c r="P420" s="106"/>
      <c r="Q420" s="50"/>
    </row>
    <row r="421" spans="1:17" ht="41.25" customHeight="1">
      <c r="A421" s="60" t="s">
        <v>185</v>
      </c>
      <c r="B421" s="51">
        <v>23</v>
      </c>
      <c r="C421" s="36" t="s">
        <v>1752</v>
      </c>
      <c r="D421" s="78" t="s">
        <v>2285</v>
      </c>
      <c r="E421" s="84" t="s">
        <v>1235</v>
      </c>
      <c r="F421" s="75">
        <f>F422+G422+H422</f>
        <v>0</v>
      </c>
      <c r="G421" s="76"/>
      <c r="H421" s="77"/>
      <c r="I421" s="75">
        <f>I422+J422+K422</f>
        <v>26.53</v>
      </c>
      <c r="J421" s="76"/>
      <c r="K421" s="77"/>
      <c r="L421" s="75">
        <f>L422+M422+N422</f>
        <v>26.53</v>
      </c>
      <c r="M421" s="76"/>
      <c r="N421" s="77"/>
      <c r="O421" s="105" t="s">
        <v>1236</v>
      </c>
      <c r="P421" s="105" t="s">
        <v>1093</v>
      </c>
      <c r="Q421" s="49"/>
    </row>
    <row r="422" spans="1:17" ht="26.25" customHeight="1">
      <c r="A422" s="61"/>
      <c r="B422" s="52"/>
      <c r="C422" s="38" t="s">
        <v>411</v>
      </c>
      <c r="D422" s="79"/>
      <c r="E422" s="85"/>
      <c r="F422" s="10"/>
      <c r="G422" s="10"/>
      <c r="H422" s="10"/>
      <c r="I422" s="10">
        <v>26.53</v>
      </c>
      <c r="J422" s="10"/>
      <c r="K422" s="10"/>
      <c r="L422" s="10">
        <f>F422+I422</f>
        <v>26.53</v>
      </c>
      <c r="M422" s="10">
        <f>G422+J422</f>
        <v>0</v>
      </c>
      <c r="N422" s="10">
        <f>H422+K422</f>
        <v>0</v>
      </c>
      <c r="O422" s="106"/>
      <c r="P422" s="106"/>
      <c r="Q422" s="50"/>
    </row>
    <row r="423" spans="1:17" ht="41.25" customHeight="1">
      <c r="A423" s="60" t="s">
        <v>185</v>
      </c>
      <c r="B423" s="51">
        <v>24</v>
      </c>
      <c r="C423" s="36" t="s">
        <v>1753</v>
      </c>
      <c r="D423" s="78" t="s">
        <v>2285</v>
      </c>
      <c r="E423" s="84" t="s">
        <v>344</v>
      </c>
      <c r="F423" s="75">
        <f>F424+G424+H424</f>
        <v>0</v>
      </c>
      <c r="G423" s="76"/>
      <c r="H423" s="77"/>
      <c r="I423" s="75">
        <f>I424+J424+K424</f>
        <v>510.4</v>
      </c>
      <c r="J423" s="76"/>
      <c r="K423" s="77"/>
      <c r="L423" s="75">
        <f>L424+M424+N424</f>
        <v>510.4</v>
      </c>
      <c r="M423" s="76"/>
      <c r="N423" s="77"/>
      <c r="O423" s="105" t="s">
        <v>1094</v>
      </c>
      <c r="P423" s="105" t="s">
        <v>1095</v>
      </c>
      <c r="Q423" s="49" t="s">
        <v>1509</v>
      </c>
    </row>
    <row r="424" spans="1:17" ht="38.25" customHeight="1">
      <c r="A424" s="61"/>
      <c r="B424" s="52"/>
      <c r="C424" s="38" t="s">
        <v>1096</v>
      </c>
      <c r="D424" s="79"/>
      <c r="E424" s="85"/>
      <c r="F424" s="10"/>
      <c r="G424" s="10"/>
      <c r="H424" s="10"/>
      <c r="I424" s="10">
        <v>510.4</v>
      </c>
      <c r="J424" s="10"/>
      <c r="K424" s="10"/>
      <c r="L424" s="10">
        <f>F424+I424</f>
        <v>510.4</v>
      </c>
      <c r="M424" s="10">
        <f>G424+J424</f>
        <v>0</v>
      </c>
      <c r="N424" s="10">
        <f>H424+K424</f>
        <v>0</v>
      </c>
      <c r="O424" s="106"/>
      <c r="P424" s="106"/>
      <c r="Q424" s="50"/>
    </row>
    <row r="425" spans="1:17" ht="29.25" customHeight="1">
      <c r="A425" s="60" t="s">
        <v>185</v>
      </c>
      <c r="B425" s="51">
        <v>25</v>
      </c>
      <c r="C425" s="36" t="s">
        <v>1754</v>
      </c>
      <c r="D425" s="78" t="s">
        <v>2286</v>
      </c>
      <c r="E425" s="84" t="s">
        <v>346</v>
      </c>
      <c r="F425" s="75">
        <f>F426+G426+H426</f>
        <v>0</v>
      </c>
      <c r="G425" s="76"/>
      <c r="H425" s="77"/>
      <c r="I425" s="75">
        <f>I426+J426+K426</f>
        <v>75.33</v>
      </c>
      <c r="J425" s="76"/>
      <c r="K425" s="77"/>
      <c r="L425" s="75">
        <f>L426+M426+N426</f>
        <v>75.33</v>
      </c>
      <c r="M425" s="76"/>
      <c r="N425" s="77"/>
      <c r="O425" s="105" t="s">
        <v>1236</v>
      </c>
      <c r="P425" s="105" t="s">
        <v>1097</v>
      </c>
      <c r="Q425" s="49"/>
    </row>
    <row r="426" spans="1:17" ht="29.25" customHeight="1">
      <c r="A426" s="61"/>
      <c r="B426" s="52"/>
      <c r="C426" s="38" t="s">
        <v>1098</v>
      </c>
      <c r="D426" s="79"/>
      <c r="E426" s="85"/>
      <c r="F426" s="10"/>
      <c r="G426" s="10"/>
      <c r="H426" s="10"/>
      <c r="I426" s="10">
        <v>75.33</v>
      </c>
      <c r="J426" s="10"/>
      <c r="K426" s="10"/>
      <c r="L426" s="10">
        <f>F426+I426</f>
        <v>75.33</v>
      </c>
      <c r="M426" s="10">
        <f>G426+J426</f>
        <v>0</v>
      </c>
      <c r="N426" s="10">
        <f>H426+K426</f>
        <v>0</v>
      </c>
      <c r="O426" s="106"/>
      <c r="P426" s="106"/>
      <c r="Q426" s="50"/>
    </row>
    <row r="427" spans="1:17" ht="22.5" customHeight="1">
      <c r="A427" s="60" t="s">
        <v>185</v>
      </c>
      <c r="B427" s="51">
        <v>26</v>
      </c>
      <c r="C427" s="36" t="s">
        <v>1755</v>
      </c>
      <c r="D427" s="78" t="s">
        <v>2286</v>
      </c>
      <c r="E427" s="84" t="s">
        <v>344</v>
      </c>
      <c r="F427" s="75">
        <f>F428+G428+H428</f>
        <v>39.85</v>
      </c>
      <c r="G427" s="76"/>
      <c r="H427" s="77"/>
      <c r="I427" s="75">
        <f>I428+J428+K428</f>
        <v>209.17</v>
      </c>
      <c r="J427" s="76"/>
      <c r="K427" s="77"/>
      <c r="L427" s="75">
        <f>L428+M428+N428</f>
        <v>249.01999999999998</v>
      </c>
      <c r="M427" s="76"/>
      <c r="N427" s="77"/>
      <c r="O427" s="105" t="s">
        <v>723</v>
      </c>
      <c r="P427" s="105" t="s">
        <v>1099</v>
      </c>
      <c r="Q427" s="49"/>
    </row>
    <row r="428" spans="1:17" ht="52.5" customHeight="1">
      <c r="A428" s="61"/>
      <c r="B428" s="52"/>
      <c r="C428" s="38" t="s">
        <v>1100</v>
      </c>
      <c r="D428" s="79"/>
      <c r="E428" s="85"/>
      <c r="F428" s="10"/>
      <c r="G428" s="10"/>
      <c r="H428" s="10">
        <v>39.85</v>
      </c>
      <c r="I428" s="10"/>
      <c r="J428" s="10"/>
      <c r="K428" s="10">
        <v>209.17</v>
      </c>
      <c r="L428" s="10">
        <f>F428+I428</f>
        <v>0</v>
      </c>
      <c r="M428" s="10">
        <f>G428+J428</f>
        <v>0</v>
      </c>
      <c r="N428" s="10">
        <f>H428+K428</f>
        <v>249.01999999999998</v>
      </c>
      <c r="O428" s="106"/>
      <c r="P428" s="106"/>
      <c r="Q428" s="50"/>
    </row>
    <row r="429" spans="1:17" ht="29.25" customHeight="1">
      <c r="A429" s="60" t="s">
        <v>185</v>
      </c>
      <c r="B429" s="51"/>
      <c r="C429" s="36"/>
      <c r="D429" s="92"/>
      <c r="E429" s="93"/>
      <c r="F429" s="88">
        <f>F430+G430+H430</f>
        <v>1977.52</v>
      </c>
      <c r="G429" s="89"/>
      <c r="H429" s="90"/>
      <c r="I429" s="88">
        <f>I430+J430+K430</f>
        <v>3349.6900000000005</v>
      </c>
      <c r="J429" s="89"/>
      <c r="K429" s="90"/>
      <c r="L429" s="88">
        <f>L430+M430+N430</f>
        <v>5327.21</v>
      </c>
      <c r="M429" s="89"/>
      <c r="N429" s="90"/>
      <c r="O429" s="99"/>
      <c r="P429" s="99"/>
      <c r="Q429" s="103"/>
    </row>
    <row r="430" spans="1:17" ht="29.25" customHeight="1">
      <c r="A430" s="61"/>
      <c r="B430" s="52"/>
      <c r="C430" s="38" t="s">
        <v>421</v>
      </c>
      <c r="D430" s="87"/>
      <c r="E430" s="94"/>
      <c r="F430" s="11">
        <f>F378+F380+F382+F384+F386+F388+F390+F392+F394+F396+F398+F400+F402+F404+F406+F408+F410+F412+F414+F416+F418+F420+F422+F424+F426+F428</f>
        <v>1014.43</v>
      </c>
      <c r="G430" s="11">
        <f aca="true" t="shared" si="8" ref="G430:N430">G378+G380+G382+G384+G386+G388+G390+G392+G394+G396+G398+G400+G402+G404+G406+G408+G410+G412+G414+G416+G418+G420+G422+G424+G426+G428</f>
        <v>361.49</v>
      </c>
      <c r="H430" s="11">
        <f t="shared" si="8"/>
        <v>601.5999999999999</v>
      </c>
      <c r="I430" s="11">
        <f t="shared" si="8"/>
        <v>2814.57</v>
      </c>
      <c r="J430" s="11">
        <f t="shared" si="8"/>
        <v>1.8</v>
      </c>
      <c r="K430" s="11">
        <f t="shared" si="8"/>
        <v>533.3199999999999</v>
      </c>
      <c r="L430" s="11">
        <f t="shared" si="8"/>
        <v>3828.9999999999995</v>
      </c>
      <c r="M430" s="11">
        <f t="shared" si="8"/>
        <v>363.29</v>
      </c>
      <c r="N430" s="11">
        <f t="shared" si="8"/>
        <v>1134.92</v>
      </c>
      <c r="O430" s="100"/>
      <c r="P430" s="100"/>
      <c r="Q430" s="104"/>
    </row>
    <row r="431" spans="1:17" ht="22.5" customHeight="1">
      <c r="A431" s="60" t="s">
        <v>186</v>
      </c>
      <c r="B431" s="51">
        <v>1</v>
      </c>
      <c r="C431" s="36" t="s">
        <v>1756</v>
      </c>
      <c r="D431" s="91">
        <v>27481</v>
      </c>
      <c r="E431" s="82" t="s">
        <v>219</v>
      </c>
      <c r="F431" s="75">
        <f>F432+G432+H432</f>
        <v>293</v>
      </c>
      <c r="G431" s="80"/>
      <c r="H431" s="81"/>
      <c r="I431" s="75">
        <f>I432+J432+K432</f>
        <v>0</v>
      </c>
      <c r="J431" s="80"/>
      <c r="K431" s="81"/>
      <c r="L431" s="75">
        <f>L432+M432+N432</f>
        <v>293</v>
      </c>
      <c r="M431" s="80"/>
      <c r="N431" s="81"/>
      <c r="O431" s="105" t="s">
        <v>723</v>
      </c>
      <c r="P431" s="105" t="s">
        <v>1101</v>
      </c>
      <c r="Q431" s="49"/>
    </row>
    <row r="432" spans="1:17" ht="48.75" customHeight="1">
      <c r="A432" s="61"/>
      <c r="B432" s="52"/>
      <c r="C432" s="38" t="s">
        <v>347</v>
      </c>
      <c r="D432" s="79"/>
      <c r="E432" s="83"/>
      <c r="F432" s="10"/>
      <c r="G432" s="10"/>
      <c r="H432" s="10">
        <v>293</v>
      </c>
      <c r="I432" s="10"/>
      <c r="J432" s="10"/>
      <c r="K432" s="10"/>
      <c r="L432" s="10">
        <f>F432+I432</f>
        <v>0</v>
      </c>
      <c r="M432" s="10">
        <f>G432+J432</f>
        <v>0</v>
      </c>
      <c r="N432" s="10">
        <f>H432+K432</f>
        <v>293</v>
      </c>
      <c r="O432" s="106"/>
      <c r="P432" s="106"/>
      <c r="Q432" s="50"/>
    </row>
    <row r="433" spans="1:17" ht="22.5" customHeight="1">
      <c r="A433" s="60" t="s">
        <v>186</v>
      </c>
      <c r="B433" s="51">
        <v>2</v>
      </c>
      <c r="C433" s="36" t="s">
        <v>1757</v>
      </c>
      <c r="D433" s="91">
        <v>27849</v>
      </c>
      <c r="E433" s="82" t="s">
        <v>1102</v>
      </c>
      <c r="F433" s="75">
        <f>F434+G434+H434</f>
        <v>20.1</v>
      </c>
      <c r="G433" s="80"/>
      <c r="H433" s="81"/>
      <c r="I433" s="75">
        <f>I434+J434+K434</f>
        <v>0</v>
      </c>
      <c r="J433" s="80"/>
      <c r="K433" s="81"/>
      <c r="L433" s="75">
        <f>L434+M434+N434</f>
        <v>20.1</v>
      </c>
      <c r="M433" s="80"/>
      <c r="N433" s="81"/>
      <c r="O433" s="105" t="s">
        <v>723</v>
      </c>
      <c r="P433" s="105" t="s">
        <v>1103</v>
      </c>
      <c r="Q433" s="49"/>
    </row>
    <row r="434" spans="1:17" ht="22.5" customHeight="1">
      <c r="A434" s="61"/>
      <c r="B434" s="52"/>
      <c r="C434" s="38" t="s">
        <v>1104</v>
      </c>
      <c r="D434" s="79"/>
      <c r="E434" s="83"/>
      <c r="F434" s="10"/>
      <c r="G434" s="10">
        <v>0.5</v>
      </c>
      <c r="H434" s="10">
        <v>19.6</v>
      </c>
      <c r="I434" s="10"/>
      <c r="J434" s="10"/>
      <c r="K434" s="10"/>
      <c r="L434" s="10">
        <f>F434+I434</f>
        <v>0</v>
      </c>
      <c r="M434" s="10">
        <f>G434+J434</f>
        <v>0.5</v>
      </c>
      <c r="N434" s="10">
        <f>H434+K434</f>
        <v>19.6</v>
      </c>
      <c r="O434" s="106"/>
      <c r="P434" s="106"/>
      <c r="Q434" s="50"/>
    </row>
    <row r="435" spans="1:17" ht="22.5" customHeight="1">
      <c r="A435" s="60" t="s">
        <v>186</v>
      </c>
      <c r="B435" s="51">
        <v>3</v>
      </c>
      <c r="C435" s="36" t="s">
        <v>1758</v>
      </c>
      <c r="D435" s="91">
        <v>27849</v>
      </c>
      <c r="E435" s="82" t="s">
        <v>1105</v>
      </c>
      <c r="F435" s="75">
        <f>F436+G436+H436</f>
        <v>4.46</v>
      </c>
      <c r="G435" s="80"/>
      <c r="H435" s="81"/>
      <c r="I435" s="75">
        <f>I436+J436+K436</f>
        <v>0</v>
      </c>
      <c r="J435" s="80"/>
      <c r="K435" s="81"/>
      <c r="L435" s="75">
        <f>L436+M436+N436</f>
        <v>4.46</v>
      </c>
      <c r="M435" s="80"/>
      <c r="N435" s="81"/>
      <c r="O435" s="105" t="s">
        <v>740</v>
      </c>
      <c r="P435" s="105" t="s">
        <v>1106</v>
      </c>
      <c r="Q435" s="49"/>
    </row>
    <row r="436" spans="1:17" ht="22.5" customHeight="1">
      <c r="A436" s="61"/>
      <c r="B436" s="52"/>
      <c r="C436" s="38" t="s">
        <v>1107</v>
      </c>
      <c r="D436" s="79"/>
      <c r="E436" s="83"/>
      <c r="F436" s="10">
        <v>0.05</v>
      </c>
      <c r="G436" s="10"/>
      <c r="H436" s="10">
        <v>4.41</v>
      </c>
      <c r="I436" s="10"/>
      <c r="J436" s="10"/>
      <c r="K436" s="10"/>
      <c r="L436" s="10">
        <f>F436+I436</f>
        <v>0.05</v>
      </c>
      <c r="M436" s="10">
        <f>G436+J436</f>
        <v>0</v>
      </c>
      <c r="N436" s="10">
        <f>H436+K436</f>
        <v>4.41</v>
      </c>
      <c r="O436" s="106"/>
      <c r="P436" s="106"/>
      <c r="Q436" s="50"/>
    </row>
    <row r="437" spans="1:17" ht="22.5" customHeight="1">
      <c r="A437" s="60" t="s">
        <v>186</v>
      </c>
      <c r="B437" s="51">
        <v>4</v>
      </c>
      <c r="C437" s="36" t="s">
        <v>1759</v>
      </c>
      <c r="D437" s="91">
        <v>27849</v>
      </c>
      <c r="E437" s="82" t="s">
        <v>1105</v>
      </c>
      <c r="F437" s="75">
        <f>F438+G438+H438</f>
        <v>2.4299999999999997</v>
      </c>
      <c r="G437" s="80"/>
      <c r="H437" s="81"/>
      <c r="I437" s="75">
        <f>I438+J438+K438</f>
        <v>0</v>
      </c>
      <c r="J437" s="80"/>
      <c r="K437" s="81"/>
      <c r="L437" s="75">
        <f>L438+M438+N438</f>
        <v>2.4299999999999997</v>
      </c>
      <c r="M437" s="80"/>
      <c r="N437" s="81"/>
      <c r="O437" s="105" t="s">
        <v>740</v>
      </c>
      <c r="P437" s="105" t="s">
        <v>1106</v>
      </c>
      <c r="Q437" s="49"/>
    </row>
    <row r="438" spans="1:17" ht="22.5" customHeight="1">
      <c r="A438" s="61"/>
      <c r="B438" s="52"/>
      <c r="C438" s="38" t="s">
        <v>268</v>
      </c>
      <c r="D438" s="79"/>
      <c r="E438" s="83"/>
      <c r="F438" s="10">
        <v>0.03</v>
      </c>
      <c r="G438" s="10"/>
      <c r="H438" s="10">
        <v>2.4</v>
      </c>
      <c r="I438" s="10"/>
      <c r="J438" s="10"/>
      <c r="K438" s="10"/>
      <c r="L438" s="10">
        <f>F438+I438</f>
        <v>0.03</v>
      </c>
      <c r="M438" s="10">
        <f>G438+J438</f>
        <v>0</v>
      </c>
      <c r="N438" s="10">
        <f>H438+K438</f>
        <v>2.4</v>
      </c>
      <c r="O438" s="106"/>
      <c r="P438" s="106"/>
      <c r="Q438" s="50"/>
    </row>
    <row r="439" spans="1:17" ht="22.5" customHeight="1">
      <c r="A439" s="60" t="s">
        <v>186</v>
      </c>
      <c r="B439" s="51">
        <v>5</v>
      </c>
      <c r="C439" s="36" t="s">
        <v>1760</v>
      </c>
      <c r="D439" s="91">
        <v>27849</v>
      </c>
      <c r="E439" s="82" t="s">
        <v>1105</v>
      </c>
      <c r="F439" s="75">
        <f>F440+G440+H440</f>
        <v>2</v>
      </c>
      <c r="G439" s="80"/>
      <c r="H439" s="81"/>
      <c r="I439" s="75">
        <f>I440+J440+K440</f>
        <v>0</v>
      </c>
      <c r="J439" s="80"/>
      <c r="K439" s="81"/>
      <c r="L439" s="75">
        <f>L440+M440+N440</f>
        <v>2</v>
      </c>
      <c r="M439" s="80"/>
      <c r="N439" s="81"/>
      <c r="O439" s="105" t="s">
        <v>740</v>
      </c>
      <c r="P439" s="105" t="s">
        <v>1106</v>
      </c>
      <c r="Q439" s="49"/>
    </row>
    <row r="440" spans="1:17" ht="22.5" customHeight="1">
      <c r="A440" s="61"/>
      <c r="B440" s="52"/>
      <c r="C440" s="38" t="s">
        <v>269</v>
      </c>
      <c r="D440" s="79"/>
      <c r="E440" s="83"/>
      <c r="F440" s="10">
        <v>0.04</v>
      </c>
      <c r="G440" s="10"/>
      <c r="H440" s="10">
        <v>1.96</v>
      </c>
      <c r="I440" s="10"/>
      <c r="J440" s="10"/>
      <c r="K440" s="10"/>
      <c r="L440" s="10">
        <f>F440+I440</f>
        <v>0.04</v>
      </c>
      <c r="M440" s="10">
        <f>G440+J440</f>
        <v>0</v>
      </c>
      <c r="N440" s="10">
        <f>H440+K440</f>
        <v>1.96</v>
      </c>
      <c r="O440" s="106"/>
      <c r="P440" s="106"/>
      <c r="Q440" s="50"/>
    </row>
    <row r="441" spans="1:17" ht="29.25" customHeight="1">
      <c r="A441" s="60" t="s">
        <v>186</v>
      </c>
      <c r="B441" s="51">
        <v>6</v>
      </c>
      <c r="C441" s="36" t="s">
        <v>1761</v>
      </c>
      <c r="D441" s="78" t="s">
        <v>2287</v>
      </c>
      <c r="E441" s="82" t="s">
        <v>270</v>
      </c>
      <c r="F441" s="75">
        <f>F442+G442+H442</f>
        <v>8.6</v>
      </c>
      <c r="G441" s="80"/>
      <c r="H441" s="81"/>
      <c r="I441" s="75">
        <f>I442+J442+K442</f>
        <v>8.2</v>
      </c>
      <c r="J441" s="80"/>
      <c r="K441" s="81"/>
      <c r="L441" s="75">
        <f>L442+M442+N442</f>
        <v>16.8</v>
      </c>
      <c r="M441" s="80"/>
      <c r="N441" s="81"/>
      <c r="O441" s="105" t="s">
        <v>1110</v>
      </c>
      <c r="P441" s="105" t="s">
        <v>271</v>
      </c>
      <c r="Q441" s="49"/>
    </row>
    <row r="442" spans="1:17" ht="29.25" customHeight="1">
      <c r="A442" s="61"/>
      <c r="B442" s="52"/>
      <c r="C442" s="38" t="s">
        <v>272</v>
      </c>
      <c r="D442" s="79"/>
      <c r="E442" s="83"/>
      <c r="F442" s="10">
        <v>0.03</v>
      </c>
      <c r="G442" s="10"/>
      <c r="H442" s="10">
        <v>8.57</v>
      </c>
      <c r="I442" s="10"/>
      <c r="J442" s="10"/>
      <c r="K442" s="10">
        <v>8.2</v>
      </c>
      <c r="L442" s="10">
        <f>F442+I442</f>
        <v>0.03</v>
      </c>
      <c r="M442" s="10">
        <f>G442+J442</f>
        <v>0</v>
      </c>
      <c r="N442" s="10">
        <f>H442+K442</f>
        <v>16.77</v>
      </c>
      <c r="O442" s="106"/>
      <c r="P442" s="106"/>
      <c r="Q442" s="50"/>
    </row>
    <row r="443" spans="1:17" ht="22.5" customHeight="1">
      <c r="A443" s="60" t="s">
        <v>186</v>
      </c>
      <c r="B443" s="51">
        <v>7</v>
      </c>
      <c r="C443" s="36" t="s">
        <v>1762</v>
      </c>
      <c r="D443" s="78" t="s">
        <v>2288</v>
      </c>
      <c r="E443" s="82" t="s">
        <v>270</v>
      </c>
      <c r="F443" s="75">
        <f>F444+G444+H444</f>
        <v>2</v>
      </c>
      <c r="G443" s="80"/>
      <c r="H443" s="81"/>
      <c r="I443" s="75">
        <f>I444+J444+K444</f>
        <v>10.3</v>
      </c>
      <c r="J443" s="80"/>
      <c r="K443" s="81"/>
      <c r="L443" s="75">
        <f>L444+M444+N444</f>
        <v>12.3</v>
      </c>
      <c r="M443" s="80"/>
      <c r="N443" s="81"/>
      <c r="O443" s="105" t="s">
        <v>1065</v>
      </c>
      <c r="P443" s="105" t="s">
        <v>273</v>
      </c>
      <c r="Q443" s="49"/>
    </row>
    <row r="444" spans="1:17" ht="33.75" customHeight="1">
      <c r="A444" s="61"/>
      <c r="B444" s="52"/>
      <c r="C444" s="38" t="s">
        <v>274</v>
      </c>
      <c r="D444" s="79"/>
      <c r="E444" s="83"/>
      <c r="F444" s="10">
        <v>0.02</v>
      </c>
      <c r="G444" s="10"/>
      <c r="H444" s="10">
        <v>1.98</v>
      </c>
      <c r="I444" s="10"/>
      <c r="J444" s="10"/>
      <c r="K444" s="10">
        <v>10.3</v>
      </c>
      <c r="L444" s="10">
        <f>F444+I444</f>
        <v>0.02</v>
      </c>
      <c r="M444" s="10">
        <f>G444+J444</f>
        <v>0</v>
      </c>
      <c r="N444" s="10">
        <f>H444+K444</f>
        <v>12.280000000000001</v>
      </c>
      <c r="O444" s="106"/>
      <c r="P444" s="106"/>
      <c r="Q444" s="50"/>
    </row>
    <row r="445" spans="1:17" ht="40.5" customHeight="1">
      <c r="A445" s="60" t="s">
        <v>186</v>
      </c>
      <c r="B445" s="51">
        <v>8</v>
      </c>
      <c r="C445" s="36" t="s">
        <v>1763</v>
      </c>
      <c r="D445" s="78" t="s">
        <v>2287</v>
      </c>
      <c r="E445" s="82" t="s">
        <v>220</v>
      </c>
      <c r="F445" s="75">
        <f>F446+G446+H446</f>
        <v>0</v>
      </c>
      <c r="G445" s="80"/>
      <c r="H445" s="81"/>
      <c r="I445" s="75">
        <f>I446+J446+K446</f>
        <v>6</v>
      </c>
      <c r="J445" s="80"/>
      <c r="K445" s="81"/>
      <c r="L445" s="75">
        <f>L446+M446+N446</f>
        <v>6</v>
      </c>
      <c r="M445" s="80"/>
      <c r="N445" s="81"/>
      <c r="O445" s="105" t="s">
        <v>275</v>
      </c>
      <c r="P445" s="105" t="s">
        <v>276</v>
      </c>
      <c r="Q445" s="49"/>
    </row>
    <row r="446" spans="1:17" ht="40.5" customHeight="1">
      <c r="A446" s="61"/>
      <c r="B446" s="52"/>
      <c r="C446" s="38" t="s">
        <v>348</v>
      </c>
      <c r="D446" s="79"/>
      <c r="E446" s="83"/>
      <c r="F446" s="10"/>
      <c r="G446" s="10"/>
      <c r="H446" s="10"/>
      <c r="I446" s="10"/>
      <c r="J446" s="10">
        <v>6</v>
      </c>
      <c r="K446" s="10"/>
      <c r="L446" s="10">
        <f>F446+I446</f>
        <v>0</v>
      </c>
      <c r="M446" s="10">
        <f>G446+J446</f>
        <v>6</v>
      </c>
      <c r="N446" s="10">
        <f>H446+K446</f>
        <v>0</v>
      </c>
      <c r="O446" s="106"/>
      <c r="P446" s="106"/>
      <c r="Q446" s="50"/>
    </row>
    <row r="447" spans="1:17" ht="29.25" customHeight="1">
      <c r="A447" s="60" t="s">
        <v>186</v>
      </c>
      <c r="B447" s="51">
        <v>9</v>
      </c>
      <c r="C447" s="36" t="s">
        <v>1764</v>
      </c>
      <c r="D447" s="78" t="s">
        <v>2289</v>
      </c>
      <c r="E447" s="82" t="s">
        <v>270</v>
      </c>
      <c r="F447" s="75">
        <f>F448+G448+H448</f>
        <v>0</v>
      </c>
      <c r="G447" s="80"/>
      <c r="H447" s="81"/>
      <c r="I447" s="75">
        <f>I448+J448+K448</f>
        <v>115</v>
      </c>
      <c r="J447" s="80"/>
      <c r="K447" s="81"/>
      <c r="L447" s="75">
        <f>L448+M448+N448</f>
        <v>115</v>
      </c>
      <c r="M447" s="80"/>
      <c r="N447" s="81"/>
      <c r="O447" s="105" t="s">
        <v>723</v>
      </c>
      <c r="P447" s="105" t="s">
        <v>277</v>
      </c>
      <c r="Q447" s="49"/>
    </row>
    <row r="448" spans="1:17" ht="57.75" customHeight="1">
      <c r="A448" s="61"/>
      <c r="B448" s="52"/>
      <c r="C448" s="38" t="s">
        <v>278</v>
      </c>
      <c r="D448" s="79"/>
      <c r="E448" s="83"/>
      <c r="F448" s="10"/>
      <c r="G448" s="10"/>
      <c r="H448" s="10"/>
      <c r="I448" s="10"/>
      <c r="J448" s="10"/>
      <c r="K448" s="10">
        <v>115</v>
      </c>
      <c r="L448" s="10">
        <f>F448+I448</f>
        <v>0</v>
      </c>
      <c r="M448" s="10">
        <f>G448+J448</f>
        <v>0</v>
      </c>
      <c r="N448" s="10">
        <f>H448+K448</f>
        <v>115</v>
      </c>
      <c r="O448" s="106"/>
      <c r="P448" s="106"/>
      <c r="Q448" s="50"/>
    </row>
    <row r="449" spans="1:17" ht="24" customHeight="1">
      <c r="A449" s="60" t="s">
        <v>186</v>
      </c>
      <c r="B449" s="51">
        <v>10</v>
      </c>
      <c r="C449" s="42" t="s">
        <v>1765</v>
      </c>
      <c r="D449" s="78" t="s">
        <v>2290</v>
      </c>
      <c r="E449" s="82" t="s">
        <v>221</v>
      </c>
      <c r="F449" s="75">
        <f>F450+G450+H450</f>
        <v>0</v>
      </c>
      <c r="G449" s="80"/>
      <c r="H449" s="81"/>
      <c r="I449" s="75">
        <f>I450+J450+K450</f>
        <v>2</v>
      </c>
      <c r="J449" s="80"/>
      <c r="K449" s="81"/>
      <c r="L449" s="75">
        <f>L450+M450+N450</f>
        <v>2</v>
      </c>
      <c r="M449" s="80"/>
      <c r="N449" s="81"/>
      <c r="O449" s="105" t="s">
        <v>646</v>
      </c>
      <c r="P449" s="105" t="s">
        <v>701</v>
      </c>
      <c r="Q449" s="49" t="s">
        <v>1509</v>
      </c>
    </row>
    <row r="450" spans="1:17" ht="40.5" customHeight="1">
      <c r="A450" s="61"/>
      <c r="B450" s="52"/>
      <c r="C450" s="38" t="s">
        <v>349</v>
      </c>
      <c r="D450" s="79"/>
      <c r="E450" s="83"/>
      <c r="F450" s="10"/>
      <c r="G450" s="10"/>
      <c r="H450" s="10"/>
      <c r="I450" s="10"/>
      <c r="J450" s="10"/>
      <c r="K450" s="10">
        <v>2</v>
      </c>
      <c r="L450" s="10">
        <f>F450+I450</f>
        <v>0</v>
      </c>
      <c r="M450" s="10">
        <f>G450+J450</f>
        <v>0</v>
      </c>
      <c r="N450" s="10">
        <f>H450+K450</f>
        <v>2</v>
      </c>
      <c r="O450" s="106"/>
      <c r="P450" s="106"/>
      <c r="Q450" s="50"/>
    </row>
    <row r="451" spans="1:17" ht="24" customHeight="1">
      <c r="A451" s="60" t="s">
        <v>186</v>
      </c>
      <c r="B451" s="51">
        <v>11</v>
      </c>
      <c r="C451" s="36" t="s">
        <v>1766</v>
      </c>
      <c r="D451" s="122">
        <v>28571</v>
      </c>
      <c r="E451" s="84" t="s">
        <v>351</v>
      </c>
      <c r="F451" s="55">
        <f>F452+G452+H452</f>
        <v>10</v>
      </c>
      <c r="G451" s="56"/>
      <c r="H451" s="57"/>
      <c r="I451" s="55">
        <f>I452+J452+K452</f>
        <v>0</v>
      </c>
      <c r="J451" s="56"/>
      <c r="K451" s="57"/>
      <c r="L451" s="55">
        <f>L452+M452+N452</f>
        <v>10</v>
      </c>
      <c r="M451" s="56"/>
      <c r="N451" s="57"/>
      <c r="O451" s="105" t="s">
        <v>723</v>
      </c>
      <c r="P451" s="105" t="s">
        <v>279</v>
      </c>
      <c r="Q451" s="49"/>
    </row>
    <row r="452" spans="1:17" ht="24" customHeight="1">
      <c r="A452" s="61"/>
      <c r="B452" s="52"/>
      <c r="C452" s="38" t="s">
        <v>350</v>
      </c>
      <c r="D452" s="54"/>
      <c r="E452" s="85"/>
      <c r="F452" s="14"/>
      <c r="G452" s="14">
        <v>2.57</v>
      </c>
      <c r="H452" s="14">
        <v>7.43</v>
      </c>
      <c r="I452" s="14"/>
      <c r="J452" s="14"/>
      <c r="K452" s="14"/>
      <c r="L452" s="14">
        <f>F452+I452</f>
        <v>0</v>
      </c>
      <c r="M452" s="14">
        <f>G452+J452</f>
        <v>2.57</v>
      </c>
      <c r="N452" s="14">
        <f>H452+K452</f>
        <v>7.43</v>
      </c>
      <c r="O452" s="106"/>
      <c r="P452" s="106"/>
      <c r="Q452" s="50"/>
    </row>
    <row r="453" spans="1:17" ht="24" customHeight="1">
      <c r="A453" s="60" t="s">
        <v>186</v>
      </c>
      <c r="B453" s="51">
        <v>12</v>
      </c>
      <c r="C453" s="36" t="s">
        <v>1767</v>
      </c>
      <c r="D453" s="122">
        <v>28639</v>
      </c>
      <c r="E453" s="84" t="s">
        <v>280</v>
      </c>
      <c r="F453" s="55">
        <f>F454+G454+H454</f>
        <v>14</v>
      </c>
      <c r="G453" s="56"/>
      <c r="H453" s="57"/>
      <c r="I453" s="55">
        <f>I454+J454+K454</f>
        <v>0</v>
      </c>
      <c r="J453" s="56"/>
      <c r="K453" s="57"/>
      <c r="L453" s="55">
        <f>L454+M454+N454</f>
        <v>14</v>
      </c>
      <c r="M453" s="56"/>
      <c r="N453" s="57"/>
      <c r="O453" s="105" t="s">
        <v>723</v>
      </c>
      <c r="P453" s="105" t="s">
        <v>281</v>
      </c>
      <c r="Q453" s="49"/>
    </row>
    <row r="454" spans="1:17" ht="24" customHeight="1">
      <c r="A454" s="61"/>
      <c r="B454" s="52"/>
      <c r="C454" s="38" t="s">
        <v>282</v>
      </c>
      <c r="D454" s="54"/>
      <c r="E454" s="85"/>
      <c r="F454" s="14"/>
      <c r="G454" s="14">
        <v>11.74</v>
      </c>
      <c r="H454" s="14">
        <v>2.26</v>
      </c>
      <c r="I454" s="14"/>
      <c r="J454" s="14"/>
      <c r="K454" s="14"/>
      <c r="L454" s="14">
        <f>F454+I454</f>
        <v>0</v>
      </c>
      <c r="M454" s="14">
        <v>11.74</v>
      </c>
      <c r="N454" s="14">
        <v>2.26</v>
      </c>
      <c r="O454" s="106"/>
      <c r="P454" s="106"/>
      <c r="Q454" s="50"/>
    </row>
    <row r="455" spans="1:17" ht="24" customHeight="1">
      <c r="A455" s="60" t="s">
        <v>186</v>
      </c>
      <c r="B455" s="51">
        <v>13</v>
      </c>
      <c r="C455" s="36" t="s">
        <v>1768</v>
      </c>
      <c r="D455" s="122">
        <v>28934</v>
      </c>
      <c r="E455" s="84" t="s">
        <v>283</v>
      </c>
      <c r="F455" s="55">
        <f>F456+G456+H456</f>
        <v>2.63</v>
      </c>
      <c r="G455" s="56"/>
      <c r="H455" s="57"/>
      <c r="I455" s="55">
        <f>I456+J456+K456</f>
        <v>0</v>
      </c>
      <c r="J455" s="56"/>
      <c r="K455" s="57"/>
      <c r="L455" s="55">
        <f>L456+M456+N456</f>
        <v>2.63</v>
      </c>
      <c r="M455" s="56"/>
      <c r="N455" s="57"/>
      <c r="O455" s="105" t="s">
        <v>243</v>
      </c>
      <c r="P455" s="105" t="s">
        <v>284</v>
      </c>
      <c r="Q455" s="49"/>
    </row>
    <row r="456" spans="1:17" ht="24" customHeight="1">
      <c r="A456" s="61"/>
      <c r="B456" s="52"/>
      <c r="C456" s="38" t="s">
        <v>285</v>
      </c>
      <c r="D456" s="54"/>
      <c r="E456" s="85"/>
      <c r="F456" s="14"/>
      <c r="G456" s="14"/>
      <c r="H456" s="14">
        <v>2.63</v>
      </c>
      <c r="I456" s="14"/>
      <c r="J456" s="14"/>
      <c r="K456" s="14"/>
      <c r="L456" s="14">
        <f>F456+I456</f>
        <v>0</v>
      </c>
      <c r="M456" s="14">
        <f>G456+J456</f>
        <v>0</v>
      </c>
      <c r="N456" s="14">
        <f>H456+K456</f>
        <v>2.63</v>
      </c>
      <c r="O456" s="106"/>
      <c r="P456" s="106"/>
      <c r="Q456" s="50"/>
    </row>
    <row r="457" spans="1:17" ht="30" customHeight="1">
      <c r="A457" s="60" t="s">
        <v>186</v>
      </c>
      <c r="B457" s="51">
        <v>14</v>
      </c>
      <c r="C457" s="36" t="s">
        <v>1769</v>
      </c>
      <c r="D457" s="122">
        <v>28934</v>
      </c>
      <c r="E457" s="84" t="s">
        <v>283</v>
      </c>
      <c r="F457" s="55">
        <f>F458+G458+H458</f>
        <v>2.5</v>
      </c>
      <c r="G457" s="56"/>
      <c r="H457" s="57"/>
      <c r="I457" s="55">
        <f>I458+J458+K458</f>
        <v>0</v>
      </c>
      <c r="J457" s="56"/>
      <c r="K457" s="57"/>
      <c r="L457" s="55">
        <f>L458+M458+N458</f>
        <v>2.5</v>
      </c>
      <c r="M457" s="56"/>
      <c r="N457" s="57"/>
      <c r="O457" s="105" t="s">
        <v>243</v>
      </c>
      <c r="P457" s="105" t="s">
        <v>284</v>
      </c>
      <c r="Q457" s="49"/>
    </row>
    <row r="458" spans="1:17" ht="30" customHeight="1">
      <c r="A458" s="61"/>
      <c r="B458" s="52"/>
      <c r="C458" s="38" t="s">
        <v>286</v>
      </c>
      <c r="D458" s="54"/>
      <c r="E458" s="85"/>
      <c r="F458" s="14"/>
      <c r="G458" s="14">
        <v>2.5</v>
      </c>
      <c r="H458" s="14"/>
      <c r="I458" s="14"/>
      <c r="J458" s="14"/>
      <c r="K458" s="14"/>
      <c r="L458" s="14">
        <f>F458+I458</f>
        <v>0</v>
      </c>
      <c r="M458" s="14">
        <f>G458+J458</f>
        <v>2.5</v>
      </c>
      <c r="N458" s="14">
        <f>H458+K458</f>
        <v>0</v>
      </c>
      <c r="O458" s="106"/>
      <c r="P458" s="106"/>
      <c r="Q458" s="50"/>
    </row>
    <row r="459" spans="1:17" ht="30" customHeight="1">
      <c r="A459" s="60" t="s">
        <v>186</v>
      </c>
      <c r="B459" s="51">
        <v>15</v>
      </c>
      <c r="C459" s="36" t="s">
        <v>1770</v>
      </c>
      <c r="D459" s="53" t="s">
        <v>2291</v>
      </c>
      <c r="E459" s="84" t="s">
        <v>222</v>
      </c>
      <c r="F459" s="55">
        <f>F460+G460+H460</f>
        <v>5.65</v>
      </c>
      <c r="G459" s="56"/>
      <c r="H459" s="57"/>
      <c r="I459" s="55">
        <f>I460+J460+K460</f>
        <v>5.06</v>
      </c>
      <c r="J459" s="56"/>
      <c r="K459" s="57"/>
      <c r="L459" s="55">
        <f>L460+M460+N460</f>
        <v>10.71</v>
      </c>
      <c r="M459" s="56"/>
      <c r="N459" s="57"/>
      <c r="O459" s="105" t="s">
        <v>44</v>
      </c>
      <c r="P459" s="105" t="s">
        <v>702</v>
      </c>
      <c r="Q459" s="49" t="s">
        <v>1509</v>
      </c>
    </row>
    <row r="460" spans="1:17" ht="30" customHeight="1">
      <c r="A460" s="61"/>
      <c r="B460" s="52"/>
      <c r="C460" s="38" t="s">
        <v>352</v>
      </c>
      <c r="D460" s="54"/>
      <c r="E460" s="85"/>
      <c r="F460" s="14"/>
      <c r="G460" s="14"/>
      <c r="H460" s="14">
        <v>5.65</v>
      </c>
      <c r="I460" s="14"/>
      <c r="J460" s="14"/>
      <c r="K460" s="14">
        <v>5.06</v>
      </c>
      <c r="L460" s="14">
        <f>F460+I460</f>
        <v>0</v>
      </c>
      <c r="M460" s="14">
        <f>G460+J460</f>
        <v>0</v>
      </c>
      <c r="N460" s="14">
        <f>H460+K460</f>
        <v>10.71</v>
      </c>
      <c r="O460" s="106"/>
      <c r="P460" s="106"/>
      <c r="Q460" s="50"/>
    </row>
    <row r="461" spans="1:17" ht="22.5" customHeight="1">
      <c r="A461" s="60" t="s">
        <v>186</v>
      </c>
      <c r="B461" s="51">
        <v>16</v>
      </c>
      <c r="C461" s="36" t="s">
        <v>1771</v>
      </c>
      <c r="D461" s="78" t="s">
        <v>2291</v>
      </c>
      <c r="E461" s="82" t="s">
        <v>220</v>
      </c>
      <c r="F461" s="75">
        <f>F462+G462+H462</f>
        <v>0</v>
      </c>
      <c r="G461" s="80"/>
      <c r="H461" s="81"/>
      <c r="I461" s="75">
        <f>I462+J462+K462</f>
        <v>4.31</v>
      </c>
      <c r="J461" s="80"/>
      <c r="K461" s="81"/>
      <c r="L461" s="75">
        <f>L462+M462+N462</f>
        <v>4.31</v>
      </c>
      <c r="M461" s="80"/>
      <c r="N461" s="81"/>
      <c r="O461" s="105" t="s">
        <v>646</v>
      </c>
      <c r="P461" s="105" t="s">
        <v>287</v>
      </c>
      <c r="Q461" s="49" t="s">
        <v>1509</v>
      </c>
    </row>
    <row r="462" spans="1:17" ht="54.75" customHeight="1">
      <c r="A462" s="61"/>
      <c r="B462" s="52"/>
      <c r="C462" s="38" t="s">
        <v>353</v>
      </c>
      <c r="D462" s="79"/>
      <c r="E462" s="83"/>
      <c r="F462" s="10"/>
      <c r="G462" s="10"/>
      <c r="H462" s="10"/>
      <c r="I462" s="10"/>
      <c r="J462" s="10"/>
      <c r="K462" s="10">
        <v>4.31</v>
      </c>
      <c r="L462" s="10">
        <f>F462+I462</f>
        <v>0</v>
      </c>
      <c r="M462" s="10">
        <f>G462+J462</f>
        <v>0</v>
      </c>
      <c r="N462" s="10">
        <f>H462+K462</f>
        <v>4.31</v>
      </c>
      <c r="O462" s="106"/>
      <c r="P462" s="106"/>
      <c r="Q462" s="50"/>
    </row>
    <row r="463" spans="1:17" ht="22.5" customHeight="1">
      <c r="A463" s="60" t="s">
        <v>186</v>
      </c>
      <c r="B463" s="51"/>
      <c r="C463" s="36"/>
      <c r="D463" s="92"/>
      <c r="E463" s="93"/>
      <c r="F463" s="88">
        <f>F464+G464+H464</f>
        <v>367.37</v>
      </c>
      <c r="G463" s="89"/>
      <c r="H463" s="90"/>
      <c r="I463" s="88">
        <f>I464+J464+K464</f>
        <v>150.87</v>
      </c>
      <c r="J463" s="89"/>
      <c r="K463" s="90"/>
      <c r="L463" s="88">
        <f>L464+M464+N464</f>
        <v>518.2399999999999</v>
      </c>
      <c r="M463" s="89"/>
      <c r="N463" s="90"/>
      <c r="O463" s="99"/>
      <c r="P463" s="99"/>
      <c r="Q463" s="103"/>
    </row>
    <row r="464" spans="1:17" ht="22.5" customHeight="1">
      <c r="A464" s="61"/>
      <c r="B464" s="52"/>
      <c r="C464" s="38" t="s">
        <v>288</v>
      </c>
      <c r="D464" s="87"/>
      <c r="E464" s="94"/>
      <c r="F464" s="11">
        <f>F432+F434+F436+F438+F440+F442+F444+F446+F448+F450+F452+F454+F456+F458+F460+F462</f>
        <v>0.16999999999999998</v>
      </c>
      <c r="G464" s="33">
        <f aca="true" t="shared" si="9" ref="G464:N464">G432+G434+G436+G438+G440+G442+G444+G446+G448+G450+G452+G454+G456+G458+G460+G462</f>
        <v>17.310000000000002</v>
      </c>
      <c r="H464" s="33">
        <f t="shared" si="9"/>
        <v>349.89</v>
      </c>
      <c r="I464" s="11">
        <f t="shared" si="9"/>
        <v>0</v>
      </c>
      <c r="J464" s="11">
        <f t="shared" si="9"/>
        <v>6</v>
      </c>
      <c r="K464" s="11">
        <f t="shared" si="9"/>
        <v>144.87</v>
      </c>
      <c r="L464" s="11">
        <f t="shared" si="9"/>
        <v>0.16999999999999998</v>
      </c>
      <c r="M464" s="33">
        <f t="shared" si="9"/>
        <v>23.310000000000002</v>
      </c>
      <c r="N464" s="33">
        <f t="shared" si="9"/>
        <v>494.75999999999993</v>
      </c>
      <c r="O464" s="100"/>
      <c r="P464" s="100"/>
      <c r="Q464" s="104"/>
    </row>
    <row r="465" spans="1:17" ht="22.5" customHeight="1">
      <c r="A465" s="60" t="s">
        <v>187</v>
      </c>
      <c r="B465" s="51">
        <v>1</v>
      </c>
      <c r="C465" s="36" t="s">
        <v>1772</v>
      </c>
      <c r="D465" s="91">
        <v>27628</v>
      </c>
      <c r="E465" s="84" t="s">
        <v>354</v>
      </c>
      <c r="F465" s="75">
        <f>F466+G466+H466</f>
        <v>294.12</v>
      </c>
      <c r="G465" s="80"/>
      <c r="H465" s="81"/>
      <c r="I465" s="75">
        <f>I466+J466+K466</f>
        <v>0</v>
      </c>
      <c r="J465" s="80"/>
      <c r="K465" s="81"/>
      <c r="L465" s="75">
        <f>L466+M466+N466</f>
        <v>294.12</v>
      </c>
      <c r="M465" s="80"/>
      <c r="N465" s="81"/>
      <c r="O465" s="105" t="s">
        <v>723</v>
      </c>
      <c r="P465" s="95" t="s">
        <v>2425</v>
      </c>
      <c r="Q465" s="49"/>
    </row>
    <row r="466" spans="1:17" ht="22.5" customHeight="1">
      <c r="A466" s="61"/>
      <c r="B466" s="52"/>
      <c r="C466" s="38" t="s">
        <v>289</v>
      </c>
      <c r="D466" s="79"/>
      <c r="E466" s="85"/>
      <c r="F466" s="10">
        <v>0.36</v>
      </c>
      <c r="G466" s="10"/>
      <c r="H466" s="10">
        <v>293.76</v>
      </c>
      <c r="I466" s="10"/>
      <c r="J466" s="10"/>
      <c r="K466" s="10"/>
      <c r="L466" s="10">
        <f>F466+I466</f>
        <v>0.36</v>
      </c>
      <c r="M466" s="10">
        <f>G466+J466</f>
        <v>0</v>
      </c>
      <c r="N466" s="10">
        <f>H466+K466</f>
        <v>293.76</v>
      </c>
      <c r="O466" s="106"/>
      <c r="P466" s="96"/>
      <c r="Q466" s="50"/>
    </row>
    <row r="467" spans="1:17" ht="30" customHeight="1">
      <c r="A467" s="60" t="s">
        <v>187</v>
      </c>
      <c r="B467" s="51">
        <v>2</v>
      </c>
      <c r="C467" s="36" t="s">
        <v>1773</v>
      </c>
      <c r="D467" s="78" t="s">
        <v>2292</v>
      </c>
      <c r="E467" s="84" t="s">
        <v>290</v>
      </c>
      <c r="F467" s="75">
        <f>F468+G468+H468</f>
        <v>216.64000000000001</v>
      </c>
      <c r="G467" s="80"/>
      <c r="H467" s="81"/>
      <c r="I467" s="75">
        <f>I468+J468+K468</f>
        <v>20</v>
      </c>
      <c r="J467" s="80"/>
      <c r="K467" s="81"/>
      <c r="L467" s="75">
        <f>L468+M468+N468</f>
        <v>236.64000000000001</v>
      </c>
      <c r="M467" s="80"/>
      <c r="N467" s="81"/>
      <c r="O467" s="105" t="s">
        <v>723</v>
      </c>
      <c r="P467" s="105" t="s">
        <v>1774</v>
      </c>
      <c r="Q467" s="49"/>
    </row>
    <row r="468" spans="1:17" ht="30" customHeight="1">
      <c r="A468" s="61"/>
      <c r="B468" s="52"/>
      <c r="C468" s="38" t="s">
        <v>614</v>
      </c>
      <c r="D468" s="79"/>
      <c r="E468" s="85"/>
      <c r="F468" s="10"/>
      <c r="G468" s="10">
        <v>67.93</v>
      </c>
      <c r="H468" s="10">
        <v>148.71</v>
      </c>
      <c r="I468" s="10"/>
      <c r="J468" s="10">
        <v>20</v>
      </c>
      <c r="K468" s="10"/>
      <c r="L468" s="10">
        <f>F468+I468</f>
        <v>0</v>
      </c>
      <c r="M468" s="10">
        <f>G468+J468</f>
        <v>87.93</v>
      </c>
      <c r="N468" s="10">
        <f>H468+K468</f>
        <v>148.71</v>
      </c>
      <c r="O468" s="106"/>
      <c r="P468" s="106"/>
      <c r="Q468" s="50"/>
    </row>
    <row r="469" spans="1:17" ht="29.25" customHeight="1">
      <c r="A469" s="60" t="s">
        <v>187</v>
      </c>
      <c r="B469" s="51">
        <v>3</v>
      </c>
      <c r="C469" s="36" t="s">
        <v>1775</v>
      </c>
      <c r="D469" s="78" t="s">
        <v>2292</v>
      </c>
      <c r="E469" s="84" t="s">
        <v>354</v>
      </c>
      <c r="F469" s="75">
        <f>F470+G470+H470</f>
        <v>64.2</v>
      </c>
      <c r="G469" s="80"/>
      <c r="H469" s="81"/>
      <c r="I469" s="75">
        <f>I470+J470+K470</f>
        <v>2.14</v>
      </c>
      <c r="J469" s="80"/>
      <c r="K469" s="81"/>
      <c r="L469" s="75">
        <f>L470+M470+N470</f>
        <v>66.34</v>
      </c>
      <c r="M469" s="80"/>
      <c r="N469" s="81"/>
      <c r="O469" s="105" t="s">
        <v>723</v>
      </c>
      <c r="P469" s="105" t="s">
        <v>291</v>
      </c>
      <c r="Q469" s="49"/>
    </row>
    <row r="470" spans="1:17" ht="29.25" customHeight="1">
      <c r="A470" s="61"/>
      <c r="B470" s="52"/>
      <c r="C470" s="38" t="s">
        <v>292</v>
      </c>
      <c r="D470" s="79"/>
      <c r="E470" s="85"/>
      <c r="F470" s="10"/>
      <c r="G470" s="10"/>
      <c r="H470" s="10">
        <v>64.2</v>
      </c>
      <c r="I470" s="10"/>
      <c r="J470" s="10"/>
      <c r="K470" s="10">
        <v>2.14</v>
      </c>
      <c r="L470" s="10">
        <f>F470+I470</f>
        <v>0</v>
      </c>
      <c r="M470" s="10">
        <f>G470+J470</f>
        <v>0</v>
      </c>
      <c r="N470" s="10">
        <f>H470+K470</f>
        <v>66.34</v>
      </c>
      <c r="O470" s="106"/>
      <c r="P470" s="106"/>
      <c r="Q470" s="50"/>
    </row>
    <row r="471" spans="1:17" ht="23.25" customHeight="1">
      <c r="A471" s="60" t="s">
        <v>187</v>
      </c>
      <c r="B471" s="51">
        <v>4</v>
      </c>
      <c r="C471" s="42" t="s">
        <v>1776</v>
      </c>
      <c r="D471" s="78" t="s">
        <v>2293</v>
      </c>
      <c r="E471" s="84" t="s">
        <v>293</v>
      </c>
      <c r="F471" s="75">
        <f>F472+G472+H472</f>
        <v>14.05</v>
      </c>
      <c r="G471" s="80"/>
      <c r="H471" s="81"/>
      <c r="I471" s="75">
        <f>I472+J472+K472</f>
        <v>9.09</v>
      </c>
      <c r="J471" s="80"/>
      <c r="K471" s="81"/>
      <c r="L471" s="75">
        <f>L472+M472+N472</f>
        <v>23.14</v>
      </c>
      <c r="M471" s="80"/>
      <c r="N471" s="81"/>
      <c r="O471" s="105" t="s">
        <v>1065</v>
      </c>
      <c r="P471" s="105" t="s">
        <v>294</v>
      </c>
      <c r="Q471" s="49"/>
    </row>
    <row r="472" spans="1:17" ht="42" customHeight="1">
      <c r="A472" s="61"/>
      <c r="B472" s="52"/>
      <c r="C472" s="38" t="s">
        <v>295</v>
      </c>
      <c r="D472" s="79"/>
      <c r="E472" s="85"/>
      <c r="F472" s="10">
        <v>0.05</v>
      </c>
      <c r="G472" s="10"/>
      <c r="H472" s="10">
        <v>14</v>
      </c>
      <c r="I472" s="10"/>
      <c r="J472" s="10"/>
      <c r="K472" s="10">
        <v>9.09</v>
      </c>
      <c r="L472" s="10">
        <f>F472+I472</f>
        <v>0.05</v>
      </c>
      <c r="M472" s="10">
        <f>G472+J472</f>
        <v>0</v>
      </c>
      <c r="N472" s="10">
        <f>H472+K472</f>
        <v>23.09</v>
      </c>
      <c r="O472" s="106"/>
      <c r="P472" s="106"/>
      <c r="Q472" s="50"/>
    </row>
    <row r="473" spans="1:17" ht="23.25" customHeight="1">
      <c r="A473" s="60" t="s">
        <v>187</v>
      </c>
      <c r="B473" s="51">
        <v>5</v>
      </c>
      <c r="C473" s="36" t="s">
        <v>1777</v>
      </c>
      <c r="D473" s="78" t="s">
        <v>2294</v>
      </c>
      <c r="E473" s="84" t="s">
        <v>296</v>
      </c>
      <c r="F473" s="75">
        <f>F474+G474+H474</f>
        <v>151.74</v>
      </c>
      <c r="G473" s="80"/>
      <c r="H473" s="81"/>
      <c r="I473" s="75">
        <f>I474+J474+K474</f>
        <v>143.63</v>
      </c>
      <c r="J473" s="80"/>
      <c r="K473" s="81"/>
      <c r="L473" s="75">
        <f>L474+M474+N474</f>
        <v>295.37</v>
      </c>
      <c r="M473" s="80"/>
      <c r="N473" s="81"/>
      <c r="O473" s="105" t="s">
        <v>723</v>
      </c>
      <c r="P473" s="105" t="s">
        <v>1778</v>
      </c>
      <c r="Q473" s="49" t="s">
        <v>1509</v>
      </c>
    </row>
    <row r="474" spans="1:17" ht="23.25" customHeight="1">
      <c r="A474" s="61"/>
      <c r="B474" s="52"/>
      <c r="C474" s="38" t="s">
        <v>297</v>
      </c>
      <c r="D474" s="79"/>
      <c r="E474" s="85"/>
      <c r="F474" s="10">
        <v>147.11</v>
      </c>
      <c r="G474" s="10"/>
      <c r="H474" s="10">
        <v>4.63</v>
      </c>
      <c r="I474" s="10">
        <v>143.63</v>
      </c>
      <c r="J474" s="10"/>
      <c r="K474" s="10"/>
      <c r="L474" s="10">
        <f>F474+I474</f>
        <v>290.74</v>
      </c>
      <c r="M474" s="10">
        <f>G474+J474</f>
        <v>0</v>
      </c>
      <c r="N474" s="10">
        <f>H474+K474</f>
        <v>4.63</v>
      </c>
      <c r="O474" s="106"/>
      <c r="P474" s="106"/>
      <c r="Q474" s="50"/>
    </row>
    <row r="475" spans="1:17" ht="23.25" customHeight="1">
      <c r="A475" s="60" t="s">
        <v>187</v>
      </c>
      <c r="B475" s="51">
        <v>6</v>
      </c>
      <c r="C475" s="36" t="s">
        <v>1779</v>
      </c>
      <c r="D475" s="78" t="s">
        <v>2295</v>
      </c>
      <c r="E475" s="84" t="s">
        <v>354</v>
      </c>
      <c r="F475" s="75">
        <f>F476+G476+H476</f>
        <v>0</v>
      </c>
      <c r="G475" s="80"/>
      <c r="H475" s="81"/>
      <c r="I475" s="75">
        <f>I476+J476+K476</f>
        <v>11.11</v>
      </c>
      <c r="J475" s="80"/>
      <c r="K475" s="81"/>
      <c r="L475" s="75">
        <f>L476+M476+N476</f>
        <v>11.11</v>
      </c>
      <c r="M475" s="80"/>
      <c r="N475" s="81"/>
      <c r="O475" s="105" t="s">
        <v>646</v>
      </c>
      <c r="P475" s="105" t="s">
        <v>1780</v>
      </c>
      <c r="Q475" s="49" t="s">
        <v>1509</v>
      </c>
    </row>
    <row r="476" spans="1:17" ht="23.25" customHeight="1">
      <c r="A476" s="61"/>
      <c r="B476" s="52"/>
      <c r="C476" s="38" t="s">
        <v>298</v>
      </c>
      <c r="D476" s="79"/>
      <c r="E476" s="85"/>
      <c r="F476" s="10"/>
      <c r="G476" s="10"/>
      <c r="H476" s="10"/>
      <c r="I476" s="10"/>
      <c r="J476" s="10"/>
      <c r="K476" s="10">
        <v>11.11</v>
      </c>
      <c r="L476" s="10">
        <f>F476+I476</f>
        <v>0</v>
      </c>
      <c r="M476" s="10">
        <f>G476+J476</f>
        <v>0</v>
      </c>
      <c r="N476" s="10">
        <f>H476+K476</f>
        <v>11.11</v>
      </c>
      <c r="O476" s="106"/>
      <c r="P476" s="106"/>
      <c r="Q476" s="50"/>
    </row>
    <row r="477" spans="1:17" ht="23.25" customHeight="1">
      <c r="A477" s="60" t="s">
        <v>187</v>
      </c>
      <c r="B477" s="51">
        <v>7</v>
      </c>
      <c r="C477" s="36" t="s">
        <v>1781</v>
      </c>
      <c r="D477" s="91">
        <v>30813</v>
      </c>
      <c r="E477" s="84" t="s">
        <v>355</v>
      </c>
      <c r="F477" s="75">
        <f>F478+G478+H478</f>
        <v>147.04</v>
      </c>
      <c r="G477" s="80"/>
      <c r="H477" s="81"/>
      <c r="I477" s="75">
        <f>I478+J478+K478</f>
        <v>0</v>
      </c>
      <c r="J477" s="80"/>
      <c r="K477" s="81"/>
      <c r="L477" s="75">
        <f>L478+M478+N478</f>
        <v>147.04</v>
      </c>
      <c r="M477" s="80"/>
      <c r="N477" s="81"/>
      <c r="O477" s="105" t="s">
        <v>723</v>
      </c>
      <c r="P477" s="105" t="s">
        <v>299</v>
      </c>
      <c r="Q477" s="49"/>
    </row>
    <row r="478" spans="1:17" ht="23.25" customHeight="1">
      <c r="A478" s="61"/>
      <c r="B478" s="52"/>
      <c r="C478" s="38" t="s">
        <v>300</v>
      </c>
      <c r="D478" s="79"/>
      <c r="E478" s="85"/>
      <c r="F478" s="10"/>
      <c r="G478" s="10">
        <v>147.04</v>
      </c>
      <c r="H478" s="10"/>
      <c r="I478" s="10"/>
      <c r="J478" s="10"/>
      <c r="K478" s="10"/>
      <c r="L478" s="10">
        <f>F478+I478</f>
        <v>0</v>
      </c>
      <c r="M478" s="10">
        <f>G478+J478</f>
        <v>147.04</v>
      </c>
      <c r="N478" s="10">
        <f>H478+K478</f>
        <v>0</v>
      </c>
      <c r="O478" s="106"/>
      <c r="P478" s="106"/>
      <c r="Q478" s="50"/>
    </row>
    <row r="479" spans="1:17" ht="23.25" customHeight="1">
      <c r="A479" s="60" t="s">
        <v>187</v>
      </c>
      <c r="B479" s="51">
        <v>8</v>
      </c>
      <c r="C479" s="36" t="s">
        <v>1782</v>
      </c>
      <c r="D479" s="78" t="s">
        <v>1783</v>
      </c>
      <c r="E479" s="84" t="s">
        <v>296</v>
      </c>
      <c r="F479" s="75">
        <f>F480+G480+H480</f>
        <v>490.56</v>
      </c>
      <c r="G479" s="80"/>
      <c r="H479" s="81"/>
      <c r="I479" s="75">
        <f>I480+J480+K480</f>
        <v>105.57</v>
      </c>
      <c r="J479" s="80"/>
      <c r="K479" s="81"/>
      <c r="L479" s="75">
        <f>L480+M480+N480</f>
        <v>596.13</v>
      </c>
      <c r="M479" s="80"/>
      <c r="N479" s="81"/>
      <c r="O479" s="105" t="s">
        <v>723</v>
      </c>
      <c r="P479" s="105" t="s">
        <v>1784</v>
      </c>
      <c r="Q479" s="49"/>
    </row>
    <row r="480" spans="1:17" ht="23.25" customHeight="1">
      <c r="A480" s="61"/>
      <c r="B480" s="52"/>
      <c r="C480" s="38" t="s">
        <v>301</v>
      </c>
      <c r="D480" s="79"/>
      <c r="E480" s="85"/>
      <c r="F480" s="10"/>
      <c r="G480" s="10">
        <v>490.56</v>
      </c>
      <c r="H480" s="10"/>
      <c r="I480" s="10"/>
      <c r="J480" s="10">
        <v>105.57</v>
      </c>
      <c r="K480" s="10"/>
      <c r="L480" s="10">
        <f>F480+I480</f>
        <v>0</v>
      </c>
      <c r="M480" s="10">
        <f>G480+J480</f>
        <v>596.13</v>
      </c>
      <c r="N480" s="10">
        <f>H480+K480</f>
        <v>0</v>
      </c>
      <c r="O480" s="106"/>
      <c r="P480" s="106"/>
      <c r="Q480" s="50"/>
    </row>
    <row r="481" spans="1:17" ht="23.25" customHeight="1">
      <c r="A481" s="60" t="s">
        <v>187</v>
      </c>
      <c r="B481" s="51">
        <v>9</v>
      </c>
      <c r="C481" s="36" t="s">
        <v>1785</v>
      </c>
      <c r="D481" s="91">
        <v>35885</v>
      </c>
      <c r="E481" s="82" t="s">
        <v>290</v>
      </c>
      <c r="F481" s="55">
        <f>F482+G482+H482</f>
        <v>103.86</v>
      </c>
      <c r="G481" s="56"/>
      <c r="H481" s="57"/>
      <c r="I481" s="75">
        <f>I482+J482+K482</f>
        <v>0</v>
      </c>
      <c r="J481" s="80"/>
      <c r="K481" s="81"/>
      <c r="L481" s="75">
        <f>L482+M482+N482</f>
        <v>103.86</v>
      </c>
      <c r="M481" s="80"/>
      <c r="N481" s="81"/>
      <c r="O481" s="105" t="s">
        <v>723</v>
      </c>
      <c r="P481" s="105" t="s">
        <v>302</v>
      </c>
      <c r="Q481" s="49"/>
    </row>
    <row r="482" spans="1:17" ht="23.25" customHeight="1">
      <c r="A482" s="61"/>
      <c r="B482" s="52"/>
      <c r="C482" s="38" t="s">
        <v>303</v>
      </c>
      <c r="D482" s="79"/>
      <c r="E482" s="83"/>
      <c r="F482" s="14"/>
      <c r="G482" s="14">
        <v>81.78</v>
      </c>
      <c r="H482" s="14">
        <v>22.08</v>
      </c>
      <c r="I482" s="10"/>
      <c r="J482" s="10"/>
      <c r="K482" s="10"/>
      <c r="L482" s="10">
        <f>F482+I482</f>
        <v>0</v>
      </c>
      <c r="M482" s="10">
        <f>G482+J482</f>
        <v>81.78</v>
      </c>
      <c r="N482" s="10">
        <f>H482+K482</f>
        <v>22.08</v>
      </c>
      <c r="O482" s="106"/>
      <c r="P482" s="106"/>
      <c r="Q482" s="50"/>
    </row>
    <row r="483" spans="1:17" ht="26.25" customHeight="1">
      <c r="A483" s="60" t="s">
        <v>187</v>
      </c>
      <c r="B483" s="51"/>
      <c r="C483" s="36"/>
      <c r="D483" s="92"/>
      <c r="E483" s="93"/>
      <c r="F483" s="88">
        <f>F484+G484+H484</f>
        <v>1482.21</v>
      </c>
      <c r="G483" s="89"/>
      <c r="H483" s="90"/>
      <c r="I483" s="88">
        <f>I484+J484+K484</f>
        <v>291.53999999999996</v>
      </c>
      <c r="J483" s="89"/>
      <c r="K483" s="90"/>
      <c r="L483" s="88">
        <f>L484+M484+N484</f>
        <v>1773.75</v>
      </c>
      <c r="M483" s="89"/>
      <c r="N483" s="90"/>
      <c r="O483" s="99"/>
      <c r="P483" s="99"/>
      <c r="Q483" s="103"/>
    </row>
    <row r="484" spans="1:17" ht="26.25" customHeight="1">
      <c r="A484" s="61"/>
      <c r="B484" s="52"/>
      <c r="C484" s="38" t="s">
        <v>636</v>
      </c>
      <c r="D484" s="87"/>
      <c r="E484" s="94"/>
      <c r="F484" s="11">
        <f>F466+F468+F470+F472+F474+F476+F478+F480+F482</f>
        <v>147.52</v>
      </c>
      <c r="G484" s="11">
        <f aca="true" t="shared" si="10" ref="G484:N484">G466+G468+G470+G472+G474+G476+G478+G480+G482</f>
        <v>787.31</v>
      </c>
      <c r="H484" s="11">
        <f t="shared" si="10"/>
        <v>547.3800000000001</v>
      </c>
      <c r="I484" s="11">
        <f t="shared" si="10"/>
        <v>143.63</v>
      </c>
      <c r="J484" s="11">
        <f t="shared" si="10"/>
        <v>125.57</v>
      </c>
      <c r="K484" s="11">
        <f t="shared" si="10"/>
        <v>22.34</v>
      </c>
      <c r="L484" s="11">
        <f t="shared" si="10"/>
        <v>291.15000000000003</v>
      </c>
      <c r="M484" s="11">
        <f t="shared" si="10"/>
        <v>912.88</v>
      </c>
      <c r="N484" s="11">
        <f t="shared" si="10"/>
        <v>569.7200000000001</v>
      </c>
      <c r="O484" s="100"/>
      <c r="P484" s="100"/>
      <c r="Q484" s="104"/>
    </row>
    <row r="485" spans="1:17" ht="69" customHeight="1">
      <c r="A485" s="60" t="s">
        <v>188</v>
      </c>
      <c r="B485" s="51">
        <v>1</v>
      </c>
      <c r="C485" s="36" t="s">
        <v>1786</v>
      </c>
      <c r="D485" s="53" t="s">
        <v>2296</v>
      </c>
      <c r="E485" s="82" t="s">
        <v>260</v>
      </c>
      <c r="F485" s="75">
        <f>F486+G486+H486</f>
        <v>55.07</v>
      </c>
      <c r="G485" s="80"/>
      <c r="H485" s="81"/>
      <c r="I485" s="75">
        <f>I486+J486+K486</f>
        <v>350.22999999999996</v>
      </c>
      <c r="J485" s="80"/>
      <c r="K485" s="81"/>
      <c r="L485" s="75">
        <f>L486+M486+N486</f>
        <v>405.29999999999995</v>
      </c>
      <c r="M485" s="80"/>
      <c r="N485" s="81"/>
      <c r="O485" s="105" t="s">
        <v>723</v>
      </c>
      <c r="P485" s="105" t="s">
        <v>261</v>
      </c>
      <c r="Q485" s="49"/>
    </row>
    <row r="486" spans="1:17" ht="69" customHeight="1">
      <c r="A486" s="61"/>
      <c r="B486" s="52"/>
      <c r="C486" s="38" t="s">
        <v>262</v>
      </c>
      <c r="D486" s="54"/>
      <c r="E486" s="83"/>
      <c r="F486" s="10"/>
      <c r="G486" s="10">
        <v>55.07</v>
      </c>
      <c r="H486" s="10"/>
      <c r="I486" s="10"/>
      <c r="J486" s="10">
        <v>325.15</v>
      </c>
      <c r="K486" s="10">
        <v>25.08</v>
      </c>
      <c r="L486" s="10">
        <f>F486+I486</f>
        <v>0</v>
      </c>
      <c r="M486" s="10">
        <f>G486+J486</f>
        <v>380.21999999999997</v>
      </c>
      <c r="N486" s="10">
        <f>H486+K486</f>
        <v>25.08</v>
      </c>
      <c r="O486" s="106"/>
      <c r="P486" s="106"/>
      <c r="Q486" s="50"/>
    </row>
    <row r="487" spans="1:17" ht="22.5" customHeight="1">
      <c r="A487" s="60" t="s">
        <v>188</v>
      </c>
      <c r="B487" s="51"/>
      <c r="C487" s="36"/>
      <c r="D487" s="92"/>
      <c r="E487" s="93"/>
      <c r="F487" s="88">
        <f>F488+G488+H488</f>
        <v>55.07</v>
      </c>
      <c r="G487" s="89"/>
      <c r="H487" s="90"/>
      <c r="I487" s="88">
        <f>I488+J488+K488</f>
        <v>350.22999999999996</v>
      </c>
      <c r="J487" s="89"/>
      <c r="K487" s="90"/>
      <c r="L487" s="88">
        <f>L488+M488+N488</f>
        <v>405.29999999999995</v>
      </c>
      <c r="M487" s="89"/>
      <c r="N487" s="90"/>
      <c r="O487" s="99"/>
      <c r="P487" s="99"/>
      <c r="Q487" s="103"/>
    </row>
    <row r="488" spans="1:17" ht="22.5" customHeight="1">
      <c r="A488" s="61"/>
      <c r="B488" s="52"/>
      <c r="C488" s="38" t="s">
        <v>263</v>
      </c>
      <c r="D488" s="87"/>
      <c r="E488" s="94"/>
      <c r="F488" s="11">
        <f>F486</f>
        <v>0</v>
      </c>
      <c r="G488" s="11">
        <f aca="true" t="shared" si="11" ref="G488:N488">G486</f>
        <v>55.07</v>
      </c>
      <c r="H488" s="11">
        <f t="shared" si="11"/>
        <v>0</v>
      </c>
      <c r="I488" s="11">
        <f t="shared" si="11"/>
        <v>0</v>
      </c>
      <c r="J488" s="11">
        <f t="shared" si="11"/>
        <v>325.15</v>
      </c>
      <c r="K488" s="11">
        <f t="shared" si="11"/>
        <v>25.08</v>
      </c>
      <c r="L488" s="11">
        <f t="shared" si="11"/>
        <v>0</v>
      </c>
      <c r="M488" s="11">
        <f t="shared" si="11"/>
        <v>380.21999999999997</v>
      </c>
      <c r="N488" s="11">
        <f t="shared" si="11"/>
        <v>25.08</v>
      </c>
      <c r="O488" s="100"/>
      <c r="P488" s="100"/>
      <c r="Q488" s="104"/>
    </row>
    <row r="489" spans="1:17" ht="22.5" customHeight="1">
      <c r="A489" s="60" t="s">
        <v>189</v>
      </c>
      <c r="B489" s="51">
        <v>1</v>
      </c>
      <c r="C489" s="36" t="s">
        <v>2162</v>
      </c>
      <c r="D489" s="122">
        <v>27103</v>
      </c>
      <c r="E489" s="82" t="s">
        <v>264</v>
      </c>
      <c r="F489" s="75">
        <f>F490+G490+H490</f>
        <v>4.9</v>
      </c>
      <c r="G489" s="80"/>
      <c r="H489" s="81"/>
      <c r="I489" s="75">
        <f>I490+J490+K490</f>
        <v>0</v>
      </c>
      <c r="J489" s="80"/>
      <c r="K489" s="81"/>
      <c r="L489" s="75">
        <f>L490+M490+N490</f>
        <v>4.9</v>
      </c>
      <c r="M489" s="80"/>
      <c r="N489" s="81"/>
      <c r="O489" s="105" t="s">
        <v>68</v>
      </c>
      <c r="P489" s="105" t="s">
        <v>265</v>
      </c>
      <c r="Q489" s="49"/>
    </row>
    <row r="490" spans="1:17" ht="22.5" customHeight="1">
      <c r="A490" s="61"/>
      <c r="B490" s="52"/>
      <c r="C490" s="38" t="s">
        <v>266</v>
      </c>
      <c r="D490" s="54"/>
      <c r="E490" s="83"/>
      <c r="F490" s="10"/>
      <c r="G490" s="10"/>
      <c r="H490" s="10">
        <v>4.9</v>
      </c>
      <c r="I490" s="10"/>
      <c r="J490" s="10"/>
      <c r="K490" s="10"/>
      <c r="L490" s="10">
        <f>F490+I490</f>
        <v>0</v>
      </c>
      <c r="M490" s="10">
        <f>G490+J490</f>
        <v>0</v>
      </c>
      <c r="N490" s="10">
        <f>H490+K490</f>
        <v>4.9</v>
      </c>
      <c r="O490" s="106"/>
      <c r="P490" s="106"/>
      <c r="Q490" s="50"/>
    </row>
    <row r="491" spans="1:17" ht="22.5" customHeight="1">
      <c r="A491" s="60" t="s">
        <v>189</v>
      </c>
      <c r="B491" s="51">
        <v>2</v>
      </c>
      <c r="C491" s="36" t="s">
        <v>1787</v>
      </c>
      <c r="D491" s="122">
        <v>27103</v>
      </c>
      <c r="E491" s="82" t="s">
        <v>267</v>
      </c>
      <c r="F491" s="75">
        <f>F492+G492+H492</f>
        <v>5.9</v>
      </c>
      <c r="G491" s="80"/>
      <c r="H491" s="81"/>
      <c r="I491" s="75">
        <f>I492+J492+K492</f>
        <v>0</v>
      </c>
      <c r="J491" s="80"/>
      <c r="K491" s="81"/>
      <c r="L491" s="75">
        <f>L492+M492+N492</f>
        <v>5.9</v>
      </c>
      <c r="M491" s="80"/>
      <c r="N491" s="81"/>
      <c r="O491" s="105" t="s">
        <v>68</v>
      </c>
      <c r="P491" s="105" t="s">
        <v>1162</v>
      </c>
      <c r="Q491" s="49"/>
    </row>
    <row r="492" spans="1:17" ht="22.5" customHeight="1">
      <c r="A492" s="61"/>
      <c r="B492" s="52"/>
      <c r="C492" s="38" t="s">
        <v>1163</v>
      </c>
      <c r="D492" s="54"/>
      <c r="E492" s="83"/>
      <c r="F492" s="10"/>
      <c r="G492" s="10"/>
      <c r="H492" s="10">
        <v>5.9</v>
      </c>
      <c r="I492" s="10"/>
      <c r="J492" s="10"/>
      <c r="K492" s="10"/>
      <c r="L492" s="10">
        <f>F492+I492</f>
        <v>0</v>
      </c>
      <c r="M492" s="10">
        <f>G492+J492</f>
        <v>0</v>
      </c>
      <c r="N492" s="10">
        <f>H492+K492</f>
        <v>5.9</v>
      </c>
      <c r="O492" s="106"/>
      <c r="P492" s="106"/>
      <c r="Q492" s="50"/>
    </row>
    <row r="493" spans="1:17" ht="22.5" customHeight="1">
      <c r="A493" s="60" t="s">
        <v>189</v>
      </c>
      <c r="B493" s="51">
        <v>3</v>
      </c>
      <c r="C493" s="36" t="s">
        <v>1788</v>
      </c>
      <c r="D493" s="122">
        <v>27103</v>
      </c>
      <c r="E493" s="82" t="s">
        <v>1164</v>
      </c>
      <c r="F493" s="75">
        <f>F494+G494+H494</f>
        <v>1.7</v>
      </c>
      <c r="G493" s="80"/>
      <c r="H493" s="81"/>
      <c r="I493" s="75">
        <f>I494+J494+K494</f>
        <v>0</v>
      </c>
      <c r="J493" s="80"/>
      <c r="K493" s="81"/>
      <c r="L493" s="75">
        <f>L494+M494+N494</f>
        <v>1.7</v>
      </c>
      <c r="M493" s="80"/>
      <c r="N493" s="81"/>
      <c r="O493" s="105" t="s">
        <v>68</v>
      </c>
      <c r="P493" s="105" t="s">
        <v>1165</v>
      </c>
      <c r="Q493" s="49"/>
    </row>
    <row r="494" spans="1:17" ht="22.5" customHeight="1">
      <c r="A494" s="61"/>
      <c r="B494" s="52"/>
      <c r="C494" s="38" t="s">
        <v>1453</v>
      </c>
      <c r="D494" s="54"/>
      <c r="E494" s="83"/>
      <c r="F494" s="10"/>
      <c r="G494" s="10"/>
      <c r="H494" s="10">
        <v>1.7</v>
      </c>
      <c r="I494" s="10"/>
      <c r="J494" s="10"/>
      <c r="K494" s="10"/>
      <c r="L494" s="10">
        <f>F494+I494</f>
        <v>0</v>
      </c>
      <c r="M494" s="10">
        <f>G494+J494</f>
        <v>0</v>
      </c>
      <c r="N494" s="10">
        <f>H494+K494</f>
        <v>1.7</v>
      </c>
      <c r="O494" s="106"/>
      <c r="P494" s="106"/>
      <c r="Q494" s="50"/>
    </row>
    <row r="495" spans="1:17" ht="22.5" customHeight="1">
      <c r="A495" s="60" t="s">
        <v>189</v>
      </c>
      <c r="B495" s="51">
        <v>4</v>
      </c>
      <c r="C495" s="36" t="s">
        <v>1789</v>
      </c>
      <c r="D495" s="122">
        <v>27103</v>
      </c>
      <c r="E495" s="82" t="s">
        <v>1164</v>
      </c>
      <c r="F495" s="75">
        <f>F496+G496+H496</f>
        <v>1.5</v>
      </c>
      <c r="G495" s="80"/>
      <c r="H495" s="81"/>
      <c r="I495" s="75">
        <f>I496+J496+K496</f>
        <v>0</v>
      </c>
      <c r="J495" s="80"/>
      <c r="K495" s="81"/>
      <c r="L495" s="75">
        <f>L496+M496+N496</f>
        <v>1.5</v>
      </c>
      <c r="M495" s="80"/>
      <c r="N495" s="81"/>
      <c r="O495" s="105" t="s">
        <v>110</v>
      </c>
      <c r="P495" s="105" t="s">
        <v>1166</v>
      </c>
      <c r="Q495" s="49"/>
    </row>
    <row r="496" spans="1:17" ht="22.5" customHeight="1">
      <c r="A496" s="61"/>
      <c r="B496" s="52"/>
      <c r="C496" s="38" t="s">
        <v>1167</v>
      </c>
      <c r="D496" s="54"/>
      <c r="E496" s="83"/>
      <c r="F496" s="10"/>
      <c r="G496" s="10"/>
      <c r="H496" s="10">
        <v>1.5</v>
      </c>
      <c r="I496" s="10"/>
      <c r="J496" s="10"/>
      <c r="K496" s="10"/>
      <c r="L496" s="10">
        <f>F496+I496</f>
        <v>0</v>
      </c>
      <c r="M496" s="10">
        <f>G496+J496</f>
        <v>0</v>
      </c>
      <c r="N496" s="10">
        <f>H496+K496</f>
        <v>1.5</v>
      </c>
      <c r="O496" s="106"/>
      <c r="P496" s="106"/>
      <c r="Q496" s="50"/>
    </row>
    <row r="497" spans="1:17" ht="22.5" customHeight="1">
      <c r="A497" s="60" t="s">
        <v>189</v>
      </c>
      <c r="B497" s="51">
        <v>5</v>
      </c>
      <c r="C497" s="36" t="s">
        <v>1790</v>
      </c>
      <c r="D497" s="122">
        <v>27103</v>
      </c>
      <c r="E497" s="82" t="s">
        <v>1168</v>
      </c>
      <c r="F497" s="75">
        <f>F498+G498+H498</f>
        <v>3.7</v>
      </c>
      <c r="G497" s="80"/>
      <c r="H497" s="81"/>
      <c r="I497" s="75">
        <f>I498+J498+K498</f>
        <v>0</v>
      </c>
      <c r="J497" s="80"/>
      <c r="K497" s="81"/>
      <c r="L497" s="75">
        <f>L498+M498+N498</f>
        <v>3.7</v>
      </c>
      <c r="M497" s="80"/>
      <c r="N497" s="81"/>
      <c r="O497" s="105" t="s">
        <v>110</v>
      </c>
      <c r="P497" s="105" t="s">
        <v>1169</v>
      </c>
      <c r="Q497" s="49"/>
    </row>
    <row r="498" spans="1:17" ht="22.5" customHeight="1">
      <c r="A498" s="61"/>
      <c r="B498" s="52"/>
      <c r="C498" s="38" t="s">
        <v>1170</v>
      </c>
      <c r="D498" s="54"/>
      <c r="E498" s="83"/>
      <c r="F498" s="10">
        <v>0.1</v>
      </c>
      <c r="G498" s="10"/>
      <c r="H498" s="10">
        <v>3.6</v>
      </c>
      <c r="I498" s="10"/>
      <c r="J498" s="10"/>
      <c r="K498" s="10"/>
      <c r="L498" s="10">
        <f>F498+I498</f>
        <v>0.1</v>
      </c>
      <c r="M498" s="10">
        <f>G498+J498</f>
        <v>0</v>
      </c>
      <c r="N498" s="10">
        <f>H498+K498</f>
        <v>3.6</v>
      </c>
      <c r="O498" s="106"/>
      <c r="P498" s="106"/>
      <c r="Q498" s="50"/>
    </row>
    <row r="499" spans="1:17" ht="29.25" customHeight="1">
      <c r="A499" s="60" t="s">
        <v>189</v>
      </c>
      <c r="B499" s="51">
        <v>6</v>
      </c>
      <c r="C499" s="36" t="s">
        <v>1791</v>
      </c>
      <c r="D499" s="122">
        <v>27103</v>
      </c>
      <c r="E499" s="82" t="s">
        <v>1168</v>
      </c>
      <c r="F499" s="75">
        <f>F500+G500+H500</f>
        <v>2.8</v>
      </c>
      <c r="G499" s="80"/>
      <c r="H499" s="81"/>
      <c r="I499" s="75">
        <f>I500+J500+K500</f>
        <v>0</v>
      </c>
      <c r="J499" s="80"/>
      <c r="K499" s="81"/>
      <c r="L499" s="75">
        <f>L500+M500+N500</f>
        <v>2.8</v>
      </c>
      <c r="M499" s="80"/>
      <c r="N499" s="81"/>
      <c r="O499" s="105" t="s">
        <v>110</v>
      </c>
      <c r="P499" s="105" t="s">
        <v>1169</v>
      </c>
      <c r="Q499" s="49"/>
    </row>
    <row r="500" spans="1:17" ht="29.25" customHeight="1">
      <c r="A500" s="61"/>
      <c r="B500" s="52"/>
      <c r="C500" s="38" t="s">
        <v>1171</v>
      </c>
      <c r="D500" s="54"/>
      <c r="E500" s="83"/>
      <c r="F500" s="10"/>
      <c r="G500" s="10">
        <v>0.4</v>
      </c>
      <c r="H500" s="10">
        <v>2.4</v>
      </c>
      <c r="I500" s="10"/>
      <c r="J500" s="10"/>
      <c r="K500" s="10"/>
      <c r="L500" s="10">
        <f>F500+I500</f>
        <v>0</v>
      </c>
      <c r="M500" s="10">
        <f>G500+J500</f>
        <v>0.4</v>
      </c>
      <c r="N500" s="10">
        <f>H500+K500</f>
        <v>2.4</v>
      </c>
      <c r="O500" s="106"/>
      <c r="P500" s="106"/>
      <c r="Q500" s="50"/>
    </row>
    <row r="501" spans="1:17" ht="22.5" customHeight="1">
      <c r="A501" s="60" t="s">
        <v>189</v>
      </c>
      <c r="B501" s="51">
        <v>7</v>
      </c>
      <c r="C501" s="36" t="s">
        <v>1792</v>
      </c>
      <c r="D501" s="122">
        <v>27103</v>
      </c>
      <c r="E501" s="82" t="s">
        <v>1172</v>
      </c>
      <c r="F501" s="75">
        <f>F502+G502+H502</f>
        <v>17</v>
      </c>
      <c r="G501" s="80"/>
      <c r="H501" s="81"/>
      <c r="I501" s="75">
        <f>I502+J502+K502</f>
        <v>0</v>
      </c>
      <c r="J501" s="80"/>
      <c r="K501" s="81"/>
      <c r="L501" s="75">
        <f>L502+M502+N502</f>
        <v>17</v>
      </c>
      <c r="M501" s="80"/>
      <c r="N501" s="81"/>
      <c r="O501" s="105" t="s">
        <v>723</v>
      </c>
      <c r="P501" s="105" t="s">
        <v>1173</v>
      </c>
      <c r="Q501" s="49"/>
    </row>
    <row r="502" spans="1:17" ht="42.75" customHeight="1">
      <c r="A502" s="61"/>
      <c r="B502" s="52"/>
      <c r="C502" s="38" t="s">
        <v>1174</v>
      </c>
      <c r="D502" s="54"/>
      <c r="E502" s="83"/>
      <c r="F502" s="10">
        <v>0.6</v>
      </c>
      <c r="G502" s="10">
        <v>0.7</v>
      </c>
      <c r="H502" s="10">
        <v>15.7</v>
      </c>
      <c r="I502" s="10"/>
      <c r="J502" s="10"/>
      <c r="K502" s="10"/>
      <c r="L502" s="10">
        <f>F502+I502</f>
        <v>0.6</v>
      </c>
      <c r="M502" s="10">
        <f>G502+J502</f>
        <v>0.7</v>
      </c>
      <c r="N502" s="10">
        <f>H502+K502</f>
        <v>15.7</v>
      </c>
      <c r="O502" s="106"/>
      <c r="P502" s="106"/>
      <c r="Q502" s="50"/>
    </row>
    <row r="503" spans="1:17" ht="22.5" customHeight="1">
      <c r="A503" s="60" t="s">
        <v>189</v>
      </c>
      <c r="B503" s="51">
        <v>8</v>
      </c>
      <c r="C503" s="36" t="s">
        <v>1793</v>
      </c>
      <c r="D503" s="122">
        <v>27103</v>
      </c>
      <c r="E503" s="82" t="s">
        <v>1175</v>
      </c>
      <c r="F503" s="75">
        <f>F504+G504+H504</f>
        <v>13.5</v>
      </c>
      <c r="G503" s="80"/>
      <c r="H503" s="81"/>
      <c r="I503" s="75">
        <f>I504+J504+K504</f>
        <v>0</v>
      </c>
      <c r="J503" s="80"/>
      <c r="K503" s="81"/>
      <c r="L503" s="75">
        <f>L504+M504+N504</f>
        <v>13.5</v>
      </c>
      <c r="M503" s="80"/>
      <c r="N503" s="81"/>
      <c r="O503" s="105" t="s">
        <v>1176</v>
      </c>
      <c r="P503" s="105" t="s">
        <v>1177</v>
      </c>
      <c r="Q503" s="49"/>
    </row>
    <row r="504" spans="1:17" ht="22.5" customHeight="1">
      <c r="A504" s="61"/>
      <c r="B504" s="52"/>
      <c r="C504" s="38" t="s">
        <v>1178</v>
      </c>
      <c r="D504" s="54"/>
      <c r="E504" s="83"/>
      <c r="F504" s="10"/>
      <c r="G504" s="10">
        <v>13.5</v>
      </c>
      <c r="H504" s="10"/>
      <c r="I504" s="10"/>
      <c r="J504" s="10"/>
      <c r="K504" s="10"/>
      <c r="L504" s="10">
        <f>F504+I504</f>
        <v>0</v>
      </c>
      <c r="M504" s="10">
        <f>G504+J504</f>
        <v>13.5</v>
      </c>
      <c r="N504" s="10">
        <f>H504+K504</f>
        <v>0</v>
      </c>
      <c r="O504" s="106"/>
      <c r="P504" s="106"/>
      <c r="Q504" s="50"/>
    </row>
    <row r="505" spans="1:17" ht="24" customHeight="1">
      <c r="A505" s="60" t="s">
        <v>189</v>
      </c>
      <c r="B505" s="51">
        <v>9</v>
      </c>
      <c r="C505" s="36" t="s">
        <v>1794</v>
      </c>
      <c r="D505" s="122">
        <v>27103</v>
      </c>
      <c r="E505" s="82" t="s">
        <v>1175</v>
      </c>
      <c r="F505" s="75">
        <f>F506+G506+H506</f>
        <v>6</v>
      </c>
      <c r="G505" s="80"/>
      <c r="H505" s="81"/>
      <c r="I505" s="75">
        <f>I506+J506+K506</f>
        <v>0</v>
      </c>
      <c r="J505" s="80"/>
      <c r="K505" s="81"/>
      <c r="L505" s="75">
        <f>L506+M506+N506</f>
        <v>6</v>
      </c>
      <c r="M505" s="80"/>
      <c r="N505" s="81"/>
      <c r="O505" s="105" t="s">
        <v>68</v>
      </c>
      <c r="P505" s="105" t="s">
        <v>1179</v>
      </c>
      <c r="Q505" s="49"/>
    </row>
    <row r="506" spans="1:17" ht="24" customHeight="1">
      <c r="A506" s="61"/>
      <c r="B506" s="52"/>
      <c r="C506" s="38" t="s">
        <v>1180</v>
      </c>
      <c r="D506" s="54"/>
      <c r="E506" s="83"/>
      <c r="F506" s="10">
        <v>0.5</v>
      </c>
      <c r="G506" s="10"/>
      <c r="H506" s="10">
        <v>5.5</v>
      </c>
      <c r="I506" s="10"/>
      <c r="J506" s="10"/>
      <c r="K506" s="10"/>
      <c r="L506" s="10">
        <f>F506+I506</f>
        <v>0.5</v>
      </c>
      <c r="M506" s="10">
        <f>G506+J506</f>
        <v>0</v>
      </c>
      <c r="N506" s="10">
        <f>H506+K506</f>
        <v>5.5</v>
      </c>
      <c r="O506" s="106"/>
      <c r="P506" s="106"/>
      <c r="Q506" s="50"/>
    </row>
    <row r="507" spans="1:17" ht="28.5" customHeight="1">
      <c r="A507" s="60" t="s">
        <v>189</v>
      </c>
      <c r="B507" s="51">
        <v>10</v>
      </c>
      <c r="C507" s="36" t="s">
        <v>1795</v>
      </c>
      <c r="D507" s="122">
        <v>27103</v>
      </c>
      <c r="E507" s="82" t="s">
        <v>1175</v>
      </c>
      <c r="F507" s="75">
        <f>F508+G508+H508</f>
        <v>5.7</v>
      </c>
      <c r="G507" s="80"/>
      <c r="H507" s="81"/>
      <c r="I507" s="75">
        <f>I508+J508+K508</f>
        <v>0</v>
      </c>
      <c r="J507" s="80"/>
      <c r="K507" s="81"/>
      <c r="L507" s="75">
        <f>L508+M508+N508</f>
        <v>5.7</v>
      </c>
      <c r="M507" s="80"/>
      <c r="N507" s="81"/>
      <c r="O507" s="105" t="s">
        <v>1181</v>
      </c>
      <c r="P507" s="105" t="s">
        <v>1182</v>
      </c>
      <c r="Q507" s="49"/>
    </row>
    <row r="508" spans="1:17" ht="28.5" customHeight="1">
      <c r="A508" s="61"/>
      <c r="B508" s="52"/>
      <c r="C508" s="38" t="s">
        <v>1183</v>
      </c>
      <c r="D508" s="54"/>
      <c r="E508" s="83"/>
      <c r="F508" s="10">
        <v>3.2</v>
      </c>
      <c r="G508" s="10">
        <v>1.2</v>
      </c>
      <c r="H508" s="10">
        <v>1.3</v>
      </c>
      <c r="I508" s="10"/>
      <c r="J508" s="10"/>
      <c r="K508" s="10"/>
      <c r="L508" s="10">
        <f>F508+I508</f>
        <v>3.2</v>
      </c>
      <c r="M508" s="10">
        <f>G508+J508</f>
        <v>1.2</v>
      </c>
      <c r="N508" s="10">
        <f>H508+K508</f>
        <v>1.3</v>
      </c>
      <c r="O508" s="106"/>
      <c r="P508" s="106"/>
      <c r="Q508" s="50"/>
    </row>
    <row r="509" spans="1:17" ht="22.5" customHeight="1">
      <c r="A509" s="60" t="s">
        <v>189</v>
      </c>
      <c r="B509" s="51">
        <v>11</v>
      </c>
      <c r="C509" s="36" t="s">
        <v>1796</v>
      </c>
      <c r="D509" s="122">
        <v>27103</v>
      </c>
      <c r="E509" s="82" t="s">
        <v>1184</v>
      </c>
      <c r="F509" s="75">
        <f>F510+G510+H510</f>
        <v>10.7</v>
      </c>
      <c r="G509" s="80"/>
      <c r="H509" s="81"/>
      <c r="I509" s="75">
        <f>I510+J510+K510</f>
        <v>0</v>
      </c>
      <c r="J509" s="80"/>
      <c r="K509" s="81"/>
      <c r="L509" s="75">
        <f>L510+M510+N510</f>
        <v>10.7</v>
      </c>
      <c r="M509" s="80"/>
      <c r="N509" s="81"/>
      <c r="O509" s="105" t="s">
        <v>68</v>
      </c>
      <c r="P509" s="105" t="s">
        <v>1185</v>
      </c>
      <c r="Q509" s="49"/>
    </row>
    <row r="510" spans="1:17" ht="22.5" customHeight="1">
      <c r="A510" s="61"/>
      <c r="B510" s="52"/>
      <c r="C510" s="38" t="s">
        <v>1186</v>
      </c>
      <c r="D510" s="54"/>
      <c r="E510" s="83"/>
      <c r="F510" s="10"/>
      <c r="G510" s="10"/>
      <c r="H510" s="10">
        <v>10.7</v>
      </c>
      <c r="I510" s="10"/>
      <c r="J510" s="10"/>
      <c r="K510" s="10"/>
      <c r="L510" s="10">
        <f>F510+I510</f>
        <v>0</v>
      </c>
      <c r="M510" s="10">
        <f>G510+J510</f>
        <v>0</v>
      </c>
      <c r="N510" s="10">
        <f>H510+K510</f>
        <v>10.7</v>
      </c>
      <c r="O510" s="106"/>
      <c r="P510" s="106"/>
      <c r="Q510" s="50"/>
    </row>
    <row r="511" spans="1:17" ht="22.5" customHeight="1">
      <c r="A511" s="60" t="s">
        <v>189</v>
      </c>
      <c r="B511" s="51">
        <v>12</v>
      </c>
      <c r="C511" s="36" t="s">
        <v>2164</v>
      </c>
      <c r="D511" s="122">
        <v>27103</v>
      </c>
      <c r="E511" s="82" t="s">
        <v>1184</v>
      </c>
      <c r="F511" s="75">
        <f>F512+G512+H512</f>
        <v>75.6</v>
      </c>
      <c r="G511" s="80"/>
      <c r="H511" s="81"/>
      <c r="I511" s="75">
        <f>I512+J512+K512</f>
        <v>0</v>
      </c>
      <c r="J511" s="80"/>
      <c r="K511" s="81"/>
      <c r="L511" s="75">
        <f>L512+M512+N512</f>
        <v>75.6</v>
      </c>
      <c r="M511" s="80"/>
      <c r="N511" s="81"/>
      <c r="O511" s="105" t="s">
        <v>68</v>
      </c>
      <c r="P511" s="105" t="s">
        <v>1187</v>
      </c>
      <c r="Q511" s="49"/>
    </row>
    <row r="512" spans="1:17" ht="22.5" customHeight="1">
      <c r="A512" s="61"/>
      <c r="B512" s="52"/>
      <c r="C512" s="38" t="s">
        <v>1188</v>
      </c>
      <c r="D512" s="54"/>
      <c r="E512" s="83"/>
      <c r="F512" s="10"/>
      <c r="G512" s="10">
        <v>75.6</v>
      </c>
      <c r="H512" s="10"/>
      <c r="I512" s="10"/>
      <c r="J512" s="10"/>
      <c r="K512" s="10"/>
      <c r="L512" s="10">
        <f>F512+I512</f>
        <v>0</v>
      </c>
      <c r="M512" s="10">
        <f>G512+J512</f>
        <v>75.6</v>
      </c>
      <c r="N512" s="10">
        <f>H512+K512</f>
        <v>0</v>
      </c>
      <c r="O512" s="106"/>
      <c r="P512" s="106"/>
      <c r="Q512" s="50"/>
    </row>
    <row r="513" spans="1:17" ht="25.5" customHeight="1">
      <c r="A513" s="60" t="s">
        <v>189</v>
      </c>
      <c r="B513" s="51">
        <v>13</v>
      </c>
      <c r="C513" s="36" t="s">
        <v>1797</v>
      </c>
      <c r="D513" s="122">
        <v>27103</v>
      </c>
      <c r="E513" s="82" t="s">
        <v>1189</v>
      </c>
      <c r="F513" s="75">
        <f>F514+G514+H514</f>
        <v>2.1</v>
      </c>
      <c r="G513" s="80"/>
      <c r="H513" s="81"/>
      <c r="I513" s="75">
        <f>I514+J514+K514</f>
        <v>0</v>
      </c>
      <c r="J513" s="80"/>
      <c r="K513" s="81"/>
      <c r="L513" s="75">
        <f>L514+M514+N514</f>
        <v>2.1</v>
      </c>
      <c r="M513" s="80"/>
      <c r="N513" s="81"/>
      <c r="O513" s="105" t="s">
        <v>110</v>
      </c>
      <c r="P513" s="105" t="s">
        <v>1190</v>
      </c>
      <c r="Q513" s="49"/>
    </row>
    <row r="514" spans="1:17" ht="25.5" customHeight="1">
      <c r="A514" s="61"/>
      <c r="B514" s="52"/>
      <c r="C514" s="38" t="s">
        <v>1191</v>
      </c>
      <c r="D514" s="54"/>
      <c r="E514" s="83"/>
      <c r="F514" s="10"/>
      <c r="G514" s="10">
        <v>2.1</v>
      </c>
      <c r="H514" s="10"/>
      <c r="I514" s="10"/>
      <c r="J514" s="10"/>
      <c r="K514" s="10"/>
      <c r="L514" s="10">
        <f>F514+I514</f>
        <v>0</v>
      </c>
      <c r="M514" s="10">
        <f>G514+J514</f>
        <v>2.1</v>
      </c>
      <c r="N514" s="10">
        <f>H514+K514</f>
        <v>0</v>
      </c>
      <c r="O514" s="106"/>
      <c r="P514" s="106"/>
      <c r="Q514" s="50"/>
    </row>
    <row r="515" spans="1:17" ht="118.5" customHeight="1">
      <c r="A515" s="60" t="s">
        <v>189</v>
      </c>
      <c r="B515" s="51">
        <v>14</v>
      </c>
      <c r="C515" s="42" t="s">
        <v>1798</v>
      </c>
      <c r="D515" s="53" t="s">
        <v>2182</v>
      </c>
      <c r="E515" s="82" t="s">
        <v>1192</v>
      </c>
      <c r="F515" s="75">
        <f>F516+G516+H516</f>
        <v>3691.2</v>
      </c>
      <c r="G515" s="80"/>
      <c r="H515" s="81"/>
      <c r="I515" s="75">
        <f>I516+J516+K516</f>
        <v>0</v>
      </c>
      <c r="J515" s="80"/>
      <c r="K515" s="81"/>
      <c r="L515" s="75">
        <f>L516+M516+N516</f>
        <v>3691.2</v>
      </c>
      <c r="M515" s="80"/>
      <c r="N515" s="81"/>
      <c r="O515" s="105" t="s">
        <v>1181</v>
      </c>
      <c r="P515" s="105" t="s">
        <v>1193</v>
      </c>
      <c r="Q515" s="49"/>
    </row>
    <row r="516" spans="1:17" ht="118.5" customHeight="1">
      <c r="A516" s="61"/>
      <c r="B516" s="52"/>
      <c r="C516" s="38" t="s">
        <v>1194</v>
      </c>
      <c r="D516" s="54"/>
      <c r="E516" s="83"/>
      <c r="F516" s="10"/>
      <c r="G516" s="10">
        <v>2907.1</v>
      </c>
      <c r="H516" s="10">
        <v>784.1</v>
      </c>
      <c r="I516" s="10"/>
      <c r="J516" s="10"/>
      <c r="K516" s="10"/>
      <c r="L516" s="10">
        <f>F516+I516</f>
        <v>0</v>
      </c>
      <c r="M516" s="10">
        <f>G516+J516</f>
        <v>2907.1</v>
      </c>
      <c r="N516" s="10">
        <f>H516+K516</f>
        <v>784.1</v>
      </c>
      <c r="O516" s="106"/>
      <c r="P516" s="106"/>
      <c r="Q516" s="50"/>
    </row>
    <row r="517" spans="1:17" ht="22.5" customHeight="1">
      <c r="A517" s="60" t="s">
        <v>189</v>
      </c>
      <c r="B517" s="51">
        <v>15</v>
      </c>
      <c r="C517" s="36" t="s">
        <v>1799</v>
      </c>
      <c r="D517" s="122">
        <v>27103</v>
      </c>
      <c r="E517" s="82" t="s">
        <v>1195</v>
      </c>
      <c r="F517" s="75">
        <f>F518+G518+H518</f>
        <v>4.4</v>
      </c>
      <c r="G517" s="80"/>
      <c r="H517" s="81"/>
      <c r="I517" s="75">
        <f>I518+J518+K518</f>
        <v>0</v>
      </c>
      <c r="J517" s="80"/>
      <c r="K517" s="81"/>
      <c r="L517" s="75">
        <f>L518+M518+N518</f>
        <v>4.4</v>
      </c>
      <c r="M517" s="80"/>
      <c r="N517" s="81"/>
      <c r="O517" s="105" t="s">
        <v>110</v>
      </c>
      <c r="P517" s="105" t="s">
        <v>1196</v>
      </c>
      <c r="Q517" s="49"/>
    </row>
    <row r="518" spans="1:17" ht="22.5" customHeight="1">
      <c r="A518" s="61"/>
      <c r="B518" s="52"/>
      <c r="C518" s="38" t="s">
        <v>1197</v>
      </c>
      <c r="D518" s="54"/>
      <c r="E518" s="83"/>
      <c r="F518" s="10"/>
      <c r="G518" s="10"/>
      <c r="H518" s="10">
        <v>4.4</v>
      </c>
      <c r="I518" s="10"/>
      <c r="J518" s="10"/>
      <c r="K518" s="10"/>
      <c r="L518" s="10">
        <f>F518+I518</f>
        <v>0</v>
      </c>
      <c r="M518" s="10">
        <f>G518+J518</f>
        <v>0</v>
      </c>
      <c r="N518" s="10">
        <f>H518+K518</f>
        <v>4.4</v>
      </c>
      <c r="O518" s="106"/>
      <c r="P518" s="106"/>
      <c r="Q518" s="50"/>
    </row>
    <row r="519" spans="1:17" ht="29.25" customHeight="1">
      <c r="A519" s="60" t="s">
        <v>189</v>
      </c>
      <c r="B519" s="51">
        <v>16</v>
      </c>
      <c r="C519" s="36" t="s">
        <v>1800</v>
      </c>
      <c r="D519" s="122">
        <v>27103</v>
      </c>
      <c r="E519" s="82" t="s">
        <v>1195</v>
      </c>
      <c r="F519" s="75">
        <f>F520+G520+H520</f>
        <v>6.7</v>
      </c>
      <c r="G519" s="80"/>
      <c r="H519" s="81"/>
      <c r="I519" s="75">
        <f>I520+J520+K520</f>
        <v>0</v>
      </c>
      <c r="J519" s="80"/>
      <c r="K519" s="81"/>
      <c r="L519" s="75">
        <f>L520+M520+N520</f>
        <v>6.7</v>
      </c>
      <c r="M519" s="80"/>
      <c r="N519" s="81"/>
      <c r="O519" s="105" t="s">
        <v>68</v>
      </c>
      <c r="P519" s="105" t="s">
        <v>1198</v>
      </c>
      <c r="Q519" s="49"/>
    </row>
    <row r="520" spans="1:17" ht="29.25" customHeight="1">
      <c r="A520" s="61"/>
      <c r="B520" s="52"/>
      <c r="C520" s="38" t="s">
        <v>1199</v>
      </c>
      <c r="D520" s="54"/>
      <c r="E520" s="83"/>
      <c r="F520" s="10"/>
      <c r="G520" s="10">
        <v>1.7</v>
      </c>
      <c r="H520" s="10">
        <v>5</v>
      </c>
      <c r="I520" s="10"/>
      <c r="J520" s="10"/>
      <c r="K520" s="10"/>
      <c r="L520" s="10">
        <f>F520+I520</f>
        <v>0</v>
      </c>
      <c r="M520" s="10">
        <f>G520+J520</f>
        <v>1.7</v>
      </c>
      <c r="N520" s="10">
        <f>H520+K520</f>
        <v>5</v>
      </c>
      <c r="O520" s="106"/>
      <c r="P520" s="106"/>
      <c r="Q520" s="50"/>
    </row>
    <row r="521" spans="1:17" ht="21.75" customHeight="1">
      <c r="A521" s="60" t="s">
        <v>189</v>
      </c>
      <c r="B521" s="51">
        <v>17</v>
      </c>
      <c r="C521" s="36" t="s">
        <v>1801</v>
      </c>
      <c r="D521" s="122">
        <v>27103</v>
      </c>
      <c r="E521" s="82" t="s">
        <v>1200</v>
      </c>
      <c r="F521" s="75">
        <f>F522+G522+H522</f>
        <v>0.8</v>
      </c>
      <c r="G521" s="80"/>
      <c r="H521" s="81"/>
      <c r="I521" s="75">
        <f>I522+J522+K522</f>
        <v>0</v>
      </c>
      <c r="J521" s="80"/>
      <c r="K521" s="81"/>
      <c r="L521" s="75">
        <f>L522+M522+N522</f>
        <v>0.8</v>
      </c>
      <c r="M521" s="80"/>
      <c r="N521" s="81"/>
      <c r="O521" s="105" t="s">
        <v>723</v>
      </c>
      <c r="P521" s="105" t="s">
        <v>1149</v>
      </c>
      <c r="Q521" s="49"/>
    </row>
    <row r="522" spans="1:17" ht="45" customHeight="1">
      <c r="A522" s="61"/>
      <c r="B522" s="52"/>
      <c r="C522" s="38" t="s">
        <v>1150</v>
      </c>
      <c r="D522" s="54"/>
      <c r="E522" s="83"/>
      <c r="F522" s="10"/>
      <c r="G522" s="10"/>
      <c r="H522" s="10">
        <v>0.8</v>
      </c>
      <c r="I522" s="10"/>
      <c r="J522" s="10"/>
      <c r="K522" s="10"/>
      <c r="L522" s="10">
        <f>F522+I522</f>
        <v>0</v>
      </c>
      <c r="M522" s="10">
        <f>G522+J522</f>
        <v>0</v>
      </c>
      <c r="N522" s="10">
        <f>H522+K522</f>
        <v>0.8</v>
      </c>
      <c r="O522" s="106"/>
      <c r="P522" s="106"/>
      <c r="Q522" s="50"/>
    </row>
    <row r="523" spans="1:17" ht="27" customHeight="1">
      <c r="A523" s="60" t="s">
        <v>189</v>
      </c>
      <c r="B523" s="51">
        <v>18</v>
      </c>
      <c r="C523" s="36" t="s">
        <v>1802</v>
      </c>
      <c r="D523" s="122">
        <v>27103</v>
      </c>
      <c r="E523" s="82" t="s">
        <v>1200</v>
      </c>
      <c r="F523" s="75">
        <f>F524+G524+H524</f>
        <v>0.4</v>
      </c>
      <c r="G523" s="80"/>
      <c r="H523" s="81"/>
      <c r="I523" s="75">
        <f>I524+J524+K524</f>
        <v>0</v>
      </c>
      <c r="J523" s="80"/>
      <c r="K523" s="81"/>
      <c r="L523" s="75">
        <f>L524+M524+N524</f>
        <v>0.4</v>
      </c>
      <c r="M523" s="80"/>
      <c r="N523" s="81"/>
      <c r="O523" s="105" t="s">
        <v>110</v>
      </c>
      <c r="P523" s="105" t="s">
        <v>1151</v>
      </c>
      <c r="Q523" s="49"/>
    </row>
    <row r="524" spans="1:17" ht="27" customHeight="1">
      <c r="A524" s="61"/>
      <c r="B524" s="52"/>
      <c r="C524" s="38" t="s">
        <v>1152</v>
      </c>
      <c r="D524" s="54"/>
      <c r="E524" s="83"/>
      <c r="F524" s="10"/>
      <c r="G524" s="10"/>
      <c r="H524" s="10">
        <v>0.4</v>
      </c>
      <c r="I524" s="10"/>
      <c r="J524" s="10"/>
      <c r="K524" s="10"/>
      <c r="L524" s="10">
        <f>F524+I524</f>
        <v>0</v>
      </c>
      <c r="M524" s="10">
        <f>G524+J524</f>
        <v>0</v>
      </c>
      <c r="N524" s="10">
        <f>H524+K524</f>
        <v>0.4</v>
      </c>
      <c r="O524" s="106"/>
      <c r="P524" s="106"/>
      <c r="Q524" s="50"/>
    </row>
    <row r="525" spans="1:17" ht="22.5" customHeight="1">
      <c r="A525" s="60" t="s">
        <v>189</v>
      </c>
      <c r="B525" s="51">
        <v>19</v>
      </c>
      <c r="C525" s="36" t="s">
        <v>1803</v>
      </c>
      <c r="D525" s="53" t="s">
        <v>2183</v>
      </c>
      <c r="E525" s="82" t="s">
        <v>1200</v>
      </c>
      <c r="F525" s="75">
        <f>F526+G526+H526</f>
        <v>70.1</v>
      </c>
      <c r="G525" s="80"/>
      <c r="H525" s="81"/>
      <c r="I525" s="75">
        <f>I526+J526+K526</f>
        <v>0</v>
      </c>
      <c r="J525" s="80"/>
      <c r="K525" s="81"/>
      <c r="L525" s="75">
        <f>L526+M526+N526</f>
        <v>70.1</v>
      </c>
      <c r="M525" s="80"/>
      <c r="N525" s="81"/>
      <c r="O525" s="105" t="s">
        <v>68</v>
      </c>
      <c r="P525" s="105" t="s">
        <v>1153</v>
      </c>
      <c r="Q525" s="49"/>
    </row>
    <row r="526" spans="1:17" ht="54" customHeight="1">
      <c r="A526" s="61"/>
      <c r="B526" s="52"/>
      <c r="C526" s="38" t="s">
        <v>1154</v>
      </c>
      <c r="D526" s="54"/>
      <c r="E526" s="83"/>
      <c r="F526" s="10">
        <v>1</v>
      </c>
      <c r="G526" s="10">
        <v>31.4</v>
      </c>
      <c r="H526" s="10">
        <v>37.7</v>
      </c>
      <c r="I526" s="10"/>
      <c r="J526" s="10"/>
      <c r="K526" s="10"/>
      <c r="L526" s="10">
        <f>F526+I526</f>
        <v>1</v>
      </c>
      <c r="M526" s="10">
        <f>G526+J526</f>
        <v>31.4</v>
      </c>
      <c r="N526" s="10">
        <f>H526+K526</f>
        <v>37.7</v>
      </c>
      <c r="O526" s="106"/>
      <c r="P526" s="106"/>
      <c r="Q526" s="50"/>
    </row>
    <row r="527" spans="1:17" ht="22.5" customHeight="1">
      <c r="A527" s="60" t="s">
        <v>189</v>
      </c>
      <c r="B527" s="51">
        <v>20</v>
      </c>
      <c r="C527" s="36" t="s">
        <v>1804</v>
      </c>
      <c r="D527" s="122">
        <v>27103</v>
      </c>
      <c r="E527" s="82" t="s">
        <v>1155</v>
      </c>
      <c r="F527" s="75">
        <f>F528+G528+H528</f>
        <v>2.3</v>
      </c>
      <c r="G527" s="80"/>
      <c r="H527" s="81"/>
      <c r="I527" s="75">
        <f>I528+J528+K528</f>
        <v>0</v>
      </c>
      <c r="J527" s="80"/>
      <c r="K527" s="81"/>
      <c r="L527" s="75">
        <f>L528+M528+N528</f>
        <v>2.3</v>
      </c>
      <c r="M527" s="80"/>
      <c r="N527" s="81"/>
      <c r="O527" s="105" t="s">
        <v>110</v>
      </c>
      <c r="P527" s="105" t="s">
        <v>1156</v>
      </c>
      <c r="Q527" s="49"/>
    </row>
    <row r="528" spans="1:17" ht="22.5" customHeight="1">
      <c r="A528" s="61"/>
      <c r="B528" s="52"/>
      <c r="C528" s="38" t="s">
        <v>1473</v>
      </c>
      <c r="D528" s="54"/>
      <c r="E528" s="83"/>
      <c r="F528" s="10"/>
      <c r="G528" s="10"/>
      <c r="H528" s="10">
        <v>2.3</v>
      </c>
      <c r="I528" s="10"/>
      <c r="J528" s="10"/>
      <c r="K528" s="10"/>
      <c r="L528" s="10">
        <f>F528+I528</f>
        <v>0</v>
      </c>
      <c r="M528" s="10">
        <f>G528+J528</f>
        <v>0</v>
      </c>
      <c r="N528" s="10">
        <f>H528+K528</f>
        <v>2.3</v>
      </c>
      <c r="O528" s="106"/>
      <c r="P528" s="106"/>
      <c r="Q528" s="50"/>
    </row>
    <row r="529" spans="1:17" ht="29.25" customHeight="1">
      <c r="A529" s="60" t="s">
        <v>189</v>
      </c>
      <c r="B529" s="51">
        <v>21</v>
      </c>
      <c r="C529" s="36" t="s">
        <v>1805</v>
      </c>
      <c r="D529" s="122">
        <v>27103</v>
      </c>
      <c r="E529" s="82" t="s">
        <v>1155</v>
      </c>
      <c r="F529" s="75">
        <f>F530+G530+H530</f>
        <v>3.1</v>
      </c>
      <c r="G529" s="80"/>
      <c r="H529" s="81"/>
      <c r="I529" s="75">
        <f>I530+J530+K530</f>
        <v>0</v>
      </c>
      <c r="J529" s="80"/>
      <c r="K529" s="81"/>
      <c r="L529" s="75">
        <f>L530+M530+N530</f>
        <v>3.1</v>
      </c>
      <c r="M529" s="80"/>
      <c r="N529" s="81"/>
      <c r="O529" s="105" t="s">
        <v>68</v>
      </c>
      <c r="P529" s="105" t="s">
        <v>1157</v>
      </c>
      <c r="Q529" s="49"/>
    </row>
    <row r="530" spans="1:17" ht="29.25" customHeight="1">
      <c r="A530" s="61"/>
      <c r="B530" s="52"/>
      <c r="C530" s="38" t="s">
        <v>1158</v>
      </c>
      <c r="D530" s="54"/>
      <c r="E530" s="83"/>
      <c r="F530" s="10"/>
      <c r="G530" s="10"/>
      <c r="H530" s="10">
        <v>3.1</v>
      </c>
      <c r="I530" s="10"/>
      <c r="J530" s="10"/>
      <c r="K530" s="10"/>
      <c r="L530" s="10">
        <f>F530+I530</f>
        <v>0</v>
      </c>
      <c r="M530" s="10">
        <f>G530+J530</f>
        <v>0</v>
      </c>
      <c r="N530" s="10">
        <f>H530+K530</f>
        <v>3.1</v>
      </c>
      <c r="O530" s="106"/>
      <c r="P530" s="106"/>
      <c r="Q530" s="50"/>
    </row>
    <row r="531" spans="1:17" ht="21.75" customHeight="1">
      <c r="A531" s="60" t="s">
        <v>189</v>
      </c>
      <c r="B531" s="51">
        <v>22</v>
      </c>
      <c r="C531" s="36" t="s">
        <v>1806</v>
      </c>
      <c r="D531" s="53" t="s">
        <v>2184</v>
      </c>
      <c r="E531" s="82" t="s">
        <v>1159</v>
      </c>
      <c r="F531" s="75">
        <f>F532+G532+H532</f>
        <v>636.1999999999999</v>
      </c>
      <c r="G531" s="80"/>
      <c r="H531" s="81"/>
      <c r="I531" s="75">
        <f>I532+J532+K532</f>
        <v>0</v>
      </c>
      <c r="J531" s="80"/>
      <c r="K531" s="81"/>
      <c r="L531" s="75">
        <f>L532+M532+N532</f>
        <v>636.1999999999999</v>
      </c>
      <c r="M531" s="80"/>
      <c r="N531" s="81"/>
      <c r="O531" s="105" t="s">
        <v>1181</v>
      </c>
      <c r="P531" s="105" t="s">
        <v>1160</v>
      </c>
      <c r="Q531" s="49"/>
    </row>
    <row r="532" spans="1:17" ht="48.75" customHeight="1">
      <c r="A532" s="61"/>
      <c r="B532" s="52"/>
      <c r="C532" s="38" t="s">
        <v>1161</v>
      </c>
      <c r="D532" s="54"/>
      <c r="E532" s="83"/>
      <c r="F532" s="10"/>
      <c r="G532" s="10">
        <v>79.3</v>
      </c>
      <c r="H532" s="10">
        <v>556.9</v>
      </c>
      <c r="I532" s="10"/>
      <c r="J532" s="10"/>
      <c r="K532" s="10"/>
      <c r="L532" s="10">
        <f>F532+I532</f>
        <v>0</v>
      </c>
      <c r="M532" s="10">
        <f>G532+J532</f>
        <v>79.3</v>
      </c>
      <c r="N532" s="10">
        <f>H532+K532</f>
        <v>556.9</v>
      </c>
      <c r="O532" s="106"/>
      <c r="P532" s="106"/>
      <c r="Q532" s="50"/>
    </row>
    <row r="533" spans="1:17" ht="30" customHeight="1">
      <c r="A533" s="60" t="s">
        <v>189</v>
      </c>
      <c r="B533" s="51">
        <v>23</v>
      </c>
      <c r="C533" s="36" t="s">
        <v>1807</v>
      </c>
      <c r="D533" s="122">
        <v>27103</v>
      </c>
      <c r="E533" s="82" t="s">
        <v>1210</v>
      </c>
      <c r="F533" s="75">
        <f>F534+G534+H534</f>
        <v>230</v>
      </c>
      <c r="G533" s="80"/>
      <c r="H533" s="81"/>
      <c r="I533" s="75">
        <f>I534+J534+K534</f>
        <v>0</v>
      </c>
      <c r="J533" s="80"/>
      <c r="K533" s="81"/>
      <c r="L533" s="75">
        <f>L534+M534+N534</f>
        <v>230</v>
      </c>
      <c r="M533" s="80"/>
      <c r="N533" s="81"/>
      <c r="O533" s="105" t="s">
        <v>68</v>
      </c>
      <c r="P533" s="105" t="s">
        <v>1211</v>
      </c>
      <c r="Q533" s="49"/>
    </row>
    <row r="534" spans="1:17" ht="30" customHeight="1">
      <c r="A534" s="61"/>
      <c r="B534" s="52"/>
      <c r="C534" s="38" t="s">
        <v>1212</v>
      </c>
      <c r="D534" s="54"/>
      <c r="E534" s="83"/>
      <c r="F534" s="10"/>
      <c r="G534" s="10">
        <v>55.6</v>
      </c>
      <c r="H534" s="10">
        <v>174.4</v>
      </c>
      <c r="I534" s="10"/>
      <c r="J534" s="10"/>
      <c r="K534" s="10"/>
      <c r="L534" s="10">
        <f>F534+I534</f>
        <v>0</v>
      </c>
      <c r="M534" s="10">
        <f>G534+J534</f>
        <v>55.6</v>
      </c>
      <c r="N534" s="10">
        <f>H534+K534</f>
        <v>174.4</v>
      </c>
      <c r="O534" s="106"/>
      <c r="P534" s="106"/>
      <c r="Q534" s="50"/>
    </row>
    <row r="535" spans="1:17" ht="29.25" customHeight="1">
      <c r="A535" s="60" t="s">
        <v>189</v>
      </c>
      <c r="B535" s="51">
        <v>24</v>
      </c>
      <c r="C535" s="36" t="s">
        <v>1808</v>
      </c>
      <c r="D535" s="122">
        <v>27103</v>
      </c>
      <c r="E535" s="82" t="s">
        <v>1210</v>
      </c>
      <c r="F535" s="75">
        <f>F536+G536+H536</f>
        <v>1480</v>
      </c>
      <c r="G535" s="80"/>
      <c r="H535" s="81"/>
      <c r="I535" s="75">
        <f>I536+J536+K536</f>
        <v>0</v>
      </c>
      <c r="J535" s="80"/>
      <c r="K535" s="81"/>
      <c r="L535" s="75">
        <f>L536+M536+N536</f>
        <v>1480</v>
      </c>
      <c r="M535" s="80"/>
      <c r="N535" s="81"/>
      <c r="O535" s="105" t="s">
        <v>68</v>
      </c>
      <c r="P535" s="105" t="s">
        <v>306</v>
      </c>
      <c r="Q535" s="49"/>
    </row>
    <row r="536" spans="1:17" ht="29.25" customHeight="1">
      <c r="A536" s="61"/>
      <c r="B536" s="52"/>
      <c r="C536" s="38" t="s">
        <v>307</v>
      </c>
      <c r="D536" s="54"/>
      <c r="E536" s="83"/>
      <c r="F536" s="10"/>
      <c r="G536" s="10">
        <v>515.3</v>
      </c>
      <c r="H536" s="10">
        <v>964.7</v>
      </c>
      <c r="I536" s="10"/>
      <c r="J536" s="10"/>
      <c r="K536" s="10"/>
      <c r="L536" s="10">
        <f>F536+I536</f>
        <v>0</v>
      </c>
      <c r="M536" s="10">
        <f>G536+J536</f>
        <v>515.3</v>
      </c>
      <c r="N536" s="10">
        <f>H536+K536</f>
        <v>964.7</v>
      </c>
      <c r="O536" s="106"/>
      <c r="P536" s="106"/>
      <c r="Q536" s="50"/>
    </row>
    <row r="537" spans="1:17" ht="31.5" customHeight="1">
      <c r="A537" s="60" t="s">
        <v>189</v>
      </c>
      <c r="B537" s="51">
        <v>25</v>
      </c>
      <c r="C537" s="36" t="s">
        <v>1809</v>
      </c>
      <c r="D537" s="53" t="s">
        <v>2185</v>
      </c>
      <c r="E537" s="82" t="s">
        <v>1210</v>
      </c>
      <c r="F537" s="75">
        <f>F538+G538+H538</f>
        <v>835.4</v>
      </c>
      <c r="G537" s="80"/>
      <c r="H537" s="81"/>
      <c r="I537" s="75">
        <f>I538+J538+K538</f>
        <v>0</v>
      </c>
      <c r="J537" s="80"/>
      <c r="K537" s="81"/>
      <c r="L537" s="75">
        <f>L538+M538+N538</f>
        <v>835.4</v>
      </c>
      <c r="M537" s="80"/>
      <c r="N537" s="81"/>
      <c r="O537" s="105" t="s">
        <v>1181</v>
      </c>
      <c r="P537" s="105" t="s">
        <v>308</v>
      </c>
      <c r="Q537" s="49"/>
    </row>
    <row r="538" spans="1:17" ht="41.25" customHeight="1">
      <c r="A538" s="61"/>
      <c r="B538" s="52"/>
      <c r="C538" s="38" t="s">
        <v>309</v>
      </c>
      <c r="D538" s="54"/>
      <c r="E538" s="83"/>
      <c r="F538" s="10">
        <v>4.3</v>
      </c>
      <c r="G538" s="10">
        <v>113.7</v>
      </c>
      <c r="H538" s="10">
        <v>717.4</v>
      </c>
      <c r="I538" s="10"/>
      <c r="J538" s="10"/>
      <c r="K538" s="10"/>
      <c r="L538" s="10">
        <f>F538+I538</f>
        <v>4.3</v>
      </c>
      <c r="M538" s="10">
        <f>G538+J538</f>
        <v>113.7</v>
      </c>
      <c r="N538" s="10">
        <f>H538+K538</f>
        <v>717.4</v>
      </c>
      <c r="O538" s="106"/>
      <c r="P538" s="106"/>
      <c r="Q538" s="50"/>
    </row>
    <row r="539" spans="1:17" ht="22.5" customHeight="1">
      <c r="A539" s="60" t="s">
        <v>189</v>
      </c>
      <c r="B539" s="51">
        <v>26</v>
      </c>
      <c r="C539" s="36" t="s">
        <v>1810</v>
      </c>
      <c r="D539" s="122">
        <v>27103</v>
      </c>
      <c r="E539" s="82" t="s">
        <v>310</v>
      </c>
      <c r="F539" s="75">
        <f>F540+G540+H540</f>
        <v>96.7</v>
      </c>
      <c r="G539" s="80"/>
      <c r="H539" s="81"/>
      <c r="I539" s="75">
        <f>I540+J540+K540</f>
        <v>0</v>
      </c>
      <c r="J539" s="80"/>
      <c r="K539" s="81"/>
      <c r="L539" s="75">
        <f>L540+M540+N540</f>
        <v>96.7</v>
      </c>
      <c r="M539" s="80"/>
      <c r="N539" s="81"/>
      <c r="O539" s="105" t="s">
        <v>110</v>
      </c>
      <c r="P539" s="105" t="s">
        <v>311</v>
      </c>
      <c r="Q539" s="49"/>
    </row>
    <row r="540" spans="1:17" ht="22.5" customHeight="1">
      <c r="A540" s="61"/>
      <c r="B540" s="52"/>
      <c r="C540" s="38" t="s">
        <v>312</v>
      </c>
      <c r="D540" s="54"/>
      <c r="E540" s="83"/>
      <c r="F540" s="10"/>
      <c r="G540" s="10">
        <v>96.7</v>
      </c>
      <c r="H540" s="10"/>
      <c r="I540" s="10"/>
      <c r="J540" s="10"/>
      <c r="K540" s="10"/>
      <c r="L540" s="10">
        <f>F540+I540</f>
        <v>0</v>
      </c>
      <c r="M540" s="10">
        <f>G540+J540</f>
        <v>96.7</v>
      </c>
      <c r="N540" s="10">
        <f>H540+K540</f>
        <v>0</v>
      </c>
      <c r="O540" s="106"/>
      <c r="P540" s="106"/>
      <c r="Q540" s="50"/>
    </row>
    <row r="541" spans="1:17" ht="28.5" customHeight="1">
      <c r="A541" s="60" t="s">
        <v>189</v>
      </c>
      <c r="B541" s="51">
        <v>27</v>
      </c>
      <c r="C541" s="36" t="s">
        <v>1811</v>
      </c>
      <c r="D541" s="53" t="s">
        <v>2186</v>
      </c>
      <c r="E541" s="82" t="s">
        <v>313</v>
      </c>
      <c r="F541" s="75">
        <f>F542+G542+H542</f>
        <v>57.6</v>
      </c>
      <c r="G541" s="80"/>
      <c r="H541" s="81"/>
      <c r="I541" s="75">
        <f>I542+J542+K542</f>
        <v>0</v>
      </c>
      <c r="J541" s="80"/>
      <c r="K541" s="81"/>
      <c r="L541" s="75">
        <f>L542+M542+N542</f>
        <v>57.6</v>
      </c>
      <c r="M541" s="80"/>
      <c r="N541" s="81"/>
      <c r="O541" s="105" t="s">
        <v>68</v>
      </c>
      <c r="P541" s="105" t="s">
        <v>311</v>
      </c>
      <c r="Q541" s="49"/>
    </row>
    <row r="542" spans="1:17" ht="28.5" customHeight="1">
      <c r="A542" s="61"/>
      <c r="B542" s="52"/>
      <c r="C542" s="38" t="s">
        <v>314</v>
      </c>
      <c r="D542" s="54"/>
      <c r="E542" s="83"/>
      <c r="F542" s="10"/>
      <c r="G542" s="10"/>
      <c r="H542" s="10">
        <v>57.6</v>
      </c>
      <c r="I542" s="10"/>
      <c r="J542" s="10"/>
      <c r="K542" s="10"/>
      <c r="L542" s="10">
        <f>F542+I542</f>
        <v>0</v>
      </c>
      <c r="M542" s="10">
        <f>G542+J542</f>
        <v>0</v>
      </c>
      <c r="N542" s="10">
        <f>H542+K542</f>
        <v>57.6</v>
      </c>
      <c r="O542" s="106"/>
      <c r="P542" s="106"/>
      <c r="Q542" s="50"/>
    </row>
    <row r="543" spans="1:17" ht="28.5" customHeight="1">
      <c r="A543" s="60" t="s">
        <v>189</v>
      </c>
      <c r="B543" s="51">
        <v>28</v>
      </c>
      <c r="C543" s="36" t="s">
        <v>1812</v>
      </c>
      <c r="D543" s="122">
        <v>27103</v>
      </c>
      <c r="E543" s="82" t="s">
        <v>313</v>
      </c>
      <c r="F543" s="75">
        <f>F544+G544+H544</f>
        <v>68.89999999999999</v>
      </c>
      <c r="G543" s="80"/>
      <c r="H543" s="81"/>
      <c r="I543" s="75">
        <f>I544+J544+K544</f>
        <v>0</v>
      </c>
      <c r="J543" s="80"/>
      <c r="K543" s="81"/>
      <c r="L543" s="75">
        <f>L544+M544+N544</f>
        <v>68.89999999999999</v>
      </c>
      <c r="M543" s="80"/>
      <c r="N543" s="81"/>
      <c r="O543" s="105" t="s">
        <v>68</v>
      </c>
      <c r="P543" s="105" t="s">
        <v>315</v>
      </c>
      <c r="Q543" s="49"/>
    </row>
    <row r="544" spans="1:17" ht="28.5" customHeight="1">
      <c r="A544" s="61"/>
      <c r="B544" s="52"/>
      <c r="C544" s="38" t="s">
        <v>316</v>
      </c>
      <c r="D544" s="54"/>
      <c r="E544" s="83"/>
      <c r="F544" s="10"/>
      <c r="G544" s="10">
        <v>4.3</v>
      </c>
      <c r="H544" s="10">
        <v>64.6</v>
      </c>
      <c r="I544" s="10"/>
      <c r="J544" s="10"/>
      <c r="K544" s="10"/>
      <c r="L544" s="10">
        <f>F544+I544</f>
        <v>0</v>
      </c>
      <c r="M544" s="10">
        <f>G544+J544</f>
        <v>4.3</v>
      </c>
      <c r="N544" s="10">
        <f>H544+K544</f>
        <v>64.6</v>
      </c>
      <c r="O544" s="106"/>
      <c r="P544" s="106"/>
      <c r="Q544" s="50"/>
    </row>
    <row r="545" spans="1:17" ht="28.5" customHeight="1">
      <c r="A545" s="60" t="s">
        <v>189</v>
      </c>
      <c r="B545" s="51">
        <v>29</v>
      </c>
      <c r="C545" s="36" t="s">
        <v>1813</v>
      </c>
      <c r="D545" s="53" t="s">
        <v>2187</v>
      </c>
      <c r="E545" s="82" t="s">
        <v>313</v>
      </c>
      <c r="F545" s="75">
        <f>F546+G546+H546</f>
        <v>331.8</v>
      </c>
      <c r="G545" s="80"/>
      <c r="H545" s="81"/>
      <c r="I545" s="75">
        <f>I546+J546+K546</f>
        <v>0</v>
      </c>
      <c r="J545" s="80"/>
      <c r="K545" s="81"/>
      <c r="L545" s="75">
        <f>L546+M546+N546</f>
        <v>331.8</v>
      </c>
      <c r="M545" s="80"/>
      <c r="N545" s="81"/>
      <c r="O545" s="105" t="s">
        <v>68</v>
      </c>
      <c r="P545" s="105" t="s">
        <v>315</v>
      </c>
      <c r="Q545" s="49"/>
    </row>
    <row r="546" spans="1:17" ht="28.5" customHeight="1">
      <c r="A546" s="61"/>
      <c r="B546" s="52"/>
      <c r="C546" s="38" t="s">
        <v>317</v>
      </c>
      <c r="D546" s="54"/>
      <c r="E546" s="83"/>
      <c r="F546" s="10">
        <v>18.7</v>
      </c>
      <c r="G546" s="10">
        <v>141.3</v>
      </c>
      <c r="H546" s="10">
        <v>171.8</v>
      </c>
      <c r="I546" s="10"/>
      <c r="J546" s="10"/>
      <c r="K546" s="10"/>
      <c r="L546" s="10">
        <f>F546+I546</f>
        <v>18.7</v>
      </c>
      <c r="M546" s="10">
        <f>G546+J546</f>
        <v>141.3</v>
      </c>
      <c r="N546" s="10">
        <f>H546+K546</f>
        <v>171.8</v>
      </c>
      <c r="O546" s="106"/>
      <c r="P546" s="106"/>
      <c r="Q546" s="50"/>
    </row>
    <row r="547" spans="1:17" ht="28.5" customHeight="1">
      <c r="A547" s="60" t="s">
        <v>189</v>
      </c>
      <c r="B547" s="51">
        <v>30</v>
      </c>
      <c r="C547" s="36" t="s">
        <v>1814</v>
      </c>
      <c r="D547" s="122">
        <v>27103</v>
      </c>
      <c r="E547" s="82" t="s">
        <v>313</v>
      </c>
      <c r="F547" s="75">
        <f>F548+G548+H548</f>
        <v>417.20000000000005</v>
      </c>
      <c r="G547" s="80"/>
      <c r="H547" s="81"/>
      <c r="I547" s="75">
        <f>I548+J548+K548</f>
        <v>0</v>
      </c>
      <c r="J547" s="80"/>
      <c r="K547" s="81"/>
      <c r="L547" s="75">
        <f>L548+M548+N548</f>
        <v>417.20000000000005</v>
      </c>
      <c r="M547" s="80"/>
      <c r="N547" s="81"/>
      <c r="O547" s="105" t="s">
        <v>68</v>
      </c>
      <c r="P547" s="105" t="s">
        <v>315</v>
      </c>
      <c r="Q547" s="49"/>
    </row>
    <row r="548" spans="1:17" ht="28.5" customHeight="1">
      <c r="A548" s="61"/>
      <c r="B548" s="52"/>
      <c r="C548" s="38" t="s">
        <v>318</v>
      </c>
      <c r="D548" s="54"/>
      <c r="E548" s="83"/>
      <c r="F548" s="10">
        <v>0.1</v>
      </c>
      <c r="G548" s="10">
        <v>263.5</v>
      </c>
      <c r="H548" s="10">
        <v>153.6</v>
      </c>
      <c r="I548" s="10"/>
      <c r="J548" s="10"/>
      <c r="K548" s="10"/>
      <c r="L548" s="10">
        <f>F548+I548</f>
        <v>0.1</v>
      </c>
      <c r="M548" s="10">
        <f>G548+J548</f>
        <v>263.5</v>
      </c>
      <c r="N548" s="10">
        <f>H548+K548</f>
        <v>153.6</v>
      </c>
      <c r="O548" s="106"/>
      <c r="P548" s="106"/>
      <c r="Q548" s="50"/>
    </row>
    <row r="549" spans="1:17" ht="28.5" customHeight="1">
      <c r="A549" s="60" t="s">
        <v>189</v>
      </c>
      <c r="B549" s="51">
        <v>31</v>
      </c>
      <c r="C549" s="36" t="s">
        <v>1815</v>
      </c>
      <c r="D549" s="53" t="s">
        <v>2188</v>
      </c>
      <c r="E549" s="84" t="s">
        <v>356</v>
      </c>
      <c r="F549" s="75">
        <f>F550+G550+H550</f>
        <v>46.8</v>
      </c>
      <c r="G549" s="80"/>
      <c r="H549" s="81"/>
      <c r="I549" s="75">
        <f>I550+J550+K550</f>
        <v>0</v>
      </c>
      <c r="J549" s="80"/>
      <c r="K549" s="81"/>
      <c r="L549" s="75">
        <f>L550+M550+N550</f>
        <v>46.8</v>
      </c>
      <c r="M549" s="80"/>
      <c r="N549" s="81"/>
      <c r="O549" s="105" t="s">
        <v>68</v>
      </c>
      <c r="P549" s="105" t="s">
        <v>319</v>
      </c>
      <c r="Q549" s="49"/>
    </row>
    <row r="550" spans="1:17" ht="28.5" customHeight="1">
      <c r="A550" s="61"/>
      <c r="B550" s="52"/>
      <c r="C550" s="38" t="s">
        <v>320</v>
      </c>
      <c r="D550" s="54"/>
      <c r="E550" s="85"/>
      <c r="F550" s="10">
        <v>46.8</v>
      </c>
      <c r="G550" s="10"/>
      <c r="H550" s="10"/>
      <c r="I550" s="10"/>
      <c r="J550" s="10"/>
      <c r="K550" s="10"/>
      <c r="L550" s="10">
        <f>F550+I550</f>
        <v>46.8</v>
      </c>
      <c r="M550" s="10">
        <f>G550+J550</f>
        <v>0</v>
      </c>
      <c r="N550" s="10">
        <f>H550+K550</f>
        <v>0</v>
      </c>
      <c r="O550" s="106"/>
      <c r="P550" s="106"/>
      <c r="Q550" s="50"/>
    </row>
    <row r="551" spans="1:17" ht="28.5" customHeight="1">
      <c r="A551" s="60" t="s">
        <v>189</v>
      </c>
      <c r="B551" s="51">
        <v>32</v>
      </c>
      <c r="C551" s="36" t="s">
        <v>1816</v>
      </c>
      <c r="D551" s="53" t="s">
        <v>2188</v>
      </c>
      <c r="E551" s="84" t="s">
        <v>356</v>
      </c>
      <c r="F551" s="75">
        <f>F552+G552+H552</f>
        <v>87.2</v>
      </c>
      <c r="G551" s="80"/>
      <c r="H551" s="81"/>
      <c r="I551" s="75">
        <f>I552+J552+K552</f>
        <v>0</v>
      </c>
      <c r="J551" s="80"/>
      <c r="K551" s="81"/>
      <c r="L551" s="75">
        <f>L552+M552+N552</f>
        <v>87.2</v>
      </c>
      <c r="M551" s="80"/>
      <c r="N551" s="81"/>
      <c r="O551" s="105" t="s">
        <v>68</v>
      </c>
      <c r="P551" s="105" t="s">
        <v>321</v>
      </c>
      <c r="Q551" s="49"/>
    </row>
    <row r="552" spans="1:17" ht="28.5" customHeight="1">
      <c r="A552" s="61"/>
      <c r="B552" s="52"/>
      <c r="C552" s="38" t="s">
        <v>322</v>
      </c>
      <c r="D552" s="54"/>
      <c r="E552" s="85"/>
      <c r="F552" s="10">
        <v>87.2</v>
      </c>
      <c r="G552" s="10"/>
      <c r="H552" s="10"/>
      <c r="I552" s="10"/>
      <c r="J552" s="10"/>
      <c r="K552" s="10"/>
      <c r="L552" s="10">
        <f>F552+I552</f>
        <v>87.2</v>
      </c>
      <c r="M552" s="10">
        <f>G552+J552</f>
        <v>0</v>
      </c>
      <c r="N552" s="10">
        <f>H552+K552</f>
        <v>0</v>
      </c>
      <c r="O552" s="106"/>
      <c r="P552" s="106"/>
      <c r="Q552" s="50"/>
    </row>
    <row r="553" spans="1:17" ht="28.5" customHeight="1">
      <c r="A553" s="60" t="s">
        <v>189</v>
      </c>
      <c r="B553" s="51">
        <v>33</v>
      </c>
      <c r="C553" s="36" t="s">
        <v>1817</v>
      </c>
      <c r="D553" s="53" t="s">
        <v>2188</v>
      </c>
      <c r="E553" s="84" t="s">
        <v>356</v>
      </c>
      <c r="F553" s="75">
        <f>F554+G554+H554</f>
        <v>98.1</v>
      </c>
      <c r="G553" s="80"/>
      <c r="H553" s="81"/>
      <c r="I553" s="75">
        <f>I554+J554+K554</f>
        <v>0</v>
      </c>
      <c r="J553" s="80"/>
      <c r="K553" s="81"/>
      <c r="L553" s="75">
        <f>L554+M554+N554</f>
        <v>98.1</v>
      </c>
      <c r="M553" s="80"/>
      <c r="N553" s="81"/>
      <c r="O553" s="105" t="s">
        <v>68</v>
      </c>
      <c r="P553" s="105" t="s">
        <v>321</v>
      </c>
      <c r="Q553" s="49"/>
    </row>
    <row r="554" spans="1:17" ht="28.5" customHeight="1">
      <c r="A554" s="61"/>
      <c r="B554" s="52"/>
      <c r="C554" s="38" t="s">
        <v>323</v>
      </c>
      <c r="D554" s="54"/>
      <c r="E554" s="85"/>
      <c r="F554" s="10">
        <v>98.1</v>
      </c>
      <c r="G554" s="10"/>
      <c r="H554" s="10"/>
      <c r="I554" s="10"/>
      <c r="J554" s="10"/>
      <c r="K554" s="10"/>
      <c r="L554" s="10">
        <f>F554+I554</f>
        <v>98.1</v>
      </c>
      <c r="M554" s="10">
        <f>G554+J554</f>
        <v>0</v>
      </c>
      <c r="N554" s="10">
        <f>H554+K554</f>
        <v>0</v>
      </c>
      <c r="O554" s="106"/>
      <c r="P554" s="106"/>
      <c r="Q554" s="50"/>
    </row>
    <row r="555" spans="1:17" ht="28.5" customHeight="1">
      <c r="A555" s="60" t="s">
        <v>189</v>
      </c>
      <c r="B555" s="51">
        <v>34</v>
      </c>
      <c r="C555" s="36" t="s">
        <v>1818</v>
      </c>
      <c r="D555" s="53" t="s">
        <v>2188</v>
      </c>
      <c r="E555" s="84" t="s">
        <v>356</v>
      </c>
      <c r="F555" s="75">
        <f>F556+G556+H556</f>
        <v>247.1</v>
      </c>
      <c r="G555" s="80"/>
      <c r="H555" s="81"/>
      <c r="I555" s="75">
        <f>I556+J556+K556</f>
        <v>0</v>
      </c>
      <c r="J555" s="80"/>
      <c r="K555" s="81"/>
      <c r="L555" s="75">
        <f>L556+M556+N556</f>
        <v>247.1</v>
      </c>
      <c r="M555" s="80"/>
      <c r="N555" s="81"/>
      <c r="O555" s="105" t="s">
        <v>68</v>
      </c>
      <c r="P555" s="105" t="s">
        <v>321</v>
      </c>
      <c r="Q555" s="49"/>
    </row>
    <row r="556" spans="1:17" ht="28.5" customHeight="1">
      <c r="A556" s="61"/>
      <c r="B556" s="52"/>
      <c r="C556" s="38" t="s">
        <v>324</v>
      </c>
      <c r="D556" s="54"/>
      <c r="E556" s="85"/>
      <c r="F556" s="10">
        <v>247.1</v>
      </c>
      <c r="G556" s="10"/>
      <c r="H556" s="10"/>
      <c r="I556" s="10"/>
      <c r="J556" s="10"/>
      <c r="K556" s="10"/>
      <c r="L556" s="10">
        <f>F556+I556</f>
        <v>247.1</v>
      </c>
      <c r="M556" s="10">
        <f>G556+J556</f>
        <v>0</v>
      </c>
      <c r="N556" s="10">
        <f>H556+K556</f>
        <v>0</v>
      </c>
      <c r="O556" s="106"/>
      <c r="P556" s="106"/>
      <c r="Q556" s="50"/>
    </row>
    <row r="557" spans="1:17" ht="54" customHeight="1">
      <c r="A557" s="60" t="s">
        <v>189</v>
      </c>
      <c r="B557" s="51">
        <v>35</v>
      </c>
      <c r="C557" s="36" t="s">
        <v>1819</v>
      </c>
      <c r="D557" s="53" t="s">
        <v>2189</v>
      </c>
      <c r="E557" s="84" t="s">
        <v>356</v>
      </c>
      <c r="F557" s="75">
        <f>F558+G558+H558</f>
        <v>0.1</v>
      </c>
      <c r="G557" s="80"/>
      <c r="H557" s="81"/>
      <c r="I557" s="75">
        <f>I558+J558+K558</f>
        <v>0</v>
      </c>
      <c r="J557" s="80"/>
      <c r="K557" s="81"/>
      <c r="L557" s="75">
        <f>L558+M558+N558</f>
        <v>0.1</v>
      </c>
      <c r="M557" s="80"/>
      <c r="N557" s="81"/>
      <c r="O557" s="105" t="s">
        <v>68</v>
      </c>
      <c r="P557" s="105" t="s">
        <v>325</v>
      </c>
      <c r="Q557" s="49"/>
    </row>
    <row r="558" spans="1:17" ht="54" customHeight="1">
      <c r="A558" s="61"/>
      <c r="B558" s="52"/>
      <c r="C558" s="38" t="s">
        <v>326</v>
      </c>
      <c r="D558" s="54"/>
      <c r="E558" s="85"/>
      <c r="F558" s="10"/>
      <c r="G558" s="10">
        <v>0.1</v>
      </c>
      <c r="H558" s="10"/>
      <c r="I558" s="10"/>
      <c r="J558" s="10"/>
      <c r="K558" s="10"/>
      <c r="L558" s="10">
        <f>F558+I558</f>
        <v>0</v>
      </c>
      <c r="M558" s="10">
        <f>G558+J558</f>
        <v>0.1</v>
      </c>
      <c r="N558" s="10">
        <f>H558+K558</f>
        <v>0</v>
      </c>
      <c r="O558" s="106"/>
      <c r="P558" s="106"/>
      <c r="Q558" s="50"/>
    </row>
    <row r="559" spans="1:17" ht="45" customHeight="1">
      <c r="A559" s="60" t="s">
        <v>189</v>
      </c>
      <c r="B559" s="51">
        <v>36</v>
      </c>
      <c r="C559" s="36" t="s">
        <v>1820</v>
      </c>
      <c r="D559" s="53" t="s">
        <v>2190</v>
      </c>
      <c r="E559" s="84" t="s">
        <v>356</v>
      </c>
      <c r="F559" s="75">
        <f>F560+G560+H560</f>
        <v>66.3</v>
      </c>
      <c r="G559" s="80"/>
      <c r="H559" s="81"/>
      <c r="I559" s="75">
        <f>I560+J560+K560</f>
        <v>0</v>
      </c>
      <c r="J559" s="80"/>
      <c r="K559" s="81"/>
      <c r="L559" s="75">
        <f>L560+M560+N560</f>
        <v>66.3</v>
      </c>
      <c r="M559" s="80"/>
      <c r="N559" s="81"/>
      <c r="O559" s="105" t="s">
        <v>68</v>
      </c>
      <c r="P559" s="105" t="s">
        <v>327</v>
      </c>
      <c r="Q559" s="49"/>
    </row>
    <row r="560" spans="1:17" ht="45" customHeight="1">
      <c r="A560" s="61"/>
      <c r="B560" s="52"/>
      <c r="C560" s="38" t="s">
        <v>328</v>
      </c>
      <c r="D560" s="54"/>
      <c r="E560" s="85"/>
      <c r="F560" s="10"/>
      <c r="G560" s="10">
        <v>64.3</v>
      </c>
      <c r="H560" s="10">
        <v>2</v>
      </c>
      <c r="I560" s="10"/>
      <c r="J560" s="10"/>
      <c r="K560" s="10"/>
      <c r="L560" s="10">
        <f>F560+I560</f>
        <v>0</v>
      </c>
      <c r="M560" s="10">
        <f>G560+J560</f>
        <v>64.3</v>
      </c>
      <c r="N560" s="10">
        <f>H560+K560</f>
        <v>2</v>
      </c>
      <c r="O560" s="106"/>
      <c r="P560" s="106"/>
      <c r="Q560" s="50"/>
    </row>
    <row r="561" spans="1:17" ht="52.5" customHeight="1">
      <c r="A561" s="60" t="s">
        <v>189</v>
      </c>
      <c r="B561" s="51">
        <v>37</v>
      </c>
      <c r="C561" s="36" t="s">
        <v>1821</v>
      </c>
      <c r="D561" s="53" t="s">
        <v>2191</v>
      </c>
      <c r="E561" s="84" t="s">
        <v>356</v>
      </c>
      <c r="F561" s="75">
        <f>F562+G562+H562</f>
        <v>21.8</v>
      </c>
      <c r="G561" s="80"/>
      <c r="H561" s="81"/>
      <c r="I561" s="75">
        <f>I562+J562+K562</f>
        <v>0</v>
      </c>
      <c r="J561" s="80"/>
      <c r="K561" s="81"/>
      <c r="L561" s="75">
        <f>L562+M562+N562</f>
        <v>21.8</v>
      </c>
      <c r="M561" s="80"/>
      <c r="N561" s="81"/>
      <c r="O561" s="105" t="s">
        <v>68</v>
      </c>
      <c r="P561" s="105" t="s">
        <v>329</v>
      </c>
      <c r="Q561" s="49"/>
    </row>
    <row r="562" spans="1:17" ht="52.5" customHeight="1">
      <c r="A562" s="61"/>
      <c r="B562" s="52"/>
      <c r="C562" s="38" t="s">
        <v>330</v>
      </c>
      <c r="D562" s="54"/>
      <c r="E562" s="85"/>
      <c r="F562" s="10"/>
      <c r="G562" s="10">
        <v>5.5</v>
      </c>
      <c r="H562" s="10">
        <v>16.3</v>
      </c>
      <c r="I562" s="10"/>
      <c r="J562" s="10"/>
      <c r="K562" s="10"/>
      <c r="L562" s="10">
        <f>F562+I562</f>
        <v>0</v>
      </c>
      <c r="M562" s="10">
        <f>G562+J562</f>
        <v>5.5</v>
      </c>
      <c r="N562" s="10">
        <f>H562+K562</f>
        <v>16.3</v>
      </c>
      <c r="O562" s="106"/>
      <c r="P562" s="106"/>
      <c r="Q562" s="50"/>
    </row>
    <row r="563" spans="1:17" ht="28.5" customHeight="1">
      <c r="A563" s="60" t="s">
        <v>189</v>
      </c>
      <c r="B563" s="51">
        <v>38</v>
      </c>
      <c r="C563" s="36" t="s">
        <v>1822</v>
      </c>
      <c r="D563" s="53" t="s">
        <v>2192</v>
      </c>
      <c r="E563" s="84" t="s">
        <v>356</v>
      </c>
      <c r="F563" s="75">
        <f>F564+G564+H564</f>
        <v>1.4</v>
      </c>
      <c r="G563" s="80"/>
      <c r="H563" s="81"/>
      <c r="I563" s="75">
        <f>I564+J564+K564</f>
        <v>0</v>
      </c>
      <c r="J563" s="80"/>
      <c r="K563" s="81"/>
      <c r="L563" s="75">
        <f>L564+M564+N564</f>
        <v>1.4</v>
      </c>
      <c r="M563" s="80"/>
      <c r="N563" s="81"/>
      <c r="O563" s="105" t="s">
        <v>68</v>
      </c>
      <c r="P563" s="105" t="s">
        <v>331</v>
      </c>
      <c r="Q563" s="49"/>
    </row>
    <row r="564" spans="1:17" ht="28.5" customHeight="1">
      <c r="A564" s="61"/>
      <c r="B564" s="52"/>
      <c r="C564" s="38" t="s">
        <v>332</v>
      </c>
      <c r="D564" s="54"/>
      <c r="E564" s="85"/>
      <c r="F564" s="10"/>
      <c r="G564" s="10">
        <v>1.4</v>
      </c>
      <c r="H564" s="10"/>
      <c r="I564" s="10"/>
      <c r="J564" s="10"/>
      <c r="K564" s="10"/>
      <c r="L564" s="10">
        <f>F564+I564</f>
        <v>0</v>
      </c>
      <c r="M564" s="10">
        <f>G564+J564</f>
        <v>1.4</v>
      </c>
      <c r="N564" s="10">
        <f>H564+K564</f>
        <v>0</v>
      </c>
      <c r="O564" s="106"/>
      <c r="P564" s="106"/>
      <c r="Q564" s="50"/>
    </row>
    <row r="565" spans="1:17" ht="55.5" customHeight="1">
      <c r="A565" s="60" t="s">
        <v>189</v>
      </c>
      <c r="B565" s="51">
        <v>39</v>
      </c>
      <c r="C565" s="36" t="s">
        <v>1823</v>
      </c>
      <c r="D565" s="53" t="s">
        <v>2189</v>
      </c>
      <c r="E565" s="84" t="s">
        <v>356</v>
      </c>
      <c r="F565" s="75">
        <f>F566+G566+H566</f>
        <v>1.8</v>
      </c>
      <c r="G565" s="80"/>
      <c r="H565" s="81"/>
      <c r="I565" s="75">
        <f>I566+J566+K566</f>
        <v>0</v>
      </c>
      <c r="J565" s="80"/>
      <c r="K565" s="81"/>
      <c r="L565" s="75">
        <f>L566+M566+N566</f>
        <v>1.8</v>
      </c>
      <c r="M565" s="80"/>
      <c r="N565" s="81"/>
      <c r="O565" s="105" t="s">
        <v>68</v>
      </c>
      <c r="P565" s="105" t="s">
        <v>1201</v>
      </c>
      <c r="Q565" s="49"/>
    </row>
    <row r="566" spans="1:17" ht="55.5" customHeight="1">
      <c r="A566" s="61"/>
      <c r="B566" s="52"/>
      <c r="C566" s="38" t="s">
        <v>1202</v>
      </c>
      <c r="D566" s="54"/>
      <c r="E566" s="85"/>
      <c r="F566" s="10"/>
      <c r="G566" s="10">
        <v>0.7</v>
      </c>
      <c r="H566" s="10">
        <v>1.1</v>
      </c>
      <c r="I566" s="10"/>
      <c r="J566" s="10"/>
      <c r="K566" s="10"/>
      <c r="L566" s="10">
        <f>F566+I566</f>
        <v>0</v>
      </c>
      <c r="M566" s="10">
        <f>G566+J566</f>
        <v>0.7</v>
      </c>
      <c r="N566" s="10">
        <f>H566+K566</f>
        <v>1.1</v>
      </c>
      <c r="O566" s="106"/>
      <c r="P566" s="106"/>
      <c r="Q566" s="50"/>
    </row>
    <row r="567" spans="1:17" ht="75" customHeight="1">
      <c r="A567" s="60" t="s">
        <v>189</v>
      </c>
      <c r="B567" s="51">
        <v>40</v>
      </c>
      <c r="C567" s="36" t="s">
        <v>1824</v>
      </c>
      <c r="D567" s="53" t="s">
        <v>2193</v>
      </c>
      <c r="E567" s="84" t="s">
        <v>356</v>
      </c>
      <c r="F567" s="75">
        <f>F568+G568+H568</f>
        <v>41</v>
      </c>
      <c r="G567" s="80"/>
      <c r="H567" s="81"/>
      <c r="I567" s="75">
        <f>I568+J568+K568</f>
        <v>0</v>
      </c>
      <c r="J567" s="80"/>
      <c r="K567" s="81"/>
      <c r="L567" s="75">
        <f>L568+M568+N568</f>
        <v>41</v>
      </c>
      <c r="M567" s="80"/>
      <c r="N567" s="81"/>
      <c r="O567" s="105" t="s">
        <v>68</v>
      </c>
      <c r="P567" s="105" t="s">
        <v>1203</v>
      </c>
      <c r="Q567" s="49"/>
    </row>
    <row r="568" spans="1:17" ht="75" customHeight="1">
      <c r="A568" s="61"/>
      <c r="B568" s="52"/>
      <c r="C568" s="38" t="s">
        <v>1204</v>
      </c>
      <c r="D568" s="54"/>
      <c r="E568" s="85"/>
      <c r="F568" s="10"/>
      <c r="G568" s="10"/>
      <c r="H568" s="10">
        <v>41</v>
      </c>
      <c r="I568" s="10"/>
      <c r="J568" s="10"/>
      <c r="K568" s="10"/>
      <c r="L568" s="10">
        <f>F568+I568</f>
        <v>0</v>
      </c>
      <c r="M568" s="10">
        <f>G568+J568</f>
        <v>0</v>
      </c>
      <c r="N568" s="10">
        <f>H568+K568</f>
        <v>41</v>
      </c>
      <c r="O568" s="106"/>
      <c r="P568" s="106"/>
      <c r="Q568" s="50"/>
    </row>
    <row r="569" spans="1:17" ht="34.5" customHeight="1">
      <c r="A569" s="60" t="s">
        <v>189</v>
      </c>
      <c r="B569" s="51">
        <v>41</v>
      </c>
      <c r="C569" s="36" t="s">
        <v>1825</v>
      </c>
      <c r="D569" s="53" t="s">
        <v>2194</v>
      </c>
      <c r="E569" s="82" t="s">
        <v>1164</v>
      </c>
      <c r="F569" s="75">
        <f>F570+G570+H570</f>
        <v>1.5</v>
      </c>
      <c r="G569" s="80"/>
      <c r="H569" s="81"/>
      <c r="I569" s="75">
        <f>I570+J570+K570</f>
        <v>0</v>
      </c>
      <c r="J569" s="80"/>
      <c r="K569" s="81"/>
      <c r="L569" s="75">
        <f>L570+M570+N570</f>
        <v>1.5</v>
      </c>
      <c r="M569" s="80"/>
      <c r="N569" s="81"/>
      <c r="O569" s="105" t="s">
        <v>110</v>
      </c>
      <c r="P569" s="105" t="s">
        <v>1205</v>
      </c>
      <c r="Q569" s="49"/>
    </row>
    <row r="570" spans="1:17" ht="34.5" customHeight="1">
      <c r="A570" s="61"/>
      <c r="B570" s="52"/>
      <c r="C570" s="38" t="s">
        <v>1206</v>
      </c>
      <c r="D570" s="54"/>
      <c r="E570" s="83"/>
      <c r="F570" s="10"/>
      <c r="G570" s="10"/>
      <c r="H570" s="10">
        <v>1.5</v>
      </c>
      <c r="I570" s="10"/>
      <c r="J570" s="10"/>
      <c r="K570" s="10"/>
      <c r="L570" s="10">
        <f>F570+I570</f>
        <v>0</v>
      </c>
      <c r="M570" s="10">
        <f>G570+J570</f>
        <v>0</v>
      </c>
      <c r="N570" s="10">
        <f>H570+K570</f>
        <v>1.5</v>
      </c>
      <c r="O570" s="106"/>
      <c r="P570" s="106"/>
      <c r="Q570" s="50"/>
    </row>
    <row r="571" spans="1:17" ht="55.5" customHeight="1">
      <c r="A571" s="60" t="s">
        <v>189</v>
      </c>
      <c r="B571" s="51">
        <v>42</v>
      </c>
      <c r="C571" s="36" t="s">
        <v>1826</v>
      </c>
      <c r="D571" s="53" t="s">
        <v>2195</v>
      </c>
      <c r="E571" s="82" t="s">
        <v>1207</v>
      </c>
      <c r="F571" s="75">
        <f>F572+G572+H572</f>
        <v>356</v>
      </c>
      <c r="G571" s="80"/>
      <c r="H571" s="81"/>
      <c r="I571" s="75">
        <f>I572+J572+K572</f>
        <v>0</v>
      </c>
      <c r="J571" s="80"/>
      <c r="K571" s="81"/>
      <c r="L571" s="75">
        <f>L572+M572+N572</f>
        <v>356</v>
      </c>
      <c r="M571" s="80"/>
      <c r="N571" s="81"/>
      <c r="O571" s="105" t="s">
        <v>68</v>
      </c>
      <c r="P571" s="105" t="s">
        <v>1208</v>
      </c>
      <c r="Q571" s="49"/>
    </row>
    <row r="572" spans="1:17" ht="55.5" customHeight="1">
      <c r="A572" s="61"/>
      <c r="B572" s="52"/>
      <c r="C572" s="38" t="s">
        <v>1209</v>
      </c>
      <c r="D572" s="54"/>
      <c r="E572" s="83"/>
      <c r="F572" s="10"/>
      <c r="G572" s="10">
        <v>128</v>
      </c>
      <c r="H572" s="10">
        <v>228</v>
      </c>
      <c r="I572" s="10"/>
      <c r="J572" s="10"/>
      <c r="K572" s="10"/>
      <c r="L572" s="10">
        <f>F572+I572</f>
        <v>0</v>
      </c>
      <c r="M572" s="10">
        <f>G572+J572</f>
        <v>128</v>
      </c>
      <c r="N572" s="10">
        <f>H572+K572</f>
        <v>228</v>
      </c>
      <c r="O572" s="106"/>
      <c r="P572" s="106"/>
      <c r="Q572" s="50"/>
    </row>
    <row r="573" spans="1:17" ht="34.5" customHeight="1">
      <c r="A573" s="60" t="s">
        <v>189</v>
      </c>
      <c r="B573" s="51">
        <v>43</v>
      </c>
      <c r="C573" s="36" t="s">
        <v>1827</v>
      </c>
      <c r="D573" s="53" t="s">
        <v>2196</v>
      </c>
      <c r="E573" s="82" t="s">
        <v>1207</v>
      </c>
      <c r="F573" s="75">
        <f>F574+G574+H574</f>
        <v>736.6</v>
      </c>
      <c r="G573" s="80"/>
      <c r="H573" s="81"/>
      <c r="I573" s="75">
        <f>I574+J574+K574</f>
        <v>0</v>
      </c>
      <c r="J573" s="80"/>
      <c r="K573" s="81"/>
      <c r="L573" s="75">
        <f>L574+M574+N574</f>
        <v>736.6</v>
      </c>
      <c r="M573" s="80"/>
      <c r="N573" s="81"/>
      <c r="O573" s="105" t="s">
        <v>1181</v>
      </c>
      <c r="P573" s="105" t="s">
        <v>1224</v>
      </c>
      <c r="Q573" s="49"/>
    </row>
    <row r="574" spans="1:17" ht="36" customHeight="1">
      <c r="A574" s="61"/>
      <c r="B574" s="52"/>
      <c r="C574" s="38" t="s">
        <v>1225</v>
      </c>
      <c r="D574" s="54"/>
      <c r="E574" s="83"/>
      <c r="F574" s="10"/>
      <c r="G574" s="10">
        <v>736.6</v>
      </c>
      <c r="H574" s="10"/>
      <c r="I574" s="10"/>
      <c r="J574" s="10"/>
      <c r="K574" s="10"/>
      <c r="L574" s="10">
        <f>F574+I574</f>
        <v>0</v>
      </c>
      <c r="M574" s="10">
        <f>G574+J574</f>
        <v>736.6</v>
      </c>
      <c r="N574" s="10">
        <f>H574+K574</f>
        <v>0</v>
      </c>
      <c r="O574" s="106"/>
      <c r="P574" s="106"/>
      <c r="Q574" s="50"/>
    </row>
    <row r="575" spans="1:17" ht="21" customHeight="1">
      <c r="A575" s="60" t="s">
        <v>189</v>
      </c>
      <c r="B575" s="51">
        <v>44</v>
      </c>
      <c r="C575" s="36" t="s">
        <v>1828</v>
      </c>
      <c r="D575" s="122">
        <v>27211</v>
      </c>
      <c r="E575" s="82" t="s">
        <v>1168</v>
      </c>
      <c r="F575" s="75">
        <f>F576+G576+H576</f>
        <v>2</v>
      </c>
      <c r="G575" s="80"/>
      <c r="H575" s="81"/>
      <c r="I575" s="75">
        <f>I576+J576+K576</f>
        <v>0</v>
      </c>
      <c r="J575" s="80"/>
      <c r="K575" s="81"/>
      <c r="L575" s="75">
        <f>L576+M576+N576</f>
        <v>2</v>
      </c>
      <c r="M575" s="80"/>
      <c r="N575" s="81"/>
      <c r="O575" s="105" t="s">
        <v>68</v>
      </c>
      <c r="P575" s="105" t="s">
        <v>1226</v>
      </c>
      <c r="Q575" s="49"/>
    </row>
    <row r="576" spans="1:17" ht="42.75" customHeight="1">
      <c r="A576" s="61"/>
      <c r="B576" s="52"/>
      <c r="C576" s="38" t="s">
        <v>1227</v>
      </c>
      <c r="D576" s="54"/>
      <c r="E576" s="83"/>
      <c r="F576" s="10"/>
      <c r="G576" s="10"/>
      <c r="H576" s="10">
        <v>2</v>
      </c>
      <c r="I576" s="10"/>
      <c r="J576" s="10"/>
      <c r="K576" s="10"/>
      <c r="L576" s="10">
        <f>F576+I576</f>
        <v>0</v>
      </c>
      <c r="M576" s="10">
        <f>G576+J576</f>
        <v>0</v>
      </c>
      <c r="N576" s="10">
        <f>H576+K576</f>
        <v>2</v>
      </c>
      <c r="O576" s="106"/>
      <c r="P576" s="106"/>
      <c r="Q576" s="50"/>
    </row>
    <row r="577" spans="1:17" ht="21" customHeight="1">
      <c r="A577" s="60" t="s">
        <v>189</v>
      </c>
      <c r="B577" s="51">
        <v>45</v>
      </c>
      <c r="C577" s="36" t="s">
        <v>1829</v>
      </c>
      <c r="D577" s="122">
        <v>27211</v>
      </c>
      <c r="E577" s="82" t="s">
        <v>1228</v>
      </c>
      <c r="F577" s="75">
        <f>F578+G578+H578</f>
        <v>47.1</v>
      </c>
      <c r="G577" s="80"/>
      <c r="H577" s="81"/>
      <c r="I577" s="75">
        <f>I578+J578+K578</f>
        <v>0</v>
      </c>
      <c r="J577" s="80"/>
      <c r="K577" s="81"/>
      <c r="L577" s="75">
        <f>L578+M578+N578</f>
        <v>47.1</v>
      </c>
      <c r="M577" s="80"/>
      <c r="N577" s="81"/>
      <c r="O577" s="105" t="s">
        <v>68</v>
      </c>
      <c r="P577" s="105" t="s">
        <v>1229</v>
      </c>
      <c r="Q577" s="49"/>
    </row>
    <row r="578" spans="1:17" ht="21" customHeight="1">
      <c r="A578" s="61"/>
      <c r="B578" s="52"/>
      <c r="C578" s="38" t="s">
        <v>1464</v>
      </c>
      <c r="D578" s="54"/>
      <c r="E578" s="83"/>
      <c r="F578" s="10"/>
      <c r="G578" s="10"/>
      <c r="H578" s="10">
        <v>47.1</v>
      </c>
      <c r="I578" s="10"/>
      <c r="J578" s="10"/>
      <c r="K578" s="10"/>
      <c r="L578" s="10">
        <f>F578+I578</f>
        <v>0</v>
      </c>
      <c r="M578" s="10">
        <f>G578+J578</f>
        <v>0</v>
      </c>
      <c r="N578" s="10">
        <f>H578+K578</f>
        <v>47.1</v>
      </c>
      <c r="O578" s="106"/>
      <c r="P578" s="106"/>
      <c r="Q578" s="50"/>
    </row>
    <row r="579" spans="1:17" ht="21" customHeight="1">
      <c r="A579" s="60" t="s">
        <v>189</v>
      </c>
      <c r="B579" s="51">
        <v>46</v>
      </c>
      <c r="C579" s="36" t="s">
        <v>1830</v>
      </c>
      <c r="D579" s="122">
        <v>27211</v>
      </c>
      <c r="E579" s="82" t="s">
        <v>1228</v>
      </c>
      <c r="F579" s="75">
        <f>F580+G580+H580</f>
        <v>28.7</v>
      </c>
      <c r="G579" s="80"/>
      <c r="H579" s="81"/>
      <c r="I579" s="75">
        <f>I580+J580+K580</f>
        <v>0</v>
      </c>
      <c r="J579" s="80"/>
      <c r="K579" s="81"/>
      <c r="L579" s="75">
        <f>L580+M580+N580</f>
        <v>28.7</v>
      </c>
      <c r="M579" s="80"/>
      <c r="N579" s="81"/>
      <c r="O579" s="105" t="s">
        <v>1181</v>
      </c>
      <c r="P579" s="105" t="s">
        <v>1230</v>
      </c>
      <c r="Q579" s="49"/>
    </row>
    <row r="580" spans="1:17" ht="21" customHeight="1">
      <c r="A580" s="61"/>
      <c r="B580" s="52"/>
      <c r="C580" s="38" t="s">
        <v>1231</v>
      </c>
      <c r="D580" s="54"/>
      <c r="E580" s="83"/>
      <c r="F580" s="10"/>
      <c r="G580" s="10"/>
      <c r="H580" s="10">
        <v>28.7</v>
      </c>
      <c r="I580" s="10"/>
      <c r="J580" s="10"/>
      <c r="K580" s="10"/>
      <c r="L580" s="10">
        <f>F580+I580</f>
        <v>0</v>
      </c>
      <c r="M580" s="10">
        <f>G580+J580</f>
        <v>0</v>
      </c>
      <c r="N580" s="10">
        <f>H580+K580</f>
        <v>28.7</v>
      </c>
      <c r="O580" s="106"/>
      <c r="P580" s="106"/>
      <c r="Q580" s="50"/>
    </row>
    <row r="581" spans="1:17" ht="21" customHeight="1">
      <c r="A581" s="60" t="s">
        <v>189</v>
      </c>
      <c r="B581" s="51">
        <v>47</v>
      </c>
      <c r="C581" s="36" t="s">
        <v>1831</v>
      </c>
      <c r="D581" s="122">
        <v>27211</v>
      </c>
      <c r="E581" s="82" t="s">
        <v>1228</v>
      </c>
      <c r="F581" s="75">
        <f>F582+G582+H582</f>
        <v>91.3</v>
      </c>
      <c r="G581" s="80"/>
      <c r="H581" s="81"/>
      <c r="I581" s="75">
        <f>I582+J582+K582</f>
        <v>0</v>
      </c>
      <c r="J581" s="80"/>
      <c r="K581" s="81"/>
      <c r="L581" s="75">
        <f>L582+M582+N582</f>
        <v>91.3</v>
      </c>
      <c r="M581" s="80"/>
      <c r="N581" s="81"/>
      <c r="O581" s="105" t="s">
        <v>68</v>
      </c>
      <c r="P581" s="105" t="s">
        <v>1229</v>
      </c>
      <c r="Q581" s="49"/>
    </row>
    <row r="582" spans="1:17" ht="21" customHeight="1">
      <c r="A582" s="61"/>
      <c r="B582" s="52"/>
      <c r="C582" s="38" t="s">
        <v>1232</v>
      </c>
      <c r="D582" s="54"/>
      <c r="E582" s="83"/>
      <c r="F582" s="10"/>
      <c r="G582" s="10"/>
      <c r="H582" s="10">
        <v>91.3</v>
      </c>
      <c r="I582" s="10"/>
      <c r="J582" s="10"/>
      <c r="K582" s="10"/>
      <c r="L582" s="10">
        <f>F582+I582</f>
        <v>0</v>
      </c>
      <c r="M582" s="10">
        <f>G582+J582</f>
        <v>0</v>
      </c>
      <c r="N582" s="10">
        <f>H582+K582</f>
        <v>91.3</v>
      </c>
      <c r="O582" s="106"/>
      <c r="P582" s="106"/>
      <c r="Q582" s="50"/>
    </row>
    <row r="583" spans="1:17" ht="37.5" customHeight="1">
      <c r="A583" s="60" t="s">
        <v>189</v>
      </c>
      <c r="B583" s="51">
        <v>48</v>
      </c>
      <c r="C583" s="36" t="s">
        <v>1832</v>
      </c>
      <c r="D583" s="53" t="s">
        <v>2197</v>
      </c>
      <c r="E583" s="82" t="s">
        <v>912</v>
      </c>
      <c r="F583" s="75">
        <f>F584+G584+H584</f>
        <v>53.9</v>
      </c>
      <c r="G583" s="80"/>
      <c r="H583" s="81"/>
      <c r="I583" s="75">
        <f>I584+J584+K584</f>
        <v>0</v>
      </c>
      <c r="J583" s="80"/>
      <c r="K583" s="81"/>
      <c r="L583" s="75">
        <f>L584+M584+N584</f>
        <v>53.9</v>
      </c>
      <c r="M583" s="80"/>
      <c r="N583" s="81"/>
      <c r="O583" s="105" t="s">
        <v>1181</v>
      </c>
      <c r="P583" s="105" t="s">
        <v>913</v>
      </c>
      <c r="Q583" s="49"/>
    </row>
    <row r="584" spans="1:17" ht="37.5" customHeight="1">
      <c r="A584" s="61"/>
      <c r="B584" s="52"/>
      <c r="C584" s="38" t="s">
        <v>914</v>
      </c>
      <c r="D584" s="54"/>
      <c r="E584" s="83"/>
      <c r="F584" s="10"/>
      <c r="G584" s="10"/>
      <c r="H584" s="10">
        <v>53.9</v>
      </c>
      <c r="I584" s="10"/>
      <c r="J584" s="10"/>
      <c r="K584" s="10"/>
      <c r="L584" s="10">
        <f>F584+I584</f>
        <v>0</v>
      </c>
      <c r="M584" s="10">
        <f>G584+J584</f>
        <v>0</v>
      </c>
      <c r="N584" s="10">
        <f>H584+K584</f>
        <v>53.9</v>
      </c>
      <c r="O584" s="106"/>
      <c r="P584" s="106"/>
      <c r="Q584" s="50"/>
    </row>
    <row r="585" spans="1:17" ht="21" customHeight="1">
      <c r="A585" s="60" t="s">
        <v>189</v>
      </c>
      <c r="B585" s="51">
        <v>49</v>
      </c>
      <c r="C585" s="36" t="s">
        <v>1833</v>
      </c>
      <c r="D585" s="122">
        <v>27211</v>
      </c>
      <c r="E585" s="82" t="s">
        <v>915</v>
      </c>
      <c r="F585" s="75">
        <f>F586+G586+H586</f>
        <v>13.2</v>
      </c>
      <c r="G585" s="80"/>
      <c r="H585" s="81"/>
      <c r="I585" s="75">
        <f>I586+J586+K586</f>
        <v>0</v>
      </c>
      <c r="J585" s="80"/>
      <c r="K585" s="81"/>
      <c r="L585" s="75">
        <f>L586+M586+N586</f>
        <v>13.2</v>
      </c>
      <c r="M585" s="80"/>
      <c r="N585" s="81"/>
      <c r="O585" s="105" t="s">
        <v>68</v>
      </c>
      <c r="P585" s="105" t="s">
        <v>916</v>
      </c>
      <c r="Q585" s="49"/>
    </row>
    <row r="586" spans="1:17" ht="21" customHeight="1">
      <c r="A586" s="61"/>
      <c r="B586" s="52"/>
      <c r="C586" s="38" t="s">
        <v>917</v>
      </c>
      <c r="D586" s="54"/>
      <c r="E586" s="83"/>
      <c r="F586" s="10"/>
      <c r="G586" s="10">
        <v>0.5</v>
      </c>
      <c r="H586" s="10">
        <v>12.7</v>
      </c>
      <c r="I586" s="10"/>
      <c r="J586" s="10"/>
      <c r="K586" s="10"/>
      <c r="L586" s="10">
        <f>F586+I586</f>
        <v>0</v>
      </c>
      <c r="M586" s="10">
        <f>G586+J586</f>
        <v>0.5</v>
      </c>
      <c r="N586" s="10">
        <f>H586+K586</f>
        <v>12.7</v>
      </c>
      <c r="O586" s="106"/>
      <c r="P586" s="106"/>
      <c r="Q586" s="50"/>
    </row>
    <row r="587" spans="1:17" ht="21" customHeight="1">
      <c r="A587" s="60" t="s">
        <v>189</v>
      </c>
      <c r="B587" s="51">
        <v>50</v>
      </c>
      <c r="C587" s="36" t="s">
        <v>1834</v>
      </c>
      <c r="D587" s="122">
        <v>27211</v>
      </c>
      <c r="E587" s="82" t="s">
        <v>915</v>
      </c>
      <c r="F587" s="75">
        <f>F588+G588+H588</f>
        <v>27.3</v>
      </c>
      <c r="G587" s="80"/>
      <c r="H587" s="81"/>
      <c r="I587" s="75">
        <f>I588+J588+K588</f>
        <v>0</v>
      </c>
      <c r="J587" s="80"/>
      <c r="K587" s="81"/>
      <c r="L587" s="75">
        <f>L588+M588+N588</f>
        <v>27.3</v>
      </c>
      <c r="M587" s="80"/>
      <c r="N587" s="81"/>
      <c r="O587" s="105" t="s">
        <v>68</v>
      </c>
      <c r="P587" s="105" t="s">
        <v>916</v>
      </c>
      <c r="Q587" s="49"/>
    </row>
    <row r="588" spans="1:17" ht="21" customHeight="1">
      <c r="A588" s="61"/>
      <c r="B588" s="52"/>
      <c r="C588" s="38" t="s">
        <v>918</v>
      </c>
      <c r="D588" s="54"/>
      <c r="E588" s="83"/>
      <c r="F588" s="10"/>
      <c r="G588" s="10"/>
      <c r="H588" s="10">
        <v>27.3</v>
      </c>
      <c r="I588" s="10"/>
      <c r="J588" s="10"/>
      <c r="K588" s="10"/>
      <c r="L588" s="10">
        <f>F588+I588</f>
        <v>0</v>
      </c>
      <c r="M588" s="10">
        <f>G588+J588</f>
        <v>0</v>
      </c>
      <c r="N588" s="10">
        <f>H588+K588</f>
        <v>27.3</v>
      </c>
      <c r="O588" s="106"/>
      <c r="P588" s="106"/>
      <c r="Q588" s="50"/>
    </row>
    <row r="589" spans="1:17" ht="21" customHeight="1">
      <c r="A589" s="60" t="s">
        <v>189</v>
      </c>
      <c r="B589" s="51">
        <v>51</v>
      </c>
      <c r="C589" s="42" t="s">
        <v>1835</v>
      </c>
      <c r="D589" s="122">
        <v>27211</v>
      </c>
      <c r="E589" s="82" t="s">
        <v>915</v>
      </c>
      <c r="F589" s="75">
        <f>F590+G590+H590</f>
        <v>2</v>
      </c>
      <c r="G589" s="80"/>
      <c r="H589" s="81"/>
      <c r="I589" s="75">
        <f>I590+J590+K590</f>
        <v>0</v>
      </c>
      <c r="J589" s="80"/>
      <c r="K589" s="81"/>
      <c r="L589" s="75">
        <f>L590+M590+N590</f>
        <v>2</v>
      </c>
      <c r="M589" s="80"/>
      <c r="N589" s="81"/>
      <c r="O589" s="105" t="s">
        <v>68</v>
      </c>
      <c r="P589" s="105" t="s">
        <v>919</v>
      </c>
      <c r="Q589" s="49"/>
    </row>
    <row r="590" spans="1:17" ht="21" customHeight="1">
      <c r="A590" s="61"/>
      <c r="B590" s="52"/>
      <c r="C590" s="38" t="s">
        <v>920</v>
      </c>
      <c r="D590" s="54"/>
      <c r="E590" s="83"/>
      <c r="F590" s="10"/>
      <c r="G590" s="10"/>
      <c r="H590" s="10">
        <v>2</v>
      </c>
      <c r="I590" s="10"/>
      <c r="J590" s="10"/>
      <c r="K590" s="10"/>
      <c r="L590" s="10">
        <f>F590+I590</f>
        <v>0</v>
      </c>
      <c r="M590" s="10">
        <f>G590+J590</f>
        <v>0</v>
      </c>
      <c r="N590" s="10">
        <f>H590+K590</f>
        <v>2</v>
      </c>
      <c r="O590" s="106"/>
      <c r="P590" s="106"/>
      <c r="Q590" s="50"/>
    </row>
    <row r="591" spans="1:17" ht="21" customHeight="1">
      <c r="A591" s="60" t="s">
        <v>189</v>
      </c>
      <c r="B591" s="51">
        <v>52</v>
      </c>
      <c r="C591" s="36" t="s">
        <v>1836</v>
      </c>
      <c r="D591" s="122">
        <v>27211</v>
      </c>
      <c r="E591" s="82" t="s">
        <v>915</v>
      </c>
      <c r="F591" s="75">
        <f>F592+G592+H592</f>
        <v>2.2</v>
      </c>
      <c r="G591" s="80"/>
      <c r="H591" s="81"/>
      <c r="I591" s="75">
        <f>I592+J592+K592</f>
        <v>0</v>
      </c>
      <c r="J591" s="80"/>
      <c r="K591" s="81"/>
      <c r="L591" s="75">
        <f>L592+M592+N592</f>
        <v>2.2</v>
      </c>
      <c r="M591" s="80"/>
      <c r="N591" s="81"/>
      <c r="O591" s="105" t="s">
        <v>723</v>
      </c>
      <c r="P591" s="105" t="s">
        <v>921</v>
      </c>
      <c r="Q591" s="49"/>
    </row>
    <row r="592" spans="1:17" ht="21" customHeight="1">
      <c r="A592" s="61"/>
      <c r="B592" s="52"/>
      <c r="C592" s="38" t="s">
        <v>922</v>
      </c>
      <c r="D592" s="54"/>
      <c r="E592" s="83"/>
      <c r="F592" s="10"/>
      <c r="G592" s="10"/>
      <c r="H592" s="10">
        <v>2.2</v>
      </c>
      <c r="I592" s="10"/>
      <c r="J592" s="10"/>
      <c r="K592" s="10"/>
      <c r="L592" s="10">
        <f>F592+I592</f>
        <v>0</v>
      </c>
      <c r="M592" s="10">
        <f>G592+J592</f>
        <v>0</v>
      </c>
      <c r="N592" s="10">
        <f>H592+K592</f>
        <v>2.2</v>
      </c>
      <c r="O592" s="106"/>
      <c r="P592" s="106"/>
      <c r="Q592" s="50"/>
    </row>
    <row r="593" spans="1:17" ht="21" customHeight="1">
      <c r="A593" s="60" t="s">
        <v>189</v>
      </c>
      <c r="B593" s="51">
        <v>53</v>
      </c>
      <c r="C593" s="36" t="s">
        <v>1837</v>
      </c>
      <c r="D593" s="122">
        <v>27211</v>
      </c>
      <c r="E593" s="82" t="s">
        <v>915</v>
      </c>
      <c r="F593" s="75">
        <f>F594+G594+H594</f>
        <v>2.3</v>
      </c>
      <c r="G593" s="80"/>
      <c r="H593" s="81"/>
      <c r="I593" s="75">
        <f>I594+J594+K594</f>
        <v>0</v>
      </c>
      <c r="J593" s="80"/>
      <c r="K593" s="81"/>
      <c r="L593" s="75">
        <f>L594+M594+N594</f>
        <v>2.3</v>
      </c>
      <c r="M593" s="80"/>
      <c r="N593" s="81"/>
      <c r="O593" s="105" t="s">
        <v>727</v>
      </c>
      <c r="P593" s="105" t="s">
        <v>1252</v>
      </c>
      <c r="Q593" s="49"/>
    </row>
    <row r="594" spans="1:17" ht="21" customHeight="1">
      <c r="A594" s="61"/>
      <c r="B594" s="52"/>
      <c r="C594" s="38" t="s">
        <v>1253</v>
      </c>
      <c r="D594" s="54"/>
      <c r="E594" s="83"/>
      <c r="F594" s="10"/>
      <c r="G594" s="10">
        <v>2</v>
      </c>
      <c r="H594" s="10">
        <v>0.3</v>
      </c>
      <c r="I594" s="10"/>
      <c r="J594" s="10"/>
      <c r="K594" s="10"/>
      <c r="L594" s="10">
        <f>F594+I594</f>
        <v>0</v>
      </c>
      <c r="M594" s="10">
        <f>G594+J594</f>
        <v>2</v>
      </c>
      <c r="N594" s="10">
        <f>H594+K594</f>
        <v>0.3</v>
      </c>
      <c r="O594" s="106"/>
      <c r="P594" s="106"/>
      <c r="Q594" s="50"/>
    </row>
    <row r="595" spans="1:17" ht="21" customHeight="1">
      <c r="A595" s="60" t="s">
        <v>189</v>
      </c>
      <c r="B595" s="51">
        <v>54</v>
      </c>
      <c r="C595" s="36" t="s">
        <v>1838</v>
      </c>
      <c r="D595" s="122">
        <v>27211</v>
      </c>
      <c r="E595" s="82" t="s">
        <v>915</v>
      </c>
      <c r="F595" s="75">
        <f>F596+G596+H596</f>
        <v>1.5</v>
      </c>
      <c r="G595" s="80"/>
      <c r="H595" s="81"/>
      <c r="I595" s="75">
        <f>I596+J596+K596</f>
        <v>0</v>
      </c>
      <c r="J595" s="80"/>
      <c r="K595" s="81"/>
      <c r="L595" s="75">
        <f>L596+M596+N596</f>
        <v>1.5</v>
      </c>
      <c r="M595" s="80"/>
      <c r="N595" s="81"/>
      <c r="O595" s="105" t="s">
        <v>723</v>
      </c>
      <c r="P595" s="105" t="s">
        <v>1254</v>
      </c>
      <c r="Q595" s="49"/>
    </row>
    <row r="596" spans="1:17" ht="21" customHeight="1">
      <c r="A596" s="61"/>
      <c r="B596" s="52"/>
      <c r="C596" s="38" t="s">
        <v>1255</v>
      </c>
      <c r="D596" s="54"/>
      <c r="E596" s="83"/>
      <c r="F596" s="10"/>
      <c r="G596" s="10"/>
      <c r="H596" s="10">
        <v>1.5</v>
      </c>
      <c r="I596" s="10"/>
      <c r="J596" s="10"/>
      <c r="K596" s="10"/>
      <c r="L596" s="10">
        <f>F596+I596</f>
        <v>0</v>
      </c>
      <c r="M596" s="10">
        <f>G596+J596</f>
        <v>0</v>
      </c>
      <c r="N596" s="10">
        <f>H596+K596</f>
        <v>1.5</v>
      </c>
      <c r="O596" s="106"/>
      <c r="P596" s="106"/>
      <c r="Q596" s="50"/>
    </row>
    <row r="597" spans="1:17" ht="21" customHeight="1">
      <c r="A597" s="60" t="s">
        <v>189</v>
      </c>
      <c r="B597" s="51">
        <v>55</v>
      </c>
      <c r="C597" s="36" t="s">
        <v>1839</v>
      </c>
      <c r="D597" s="122">
        <v>27211</v>
      </c>
      <c r="E597" s="82" t="s">
        <v>915</v>
      </c>
      <c r="F597" s="75">
        <f>F598+G598+H598</f>
        <v>3.8</v>
      </c>
      <c r="G597" s="80"/>
      <c r="H597" s="81"/>
      <c r="I597" s="75">
        <f>I598+J598+K598</f>
        <v>0</v>
      </c>
      <c r="J597" s="80"/>
      <c r="K597" s="81"/>
      <c r="L597" s="75">
        <f>L598+M598+N598</f>
        <v>3.8</v>
      </c>
      <c r="M597" s="80"/>
      <c r="N597" s="81"/>
      <c r="O597" s="105" t="s">
        <v>723</v>
      </c>
      <c r="P597" s="105" t="s">
        <v>1256</v>
      </c>
      <c r="Q597" s="49"/>
    </row>
    <row r="598" spans="1:17" ht="21" customHeight="1">
      <c r="A598" s="61"/>
      <c r="B598" s="52"/>
      <c r="C598" s="38" t="s">
        <v>1257</v>
      </c>
      <c r="D598" s="54"/>
      <c r="E598" s="83"/>
      <c r="F598" s="10"/>
      <c r="G598" s="10"/>
      <c r="H598" s="10">
        <v>3.8</v>
      </c>
      <c r="I598" s="10"/>
      <c r="J598" s="10"/>
      <c r="K598" s="10"/>
      <c r="L598" s="10">
        <f>F598+I598</f>
        <v>0</v>
      </c>
      <c r="M598" s="10">
        <f>G598+J598</f>
        <v>0</v>
      </c>
      <c r="N598" s="10">
        <f>H598+K598</f>
        <v>3.8</v>
      </c>
      <c r="O598" s="106"/>
      <c r="P598" s="106"/>
      <c r="Q598" s="50"/>
    </row>
    <row r="599" spans="1:17" ht="21" customHeight="1">
      <c r="A599" s="60" t="s">
        <v>189</v>
      </c>
      <c r="B599" s="51">
        <v>56</v>
      </c>
      <c r="C599" s="36" t="s">
        <v>1840</v>
      </c>
      <c r="D599" s="122">
        <v>27211</v>
      </c>
      <c r="E599" s="82" t="s">
        <v>1258</v>
      </c>
      <c r="F599" s="75">
        <f>F600+G600+H600</f>
        <v>21.3</v>
      </c>
      <c r="G599" s="80"/>
      <c r="H599" s="81"/>
      <c r="I599" s="75">
        <f>I600+J600+K600</f>
        <v>0</v>
      </c>
      <c r="J599" s="80"/>
      <c r="K599" s="81"/>
      <c r="L599" s="75">
        <f>L600+M600+N600</f>
        <v>21.3</v>
      </c>
      <c r="M599" s="80"/>
      <c r="N599" s="81"/>
      <c r="O599" s="105" t="s">
        <v>68</v>
      </c>
      <c r="P599" s="105" t="s">
        <v>329</v>
      </c>
      <c r="Q599" s="49"/>
    </row>
    <row r="600" spans="1:17" ht="21" customHeight="1">
      <c r="A600" s="61"/>
      <c r="B600" s="52"/>
      <c r="C600" s="38" t="s">
        <v>1259</v>
      </c>
      <c r="D600" s="54"/>
      <c r="E600" s="83"/>
      <c r="F600" s="10"/>
      <c r="G600" s="10"/>
      <c r="H600" s="10">
        <v>21.3</v>
      </c>
      <c r="I600" s="10"/>
      <c r="J600" s="10"/>
      <c r="K600" s="10"/>
      <c r="L600" s="10">
        <f>F600+I600</f>
        <v>0</v>
      </c>
      <c r="M600" s="10">
        <f>G600+J600</f>
        <v>0</v>
      </c>
      <c r="N600" s="10">
        <f>H600+K600</f>
        <v>21.3</v>
      </c>
      <c r="O600" s="106"/>
      <c r="P600" s="106"/>
      <c r="Q600" s="50"/>
    </row>
    <row r="601" spans="1:17" ht="21" customHeight="1">
      <c r="A601" s="60" t="s">
        <v>189</v>
      </c>
      <c r="B601" s="51">
        <v>57</v>
      </c>
      <c r="C601" s="36" t="s">
        <v>1841</v>
      </c>
      <c r="D601" s="122">
        <v>27211</v>
      </c>
      <c r="E601" s="82" t="s">
        <v>1258</v>
      </c>
      <c r="F601" s="75">
        <f>F602+G602+H602</f>
        <v>0.5</v>
      </c>
      <c r="G601" s="80"/>
      <c r="H601" s="81"/>
      <c r="I601" s="75">
        <f>I602+J602+K602</f>
        <v>0</v>
      </c>
      <c r="J601" s="80"/>
      <c r="K601" s="81"/>
      <c r="L601" s="75">
        <f>L602+M602+N602</f>
        <v>0.5</v>
      </c>
      <c r="M601" s="80"/>
      <c r="N601" s="81"/>
      <c r="O601" s="105" t="s">
        <v>723</v>
      </c>
      <c r="P601" s="105" t="s">
        <v>1248</v>
      </c>
      <c r="Q601" s="49"/>
    </row>
    <row r="602" spans="1:17" ht="21" customHeight="1">
      <c r="A602" s="61"/>
      <c r="B602" s="52"/>
      <c r="C602" s="38" t="s">
        <v>1249</v>
      </c>
      <c r="D602" s="54"/>
      <c r="E602" s="83"/>
      <c r="F602" s="10"/>
      <c r="G602" s="10"/>
      <c r="H602" s="10">
        <v>0.5</v>
      </c>
      <c r="I602" s="10"/>
      <c r="J602" s="10"/>
      <c r="K602" s="10"/>
      <c r="L602" s="10">
        <f>F602+I602</f>
        <v>0</v>
      </c>
      <c r="M602" s="10">
        <f>G602+J602</f>
        <v>0</v>
      </c>
      <c r="N602" s="10">
        <f>H602+K602</f>
        <v>0.5</v>
      </c>
      <c r="O602" s="106"/>
      <c r="P602" s="106"/>
      <c r="Q602" s="50"/>
    </row>
    <row r="603" spans="1:17" ht="21" customHeight="1">
      <c r="A603" s="60" t="s">
        <v>189</v>
      </c>
      <c r="B603" s="51">
        <v>58</v>
      </c>
      <c r="C603" s="36" t="s">
        <v>1842</v>
      </c>
      <c r="D603" s="122">
        <v>27211</v>
      </c>
      <c r="E603" s="82" t="s">
        <v>1258</v>
      </c>
      <c r="F603" s="75">
        <f>F604+G604+H604</f>
        <v>1.1</v>
      </c>
      <c r="G603" s="80"/>
      <c r="H603" s="81"/>
      <c r="I603" s="75">
        <f>I604+J604+K604</f>
        <v>0</v>
      </c>
      <c r="J603" s="80"/>
      <c r="K603" s="81"/>
      <c r="L603" s="75">
        <f>L604+M604+N604</f>
        <v>1.1</v>
      </c>
      <c r="M603" s="80"/>
      <c r="N603" s="81"/>
      <c r="O603" s="105" t="s">
        <v>110</v>
      </c>
      <c r="P603" s="105" t="s">
        <v>1250</v>
      </c>
      <c r="Q603" s="49"/>
    </row>
    <row r="604" spans="1:17" ht="45.75" customHeight="1">
      <c r="A604" s="61"/>
      <c r="B604" s="52"/>
      <c r="C604" s="38" t="s">
        <v>533</v>
      </c>
      <c r="D604" s="54"/>
      <c r="E604" s="83"/>
      <c r="F604" s="10"/>
      <c r="G604" s="10"/>
      <c r="H604" s="10">
        <v>1.1</v>
      </c>
      <c r="I604" s="10"/>
      <c r="J604" s="10"/>
      <c r="K604" s="10"/>
      <c r="L604" s="10">
        <f>F604+I604</f>
        <v>0</v>
      </c>
      <c r="M604" s="10">
        <f>G604+J604</f>
        <v>0</v>
      </c>
      <c r="N604" s="10">
        <f>H604+K604</f>
        <v>1.1</v>
      </c>
      <c r="O604" s="106"/>
      <c r="P604" s="106"/>
      <c r="Q604" s="50"/>
    </row>
    <row r="605" spans="1:17" ht="30" customHeight="1">
      <c r="A605" s="60" t="s">
        <v>189</v>
      </c>
      <c r="B605" s="51">
        <v>59</v>
      </c>
      <c r="C605" s="36" t="s">
        <v>1843</v>
      </c>
      <c r="D605" s="53" t="s">
        <v>2196</v>
      </c>
      <c r="E605" s="82" t="s">
        <v>534</v>
      </c>
      <c r="F605" s="75">
        <f>F606+G606+H606</f>
        <v>379.09999999999997</v>
      </c>
      <c r="G605" s="80"/>
      <c r="H605" s="81"/>
      <c r="I605" s="75">
        <f>I606+J606+K606</f>
        <v>0</v>
      </c>
      <c r="J605" s="80"/>
      <c r="K605" s="81"/>
      <c r="L605" s="75">
        <f>L606+M606+N606</f>
        <v>379.09999999999997</v>
      </c>
      <c r="M605" s="80"/>
      <c r="N605" s="81"/>
      <c r="O605" s="105" t="s">
        <v>68</v>
      </c>
      <c r="P605" s="105" t="s">
        <v>615</v>
      </c>
      <c r="Q605" s="49"/>
    </row>
    <row r="606" spans="1:17" ht="30" customHeight="1">
      <c r="A606" s="61"/>
      <c r="B606" s="52"/>
      <c r="C606" s="38" t="s">
        <v>682</v>
      </c>
      <c r="D606" s="54"/>
      <c r="E606" s="83"/>
      <c r="F606" s="10"/>
      <c r="G606" s="10">
        <v>10.2</v>
      </c>
      <c r="H606" s="10">
        <v>368.9</v>
      </c>
      <c r="I606" s="10"/>
      <c r="J606" s="10"/>
      <c r="K606" s="10"/>
      <c r="L606" s="10">
        <f>F606+I606</f>
        <v>0</v>
      </c>
      <c r="M606" s="10">
        <f>G606+J606</f>
        <v>10.2</v>
      </c>
      <c r="N606" s="10">
        <f>H606+K606</f>
        <v>368.9</v>
      </c>
      <c r="O606" s="106"/>
      <c r="P606" s="106"/>
      <c r="Q606" s="50"/>
    </row>
    <row r="607" spans="1:17" ht="21" customHeight="1">
      <c r="A607" s="60" t="s">
        <v>189</v>
      </c>
      <c r="B607" s="51">
        <v>60</v>
      </c>
      <c r="C607" s="36" t="s">
        <v>1844</v>
      </c>
      <c r="D607" s="122">
        <v>27211</v>
      </c>
      <c r="E607" s="84" t="s">
        <v>356</v>
      </c>
      <c r="F607" s="75">
        <f>F608+G608+H608</f>
        <v>137.5</v>
      </c>
      <c r="G607" s="80"/>
      <c r="H607" s="81"/>
      <c r="I607" s="75">
        <f>I608+J608+K608</f>
        <v>0</v>
      </c>
      <c r="J607" s="80"/>
      <c r="K607" s="81"/>
      <c r="L607" s="75">
        <f>L608+M608+N608</f>
        <v>137.5</v>
      </c>
      <c r="M607" s="80"/>
      <c r="N607" s="81"/>
      <c r="O607" s="105" t="s">
        <v>683</v>
      </c>
      <c r="P607" s="105" t="s">
        <v>684</v>
      </c>
      <c r="Q607" s="49"/>
    </row>
    <row r="608" spans="1:17" ht="21" customHeight="1">
      <c r="A608" s="61"/>
      <c r="B608" s="52"/>
      <c r="C608" s="38" t="s">
        <v>685</v>
      </c>
      <c r="D608" s="54"/>
      <c r="E608" s="85"/>
      <c r="F608" s="10">
        <v>137.5</v>
      </c>
      <c r="G608" s="10"/>
      <c r="H608" s="10"/>
      <c r="I608" s="10"/>
      <c r="J608" s="10"/>
      <c r="K608" s="10"/>
      <c r="L608" s="10">
        <f>F608+I608</f>
        <v>137.5</v>
      </c>
      <c r="M608" s="10">
        <f>G608+J608</f>
        <v>0</v>
      </c>
      <c r="N608" s="10">
        <f>H608+K608</f>
        <v>0</v>
      </c>
      <c r="O608" s="106"/>
      <c r="P608" s="106"/>
      <c r="Q608" s="50"/>
    </row>
    <row r="609" spans="1:17" ht="21" customHeight="1">
      <c r="A609" s="60" t="s">
        <v>189</v>
      </c>
      <c r="B609" s="51">
        <v>61</v>
      </c>
      <c r="C609" s="36" t="s">
        <v>1845</v>
      </c>
      <c r="D609" s="122">
        <v>27211</v>
      </c>
      <c r="E609" s="84" t="s">
        <v>356</v>
      </c>
      <c r="F609" s="75">
        <f>F610+G610+H610</f>
        <v>86.1</v>
      </c>
      <c r="G609" s="80"/>
      <c r="H609" s="81"/>
      <c r="I609" s="75">
        <f>I610+J610+K610</f>
        <v>0</v>
      </c>
      <c r="J609" s="80"/>
      <c r="K609" s="81"/>
      <c r="L609" s="75">
        <f>L610+M610+N610</f>
        <v>86.1</v>
      </c>
      <c r="M609" s="80"/>
      <c r="N609" s="81"/>
      <c r="O609" s="105" t="s">
        <v>68</v>
      </c>
      <c r="P609" s="105" t="s">
        <v>686</v>
      </c>
      <c r="Q609" s="49"/>
    </row>
    <row r="610" spans="1:17" ht="21" customHeight="1">
      <c r="A610" s="61"/>
      <c r="B610" s="52"/>
      <c r="C610" s="38" t="s">
        <v>687</v>
      </c>
      <c r="D610" s="54"/>
      <c r="E610" s="85"/>
      <c r="F610" s="10"/>
      <c r="G610" s="10">
        <v>86.1</v>
      </c>
      <c r="H610" s="10"/>
      <c r="I610" s="10"/>
      <c r="J610" s="10"/>
      <c r="K610" s="10"/>
      <c r="L610" s="10">
        <f>F610+I610</f>
        <v>0</v>
      </c>
      <c r="M610" s="10">
        <f>G610+J610</f>
        <v>86.1</v>
      </c>
      <c r="N610" s="10">
        <f>H610+K610</f>
        <v>0</v>
      </c>
      <c r="O610" s="106"/>
      <c r="P610" s="106"/>
      <c r="Q610" s="50"/>
    </row>
    <row r="611" spans="1:17" ht="33" customHeight="1">
      <c r="A611" s="60" t="s">
        <v>189</v>
      </c>
      <c r="B611" s="51">
        <v>62</v>
      </c>
      <c r="C611" s="36" t="s">
        <v>1846</v>
      </c>
      <c r="D611" s="53" t="s">
        <v>2198</v>
      </c>
      <c r="E611" s="84" t="s">
        <v>356</v>
      </c>
      <c r="F611" s="75">
        <f>F612+G612+H612</f>
        <v>29.8</v>
      </c>
      <c r="G611" s="80"/>
      <c r="H611" s="81"/>
      <c r="I611" s="75">
        <f>I612+J612+K612</f>
        <v>0</v>
      </c>
      <c r="J611" s="80"/>
      <c r="K611" s="81"/>
      <c r="L611" s="75">
        <f>L612+M612+N612</f>
        <v>29.8</v>
      </c>
      <c r="M611" s="80"/>
      <c r="N611" s="81"/>
      <c r="O611" s="105" t="s">
        <v>68</v>
      </c>
      <c r="P611" s="105" t="s">
        <v>688</v>
      </c>
      <c r="Q611" s="49"/>
    </row>
    <row r="612" spans="1:17" ht="33" customHeight="1">
      <c r="A612" s="61"/>
      <c r="B612" s="52"/>
      <c r="C612" s="38" t="s">
        <v>689</v>
      </c>
      <c r="D612" s="54"/>
      <c r="E612" s="85"/>
      <c r="F612" s="10"/>
      <c r="G612" s="10"/>
      <c r="H612" s="10">
        <v>29.8</v>
      </c>
      <c r="I612" s="10"/>
      <c r="J612" s="10"/>
      <c r="K612" s="10"/>
      <c r="L612" s="10">
        <f>F612+I612</f>
        <v>0</v>
      </c>
      <c r="M612" s="10">
        <f>G612+J612</f>
        <v>0</v>
      </c>
      <c r="N612" s="10">
        <f>H612+K612</f>
        <v>29.8</v>
      </c>
      <c r="O612" s="106"/>
      <c r="P612" s="106"/>
      <c r="Q612" s="50"/>
    </row>
    <row r="613" spans="1:17" ht="36.75" customHeight="1">
      <c r="A613" s="60" t="s">
        <v>189</v>
      </c>
      <c r="B613" s="51">
        <v>63</v>
      </c>
      <c r="C613" s="36" t="s">
        <v>1847</v>
      </c>
      <c r="D613" s="53" t="s">
        <v>2198</v>
      </c>
      <c r="E613" s="84" t="s">
        <v>356</v>
      </c>
      <c r="F613" s="75">
        <f>F614+G614+H614</f>
        <v>138.6</v>
      </c>
      <c r="G613" s="80"/>
      <c r="H613" s="81"/>
      <c r="I613" s="75">
        <f>I614+J614+K614</f>
        <v>0</v>
      </c>
      <c r="J613" s="80"/>
      <c r="K613" s="81"/>
      <c r="L613" s="75">
        <f>L614+M614+N614</f>
        <v>138.6</v>
      </c>
      <c r="M613" s="80"/>
      <c r="N613" s="81"/>
      <c r="O613" s="105" t="s">
        <v>68</v>
      </c>
      <c r="P613" s="105" t="s">
        <v>690</v>
      </c>
      <c r="Q613" s="49"/>
    </row>
    <row r="614" spans="1:17" ht="36.75" customHeight="1">
      <c r="A614" s="61"/>
      <c r="B614" s="52"/>
      <c r="C614" s="38" t="s">
        <v>691</v>
      </c>
      <c r="D614" s="54"/>
      <c r="E614" s="85"/>
      <c r="F614" s="10"/>
      <c r="G614" s="10"/>
      <c r="H614" s="10">
        <v>138.6</v>
      </c>
      <c r="I614" s="10"/>
      <c r="J614" s="10"/>
      <c r="K614" s="10"/>
      <c r="L614" s="10">
        <f>F614+I614</f>
        <v>0</v>
      </c>
      <c r="M614" s="10">
        <f>G614+J614</f>
        <v>0</v>
      </c>
      <c r="N614" s="10">
        <f>H614+K614</f>
        <v>138.6</v>
      </c>
      <c r="O614" s="106"/>
      <c r="P614" s="106"/>
      <c r="Q614" s="50"/>
    </row>
    <row r="615" spans="1:17" ht="45" customHeight="1">
      <c r="A615" s="60" t="s">
        <v>189</v>
      </c>
      <c r="B615" s="51">
        <v>64</v>
      </c>
      <c r="C615" s="36" t="s">
        <v>1848</v>
      </c>
      <c r="D615" s="53" t="s">
        <v>2198</v>
      </c>
      <c r="E615" s="84" t="s">
        <v>356</v>
      </c>
      <c r="F615" s="75">
        <f>F616+G616+H616</f>
        <v>49.6</v>
      </c>
      <c r="G615" s="80"/>
      <c r="H615" s="81"/>
      <c r="I615" s="75">
        <f>I616+J616+K616</f>
        <v>0</v>
      </c>
      <c r="J615" s="80"/>
      <c r="K615" s="81"/>
      <c r="L615" s="75">
        <f>L616+M616+N616</f>
        <v>49.6</v>
      </c>
      <c r="M615" s="80"/>
      <c r="N615" s="81"/>
      <c r="O615" s="105" t="s">
        <v>68</v>
      </c>
      <c r="P615" s="105" t="s">
        <v>692</v>
      </c>
      <c r="Q615" s="49"/>
    </row>
    <row r="616" spans="1:17" ht="45" customHeight="1">
      <c r="A616" s="61"/>
      <c r="B616" s="52"/>
      <c r="C616" s="38" t="s">
        <v>693</v>
      </c>
      <c r="D616" s="54"/>
      <c r="E616" s="85"/>
      <c r="F616" s="10"/>
      <c r="G616" s="10"/>
      <c r="H616" s="10">
        <v>49.6</v>
      </c>
      <c r="I616" s="10"/>
      <c r="J616" s="10"/>
      <c r="K616" s="10"/>
      <c r="L616" s="10">
        <f>F616+I616</f>
        <v>0</v>
      </c>
      <c r="M616" s="10">
        <f>G616+J616</f>
        <v>0</v>
      </c>
      <c r="N616" s="10">
        <f>H616+K616</f>
        <v>49.6</v>
      </c>
      <c r="O616" s="106"/>
      <c r="P616" s="106"/>
      <c r="Q616" s="50"/>
    </row>
    <row r="617" spans="1:17" ht="38.25" customHeight="1">
      <c r="A617" s="60" t="s">
        <v>189</v>
      </c>
      <c r="B617" s="51">
        <v>65</v>
      </c>
      <c r="C617" s="36" t="s">
        <v>1849</v>
      </c>
      <c r="D617" s="53" t="s">
        <v>2199</v>
      </c>
      <c r="E617" s="84" t="s">
        <v>356</v>
      </c>
      <c r="F617" s="75">
        <f>F618+G618+H618</f>
        <v>130.3</v>
      </c>
      <c r="G617" s="80"/>
      <c r="H617" s="81"/>
      <c r="I617" s="75">
        <f>I618+J618+K618</f>
        <v>0</v>
      </c>
      <c r="J617" s="80"/>
      <c r="K617" s="81"/>
      <c r="L617" s="75">
        <f>L618+M618+N618</f>
        <v>130.3</v>
      </c>
      <c r="M617" s="80"/>
      <c r="N617" s="81"/>
      <c r="O617" s="105" t="s">
        <v>68</v>
      </c>
      <c r="P617" s="105" t="s">
        <v>916</v>
      </c>
      <c r="Q617" s="49"/>
    </row>
    <row r="618" spans="1:17" ht="38.25" customHeight="1">
      <c r="A618" s="61"/>
      <c r="B618" s="52"/>
      <c r="C618" s="38" t="s">
        <v>694</v>
      </c>
      <c r="D618" s="54"/>
      <c r="E618" s="85"/>
      <c r="F618" s="10"/>
      <c r="G618" s="10"/>
      <c r="H618" s="10">
        <v>130.3</v>
      </c>
      <c r="I618" s="10"/>
      <c r="J618" s="10"/>
      <c r="K618" s="10"/>
      <c r="L618" s="10">
        <f>F618+I618</f>
        <v>0</v>
      </c>
      <c r="M618" s="10">
        <f>G618+J618</f>
        <v>0</v>
      </c>
      <c r="N618" s="10">
        <f>H618+K618</f>
        <v>130.3</v>
      </c>
      <c r="O618" s="106"/>
      <c r="P618" s="106"/>
      <c r="Q618" s="50"/>
    </row>
    <row r="619" spans="1:17" ht="24" customHeight="1">
      <c r="A619" s="60" t="s">
        <v>189</v>
      </c>
      <c r="B619" s="51">
        <v>66</v>
      </c>
      <c r="C619" s="36" t="s">
        <v>1850</v>
      </c>
      <c r="D619" s="122">
        <v>27411</v>
      </c>
      <c r="E619" s="82" t="s">
        <v>313</v>
      </c>
      <c r="F619" s="75">
        <f>F620+G620+H620</f>
        <v>22.6</v>
      </c>
      <c r="G619" s="80"/>
      <c r="H619" s="81"/>
      <c r="I619" s="75">
        <f>I620+J620+K620</f>
        <v>0</v>
      </c>
      <c r="J619" s="80"/>
      <c r="K619" s="81"/>
      <c r="L619" s="75">
        <f>L620+M620+N620</f>
        <v>22.6</v>
      </c>
      <c r="M619" s="80"/>
      <c r="N619" s="81"/>
      <c r="O619" s="105" t="s">
        <v>723</v>
      </c>
      <c r="P619" s="105" t="s">
        <v>695</v>
      </c>
      <c r="Q619" s="49"/>
    </row>
    <row r="620" spans="1:17" ht="24" customHeight="1">
      <c r="A620" s="61"/>
      <c r="B620" s="52"/>
      <c r="C620" s="38" t="s">
        <v>696</v>
      </c>
      <c r="D620" s="54"/>
      <c r="E620" s="83"/>
      <c r="F620" s="10"/>
      <c r="G620" s="10"/>
      <c r="H620" s="10">
        <v>22.6</v>
      </c>
      <c r="I620" s="10"/>
      <c r="J620" s="10"/>
      <c r="K620" s="10"/>
      <c r="L620" s="10">
        <f>F620+I620</f>
        <v>0</v>
      </c>
      <c r="M620" s="10">
        <f>G620+J620</f>
        <v>0</v>
      </c>
      <c r="N620" s="10">
        <f>H620+K620</f>
        <v>22.6</v>
      </c>
      <c r="O620" s="106"/>
      <c r="P620" s="106"/>
      <c r="Q620" s="50"/>
    </row>
    <row r="621" spans="1:17" ht="39" customHeight="1">
      <c r="A621" s="60" t="s">
        <v>189</v>
      </c>
      <c r="B621" s="51">
        <v>67</v>
      </c>
      <c r="C621" s="36" t="s">
        <v>1851</v>
      </c>
      <c r="D621" s="91">
        <v>33694</v>
      </c>
      <c r="E621" s="84" t="s">
        <v>356</v>
      </c>
      <c r="F621" s="55">
        <f>F622+G622+H622</f>
        <v>12.8</v>
      </c>
      <c r="G621" s="56"/>
      <c r="H621" s="57"/>
      <c r="I621" s="55">
        <f>I622+J622+K622</f>
        <v>0</v>
      </c>
      <c r="J621" s="56"/>
      <c r="K621" s="57"/>
      <c r="L621" s="75">
        <f>L622+M622+N622</f>
        <v>12.8</v>
      </c>
      <c r="M621" s="80"/>
      <c r="N621" s="81"/>
      <c r="O621" s="105" t="s">
        <v>646</v>
      </c>
      <c r="P621" s="105" t="s">
        <v>535</v>
      </c>
      <c r="Q621" s="49"/>
    </row>
    <row r="622" spans="1:17" ht="48.75" customHeight="1">
      <c r="A622" s="61"/>
      <c r="B622" s="52"/>
      <c r="C622" s="38" t="s">
        <v>536</v>
      </c>
      <c r="D622" s="79"/>
      <c r="E622" s="85"/>
      <c r="F622" s="14"/>
      <c r="G622" s="14"/>
      <c r="H622" s="14">
        <v>12.8</v>
      </c>
      <c r="I622" s="14"/>
      <c r="J622" s="14"/>
      <c r="K622" s="14"/>
      <c r="L622" s="10">
        <f>F622+I622</f>
        <v>0</v>
      </c>
      <c r="M622" s="10">
        <f>G622+J622</f>
        <v>0</v>
      </c>
      <c r="N622" s="10">
        <f>H622+K622</f>
        <v>12.8</v>
      </c>
      <c r="O622" s="106"/>
      <c r="P622" s="106"/>
      <c r="Q622" s="50"/>
    </row>
    <row r="623" spans="1:17" ht="94.5" customHeight="1">
      <c r="A623" s="60" t="s">
        <v>189</v>
      </c>
      <c r="B623" s="51">
        <v>68</v>
      </c>
      <c r="C623" s="36" t="s">
        <v>1852</v>
      </c>
      <c r="D623" s="78" t="s">
        <v>1424</v>
      </c>
      <c r="E623" s="84" t="s">
        <v>356</v>
      </c>
      <c r="F623" s="55">
        <f>F624+G624+H624</f>
        <v>85.83</v>
      </c>
      <c r="G623" s="56"/>
      <c r="H623" s="57"/>
      <c r="I623" s="55">
        <f>I624+J624+K624</f>
        <v>33.47</v>
      </c>
      <c r="J623" s="56"/>
      <c r="K623" s="57"/>
      <c r="L623" s="75">
        <f>L624+M624+N624</f>
        <v>119.30000000000001</v>
      </c>
      <c r="M623" s="80"/>
      <c r="N623" s="81"/>
      <c r="O623" s="105" t="s">
        <v>537</v>
      </c>
      <c r="P623" s="105" t="s">
        <v>538</v>
      </c>
      <c r="Q623" s="49"/>
    </row>
    <row r="624" spans="1:17" ht="94.5" customHeight="1">
      <c r="A624" s="61"/>
      <c r="B624" s="52"/>
      <c r="C624" s="38" t="s">
        <v>539</v>
      </c>
      <c r="D624" s="79"/>
      <c r="E624" s="85"/>
      <c r="F624" s="14"/>
      <c r="G624" s="14"/>
      <c r="H624" s="14">
        <v>85.83</v>
      </c>
      <c r="I624" s="14"/>
      <c r="J624" s="14">
        <v>16.87</v>
      </c>
      <c r="K624" s="14">
        <v>16.6</v>
      </c>
      <c r="L624" s="10">
        <f>F624+I624</f>
        <v>0</v>
      </c>
      <c r="M624" s="10">
        <f>G624+J624</f>
        <v>16.87</v>
      </c>
      <c r="N624" s="10">
        <f>H624+K624</f>
        <v>102.43</v>
      </c>
      <c r="O624" s="106"/>
      <c r="P624" s="106"/>
      <c r="Q624" s="50"/>
    </row>
    <row r="625" spans="1:17" ht="26.25" customHeight="1">
      <c r="A625" s="60" t="s">
        <v>189</v>
      </c>
      <c r="B625" s="51">
        <v>69</v>
      </c>
      <c r="C625" s="36" t="s">
        <v>1853</v>
      </c>
      <c r="D625" s="78" t="s">
        <v>540</v>
      </c>
      <c r="E625" s="82" t="s">
        <v>356</v>
      </c>
      <c r="F625" s="75">
        <f>F626+G626+H626</f>
        <v>24.9</v>
      </c>
      <c r="G625" s="80"/>
      <c r="H625" s="81"/>
      <c r="I625" s="75">
        <f>I626+J626+K626</f>
        <v>0</v>
      </c>
      <c r="J625" s="80"/>
      <c r="K625" s="81"/>
      <c r="L625" s="75">
        <f>L626+M626+N626</f>
        <v>24.9</v>
      </c>
      <c r="M625" s="80"/>
      <c r="N625" s="81"/>
      <c r="O625" s="105" t="s">
        <v>541</v>
      </c>
      <c r="P625" s="105" t="s">
        <v>542</v>
      </c>
      <c r="Q625" s="49"/>
    </row>
    <row r="626" spans="1:17" ht="26.25" customHeight="1">
      <c r="A626" s="61"/>
      <c r="B626" s="52"/>
      <c r="C626" s="38" t="s">
        <v>543</v>
      </c>
      <c r="D626" s="79"/>
      <c r="E626" s="83"/>
      <c r="F626" s="10">
        <v>0.1</v>
      </c>
      <c r="G626" s="10">
        <v>0.4</v>
      </c>
      <c r="H626" s="10">
        <v>24.4</v>
      </c>
      <c r="I626" s="10"/>
      <c r="J626" s="10"/>
      <c r="K626" s="10"/>
      <c r="L626" s="10">
        <f>F626+I626</f>
        <v>0.1</v>
      </c>
      <c r="M626" s="10">
        <f>G626+J626</f>
        <v>0.4</v>
      </c>
      <c r="N626" s="10">
        <f>H626+K626</f>
        <v>24.4</v>
      </c>
      <c r="O626" s="106"/>
      <c r="P626" s="106"/>
      <c r="Q626" s="50"/>
    </row>
    <row r="627" spans="1:17" ht="28.5" customHeight="1">
      <c r="A627" s="60" t="s">
        <v>189</v>
      </c>
      <c r="B627" s="51">
        <v>70</v>
      </c>
      <c r="C627" s="36" t="s">
        <v>1854</v>
      </c>
      <c r="D627" s="78" t="s">
        <v>544</v>
      </c>
      <c r="E627" s="84" t="s">
        <v>1172</v>
      </c>
      <c r="F627" s="75">
        <f>F628+G628+H628</f>
        <v>18</v>
      </c>
      <c r="G627" s="80"/>
      <c r="H627" s="81"/>
      <c r="I627" s="75">
        <f>I628+J628+K628</f>
        <v>0</v>
      </c>
      <c r="J627" s="80"/>
      <c r="K627" s="81"/>
      <c r="L627" s="75">
        <f>L628+M628+N628</f>
        <v>18</v>
      </c>
      <c r="M627" s="80"/>
      <c r="N627" s="81"/>
      <c r="O627" s="105" t="s">
        <v>646</v>
      </c>
      <c r="P627" s="105" t="s">
        <v>616</v>
      </c>
      <c r="Q627" s="49"/>
    </row>
    <row r="628" spans="1:17" ht="47.25" customHeight="1">
      <c r="A628" s="61"/>
      <c r="B628" s="52"/>
      <c r="C628" s="38" t="s">
        <v>617</v>
      </c>
      <c r="D628" s="79"/>
      <c r="E628" s="85"/>
      <c r="F628" s="10"/>
      <c r="G628" s="10"/>
      <c r="H628" s="10">
        <v>18</v>
      </c>
      <c r="I628" s="10"/>
      <c r="J628" s="10"/>
      <c r="K628" s="10"/>
      <c r="L628" s="10">
        <f>F628+I628</f>
        <v>0</v>
      </c>
      <c r="M628" s="10">
        <f>G628+J628</f>
        <v>0</v>
      </c>
      <c r="N628" s="10">
        <f>H628+K628</f>
        <v>18</v>
      </c>
      <c r="O628" s="106"/>
      <c r="P628" s="106"/>
      <c r="Q628" s="50"/>
    </row>
    <row r="629" spans="1:17" ht="22.5" customHeight="1">
      <c r="A629" s="60" t="s">
        <v>189</v>
      </c>
      <c r="B629" s="51"/>
      <c r="C629" s="36"/>
      <c r="D629" s="92"/>
      <c r="E629" s="93"/>
      <c r="F629" s="88">
        <f>F630+G630+H630</f>
        <v>11202.93</v>
      </c>
      <c r="G629" s="89"/>
      <c r="H629" s="90"/>
      <c r="I629" s="88">
        <f>I630+J630+K630</f>
        <v>33.47</v>
      </c>
      <c r="J629" s="89"/>
      <c r="K629" s="90"/>
      <c r="L629" s="88">
        <f>L630+M630+N630</f>
        <v>11236.400000000001</v>
      </c>
      <c r="M629" s="89"/>
      <c r="N629" s="90"/>
      <c r="O629" s="99"/>
      <c r="P629" s="99"/>
      <c r="Q629" s="103"/>
    </row>
    <row r="630" spans="1:17" ht="22.5" customHeight="1">
      <c r="A630" s="61"/>
      <c r="B630" s="52"/>
      <c r="C630" s="38" t="s">
        <v>2169</v>
      </c>
      <c r="D630" s="87"/>
      <c r="E630" s="94"/>
      <c r="F630" s="11">
        <f aca="true" t="shared" si="12" ref="F630:L630">F490+F492+F494+F496+F498+F500+F502+F504+F506+F508+F510+F512+F514+F516+F518+F520+F522+F524+F526+F528+F530+F532+F534+F536+F538+F540+F542+F544+F546+F548+F550+F552+F554+F556+F558+F560+F562+F564+F566+F568+F570+F572+F574+F576+F578+F580+F582+F584+F586+F588+F590+F592+F594+F596+F598+F600+F602+F604+F606+F608+F610+F612+F614+F616+F618+F620+F622+F624+F626+F628</f>
        <v>645.3000000000001</v>
      </c>
      <c r="G630" s="11">
        <f t="shared" si="12"/>
        <v>5339.2</v>
      </c>
      <c r="H630" s="11">
        <f t="shared" si="12"/>
        <v>5218.430000000001</v>
      </c>
      <c r="I630" s="11">
        <f t="shared" si="12"/>
        <v>0</v>
      </c>
      <c r="J630" s="11">
        <f t="shared" si="12"/>
        <v>16.87</v>
      </c>
      <c r="K630" s="11">
        <f t="shared" si="12"/>
        <v>16.6</v>
      </c>
      <c r="L630" s="11">
        <f t="shared" si="12"/>
        <v>645.3000000000001</v>
      </c>
      <c r="M630" s="11">
        <f>M490+M492+M494+M496+M498+M500+M502+M504+M506+M508+M510+M512+M514+M516+M518+M520+M522+M524+M526+M528+M530+M532+M534+M536+M538+M540+M542+M544+M546+M548+M550+M552+M554+M556+M558+M560+M562+M564+M566+M568+M570+M572+M574+M576+M578+M580+M582+M584+M586+M588+M590+M592+M594+M596+M598+M600+M602+M604+M606+M608+M610+M612+M614+M616+M618+M620+M622+M624+M626+M628</f>
        <v>5356.07</v>
      </c>
      <c r="N630" s="11">
        <f>N490+N492+N494+N496+N498+N500+N502+N504+N506+N508+N510+N512+N514+N516+N518+N520+N522+N524+N526+N528+N530+N532+N534+N536+N538+N540+N542+N544+N546+N548+N550+N552+N554+N556+N558+N560+N562+N564+N566+N568+N570+N572+N574+N576+N578+N580+N582+N584+N586+N588+N590+N592+N594+N596+N598+N600+N602+N604+N606+N608+N610+N612+N614+N616+N618+N620+N622+N624+N626+N628</f>
        <v>5235.030000000002</v>
      </c>
      <c r="O630" s="100"/>
      <c r="P630" s="100"/>
      <c r="Q630" s="104"/>
    </row>
    <row r="631" spans="1:17" ht="22.5" customHeight="1">
      <c r="A631" s="60" t="s">
        <v>190</v>
      </c>
      <c r="B631" s="51">
        <v>1</v>
      </c>
      <c r="C631" s="43" t="s">
        <v>1855</v>
      </c>
      <c r="D631" s="91">
        <v>27219</v>
      </c>
      <c r="E631" s="82" t="s">
        <v>1323</v>
      </c>
      <c r="F631" s="75">
        <f>F632+G632+H632</f>
        <v>68.7</v>
      </c>
      <c r="G631" s="80"/>
      <c r="H631" s="81"/>
      <c r="I631" s="75">
        <f>I632+J632+K632</f>
        <v>0</v>
      </c>
      <c r="J631" s="80"/>
      <c r="K631" s="81"/>
      <c r="L631" s="75">
        <f>L632+M632+N632</f>
        <v>68.7</v>
      </c>
      <c r="M631" s="80"/>
      <c r="N631" s="81"/>
      <c r="O631" s="105" t="s">
        <v>646</v>
      </c>
      <c r="P631" s="105" t="s">
        <v>1856</v>
      </c>
      <c r="Q631" s="49"/>
    </row>
    <row r="632" spans="1:17" ht="22.5" customHeight="1">
      <c r="A632" s="61"/>
      <c r="B632" s="52"/>
      <c r="C632" s="38" t="s">
        <v>1468</v>
      </c>
      <c r="D632" s="79"/>
      <c r="E632" s="83"/>
      <c r="F632" s="10"/>
      <c r="G632" s="10"/>
      <c r="H632" s="10">
        <v>68.7</v>
      </c>
      <c r="I632" s="10"/>
      <c r="J632" s="10"/>
      <c r="K632" s="10"/>
      <c r="L632" s="10">
        <f>F632+I632</f>
        <v>0</v>
      </c>
      <c r="M632" s="10">
        <f>G632+J632</f>
        <v>0</v>
      </c>
      <c r="N632" s="10">
        <f>H632+K632</f>
        <v>68.7</v>
      </c>
      <c r="O632" s="106"/>
      <c r="P632" s="106"/>
      <c r="Q632" s="50"/>
    </row>
    <row r="633" spans="1:17" ht="22.5" customHeight="1">
      <c r="A633" s="60" t="s">
        <v>190</v>
      </c>
      <c r="B633" s="51">
        <v>2</v>
      </c>
      <c r="C633" s="36" t="s">
        <v>1857</v>
      </c>
      <c r="D633" s="91">
        <v>27219</v>
      </c>
      <c r="E633" s="82" t="s">
        <v>822</v>
      </c>
      <c r="F633" s="75">
        <f>F634+G634+H634</f>
        <v>8.36</v>
      </c>
      <c r="G633" s="80"/>
      <c r="H633" s="81"/>
      <c r="I633" s="75">
        <f>I634+J634+K634</f>
        <v>0</v>
      </c>
      <c r="J633" s="80"/>
      <c r="K633" s="81"/>
      <c r="L633" s="75">
        <f>L634+M634+N634</f>
        <v>8.36</v>
      </c>
      <c r="M633" s="80"/>
      <c r="N633" s="81"/>
      <c r="O633" s="105" t="s">
        <v>243</v>
      </c>
      <c r="P633" s="105" t="s">
        <v>823</v>
      </c>
      <c r="Q633" s="49"/>
    </row>
    <row r="634" spans="1:17" ht="22.5" customHeight="1">
      <c r="A634" s="61"/>
      <c r="B634" s="52"/>
      <c r="C634" s="38" t="s">
        <v>824</v>
      </c>
      <c r="D634" s="79"/>
      <c r="E634" s="83"/>
      <c r="F634" s="10">
        <v>0.76</v>
      </c>
      <c r="G634" s="10"/>
      <c r="H634" s="10">
        <v>7.6</v>
      </c>
      <c r="I634" s="10"/>
      <c r="J634" s="10"/>
      <c r="K634" s="10"/>
      <c r="L634" s="10">
        <f>F634+I634</f>
        <v>0.76</v>
      </c>
      <c r="M634" s="10">
        <f>G634+J634</f>
        <v>0</v>
      </c>
      <c r="N634" s="10">
        <f>H634+K634</f>
        <v>7.6</v>
      </c>
      <c r="O634" s="106"/>
      <c r="P634" s="106"/>
      <c r="Q634" s="50"/>
    </row>
    <row r="635" spans="1:17" ht="22.5" customHeight="1">
      <c r="A635" s="60" t="s">
        <v>190</v>
      </c>
      <c r="B635" s="51">
        <v>3</v>
      </c>
      <c r="C635" s="36" t="s">
        <v>1858</v>
      </c>
      <c r="D635" s="91">
        <v>27219</v>
      </c>
      <c r="E635" s="82" t="s">
        <v>1326</v>
      </c>
      <c r="F635" s="75">
        <f>F636+G636+H636</f>
        <v>598.59</v>
      </c>
      <c r="G635" s="80"/>
      <c r="H635" s="81"/>
      <c r="I635" s="75">
        <f>I636+J636+K636</f>
        <v>0</v>
      </c>
      <c r="J635" s="80"/>
      <c r="K635" s="81"/>
      <c r="L635" s="75">
        <f>L636+M636+N636</f>
        <v>598.59</v>
      </c>
      <c r="M635" s="80"/>
      <c r="N635" s="81"/>
      <c r="O635" s="105" t="s">
        <v>646</v>
      </c>
      <c r="P635" s="105" t="s">
        <v>1859</v>
      </c>
      <c r="Q635" s="49"/>
    </row>
    <row r="636" spans="1:17" ht="22.5" customHeight="1">
      <c r="A636" s="61"/>
      <c r="B636" s="52"/>
      <c r="C636" s="38" t="s">
        <v>1469</v>
      </c>
      <c r="D636" s="79"/>
      <c r="E636" s="83"/>
      <c r="F636" s="10"/>
      <c r="G636" s="10">
        <v>580.59</v>
      </c>
      <c r="H636" s="10">
        <v>18</v>
      </c>
      <c r="I636" s="10"/>
      <c r="J636" s="10"/>
      <c r="K636" s="10"/>
      <c r="L636" s="10">
        <f>F636+I636</f>
        <v>0</v>
      </c>
      <c r="M636" s="10">
        <f>G636+J636</f>
        <v>580.59</v>
      </c>
      <c r="N636" s="10">
        <f>H636+K636</f>
        <v>18</v>
      </c>
      <c r="O636" s="106"/>
      <c r="P636" s="106"/>
      <c r="Q636" s="50"/>
    </row>
    <row r="637" spans="1:17" ht="22.5" customHeight="1">
      <c r="A637" s="60" t="s">
        <v>190</v>
      </c>
      <c r="B637" s="51">
        <v>4</v>
      </c>
      <c r="C637" s="36" t="s">
        <v>1860</v>
      </c>
      <c r="D637" s="91">
        <v>27850</v>
      </c>
      <c r="E637" s="82" t="s">
        <v>1129</v>
      </c>
      <c r="F637" s="75">
        <f>F638+G638+H638</f>
        <v>1.76</v>
      </c>
      <c r="G637" s="80"/>
      <c r="H637" s="81"/>
      <c r="I637" s="75">
        <f>I638+J638+K638</f>
        <v>0</v>
      </c>
      <c r="J637" s="80"/>
      <c r="K637" s="81"/>
      <c r="L637" s="75">
        <f>L638+M638+N638</f>
        <v>1.76</v>
      </c>
      <c r="M637" s="80"/>
      <c r="N637" s="81"/>
      <c r="O637" s="105" t="s">
        <v>646</v>
      </c>
      <c r="P637" s="105" t="s">
        <v>825</v>
      </c>
      <c r="Q637" s="49"/>
    </row>
    <row r="638" spans="1:17" ht="22.5" customHeight="1">
      <c r="A638" s="61"/>
      <c r="B638" s="52"/>
      <c r="C638" s="38" t="s">
        <v>826</v>
      </c>
      <c r="D638" s="79"/>
      <c r="E638" s="83"/>
      <c r="F638" s="10"/>
      <c r="G638" s="10">
        <v>0.72</v>
      </c>
      <c r="H638" s="10">
        <v>1.04</v>
      </c>
      <c r="I638" s="10"/>
      <c r="J638" s="10"/>
      <c r="K638" s="10"/>
      <c r="L638" s="10">
        <f>F638+I638</f>
        <v>0</v>
      </c>
      <c r="M638" s="10">
        <f>G638+J638</f>
        <v>0.72</v>
      </c>
      <c r="N638" s="10">
        <f>H638+K638</f>
        <v>1.04</v>
      </c>
      <c r="O638" s="106"/>
      <c r="P638" s="106"/>
      <c r="Q638" s="50"/>
    </row>
    <row r="639" spans="1:17" ht="22.5" customHeight="1">
      <c r="A639" s="60" t="s">
        <v>190</v>
      </c>
      <c r="B639" s="51">
        <v>5</v>
      </c>
      <c r="C639" s="36" t="s">
        <v>1861</v>
      </c>
      <c r="D639" s="78" t="s">
        <v>2297</v>
      </c>
      <c r="E639" s="82" t="s">
        <v>1431</v>
      </c>
      <c r="F639" s="75">
        <f>F640+G640+H640</f>
        <v>0</v>
      </c>
      <c r="G639" s="80"/>
      <c r="H639" s="81"/>
      <c r="I639" s="75">
        <f>I640+J640+K640</f>
        <v>107</v>
      </c>
      <c r="J639" s="80"/>
      <c r="K639" s="81"/>
      <c r="L639" s="75">
        <f>L640+M640+N640</f>
        <v>107</v>
      </c>
      <c r="M639" s="80"/>
      <c r="N639" s="81"/>
      <c r="O639" s="105" t="s">
        <v>723</v>
      </c>
      <c r="P639" s="105" t="s">
        <v>757</v>
      </c>
      <c r="Q639" s="49"/>
    </row>
    <row r="640" spans="1:17" ht="22.5" customHeight="1">
      <c r="A640" s="61"/>
      <c r="B640" s="52"/>
      <c r="C640" s="38" t="s">
        <v>827</v>
      </c>
      <c r="D640" s="79"/>
      <c r="E640" s="83"/>
      <c r="F640" s="10"/>
      <c r="G640" s="10"/>
      <c r="H640" s="10"/>
      <c r="I640" s="10">
        <v>107</v>
      </c>
      <c r="J640" s="10"/>
      <c r="K640" s="10"/>
      <c r="L640" s="10">
        <f>F640+I640</f>
        <v>107</v>
      </c>
      <c r="M640" s="10">
        <f>G640+J640</f>
        <v>0</v>
      </c>
      <c r="N640" s="10">
        <f>H640+K640</f>
        <v>0</v>
      </c>
      <c r="O640" s="106"/>
      <c r="P640" s="106"/>
      <c r="Q640" s="50"/>
    </row>
    <row r="641" spans="1:17" ht="22.5" customHeight="1">
      <c r="A641" s="60" t="s">
        <v>190</v>
      </c>
      <c r="B641" s="51">
        <v>6</v>
      </c>
      <c r="C641" s="36" t="s">
        <v>1862</v>
      </c>
      <c r="D641" s="78" t="s">
        <v>2298</v>
      </c>
      <c r="E641" s="82" t="s">
        <v>1130</v>
      </c>
      <c r="F641" s="75">
        <f>F642+G642+H642</f>
        <v>0</v>
      </c>
      <c r="G641" s="80"/>
      <c r="H641" s="81"/>
      <c r="I641" s="75">
        <f>I642+J642+K642</f>
        <v>306.24</v>
      </c>
      <c r="J641" s="80"/>
      <c r="K641" s="81"/>
      <c r="L641" s="75">
        <f>L642+M642+N642</f>
        <v>306.24</v>
      </c>
      <c r="M641" s="80"/>
      <c r="N641" s="81"/>
      <c r="O641" s="105" t="s">
        <v>828</v>
      </c>
      <c r="P641" s="105" t="s">
        <v>829</v>
      </c>
      <c r="Q641" s="49"/>
    </row>
    <row r="642" spans="1:17" ht="66.75" customHeight="1">
      <c r="A642" s="61"/>
      <c r="B642" s="52"/>
      <c r="C642" s="38" t="s">
        <v>830</v>
      </c>
      <c r="D642" s="79"/>
      <c r="E642" s="83"/>
      <c r="F642" s="10"/>
      <c r="G642" s="10"/>
      <c r="H642" s="10"/>
      <c r="I642" s="10">
        <v>306.24</v>
      </c>
      <c r="J642" s="10"/>
      <c r="K642" s="10"/>
      <c r="L642" s="10">
        <f>F642+I642</f>
        <v>306.24</v>
      </c>
      <c r="M642" s="10">
        <f>G642+J642</f>
        <v>0</v>
      </c>
      <c r="N642" s="10">
        <f>H642+K642</f>
        <v>0</v>
      </c>
      <c r="O642" s="106"/>
      <c r="P642" s="106"/>
      <c r="Q642" s="50"/>
    </row>
    <row r="643" spans="1:17" ht="22.5" customHeight="1">
      <c r="A643" s="60" t="s">
        <v>190</v>
      </c>
      <c r="B643" s="51">
        <v>7</v>
      </c>
      <c r="C643" s="36" t="s">
        <v>1863</v>
      </c>
      <c r="D643" s="53" t="s">
        <v>2299</v>
      </c>
      <c r="E643" s="84" t="s">
        <v>1470</v>
      </c>
      <c r="F643" s="55">
        <f>F644+G644+H644</f>
        <v>0</v>
      </c>
      <c r="G643" s="56"/>
      <c r="H643" s="57"/>
      <c r="I643" s="55">
        <f>I644+J644+K644</f>
        <v>5.95</v>
      </c>
      <c r="J643" s="56"/>
      <c r="K643" s="57"/>
      <c r="L643" s="55">
        <f>L644+M644+N644</f>
        <v>5.95</v>
      </c>
      <c r="M643" s="56"/>
      <c r="N643" s="57"/>
      <c r="O643" s="105" t="s">
        <v>649</v>
      </c>
      <c r="P643" s="105" t="s">
        <v>831</v>
      </c>
      <c r="Q643" s="49"/>
    </row>
    <row r="644" spans="1:17" ht="22.5" customHeight="1">
      <c r="A644" s="61"/>
      <c r="B644" s="52"/>
      <c r="C644" s="38" t="s">
        <v>832</v>
      </c>
      <c r="D644" s="54"/>
      <c r="E644" s="85"/>
      <c r="F644" s="14"/>
      <c r="G644" s="14"/>
      <c r="H644" s="14"/>
      <c r="I644" s="14">
        <v>5.95</v>
      </c>
      <c r="J644" s="14"/>
      <c r="K644" s="14"/>
      <c r="L644" s="14">
        <f>F644+I644</f>
        <v>5.95</v>
      </c>
      <c r="M644" s="14">
        <f>G644+J644</f>
        <v>0</v>
      </c>
      <c r="N644" s="14">
        <f>H644+K644</f>
        <v>0</v>
      </c>
      <c r="O644" s="106"/>
      <c r="P644" s="106"/>
      <c r="Q644" s="50"/>
    </row>
    <row r="645" spans="1:17" ht="22.5" customHeight="1">
      <c r="A645" s="60" t="s">
        <v>190</v>
      </c>
      <c r="B645" s="51">
        <v>8</v>
      </c>
      <c r="C645" s="36" t="s">
        <v>1864</v>
      </c>
      <c r="D645" s="53" t="s">
        <v>2299</v>
      </c>
      <c r="E645" s="84" t="s">
        <v>1431</v>
      </c>
      <c r="F645" s="55">
        <f>F646+G646+H646</f>
        <v>0</v>
      </c>
      <c r="G645" s="56"/>
      <c r="H645" s="57"/>
      <c r="I645" s="55">
        <f>I646+J646+K646</f>
        <v>75.42</v>
      </c>
      <c r="J645" s="56"/>
      <c r="K645" s="57"/>
      <c r="L645" s="55">
        <f>L646+M646+N646</f>
        <v>75.42</v>
      </c>
      <c r="M645" s="56"/>
      <c r="N645" s="57"/>
      <c r="O645" s="105" t="s">
        <v>138</v>
      </c>
      <c r="P645" s="105" t="s">
        <v>833</v>
      </c>
      <c r="Q645" s="49"/>
    </row>
    <row r="646" spans="1:17" ht="22.5" customHeight="1">
      <c r="A646" s="61"/>
      <c r="B646" s="52"/>
      <c r="C646" s="38" t="s">
        <v>834</v>
      </c>
      <c r="D646" s="54"/>
      <c r="E646" s="85"/>
      <c r="F646" s="14"/>
      <c r="G646" s="14"/>
      <c r="H646" s="14"/>
      <c r="I646" s="14">
        <v>44.77</v>
      </c>
      <c r="J646" s="14"/>
      <c r="K646" s="14">
        <v>30.65</v>
      </c>
      <c r="L646" s="14">
        <f>F646+I646</f>
        <v>44.77</v>
      </c>
      <c r="M646" s="14">
        <f>G646+J646</f>
        <v>0</v>
      </c>
      <c r="N646" s="14">
        <f>H646+K646</f>
        <v>30.65</v>
      </c>
      <c r="O646" s="106"/>
      <c r="P646" s="106"/>
      <c r="Q646" s="50"/>
    </row>
    <row r="647" spans="1:17" ht="24" customHeight="1">
      <c r="A647" s="60" t="s">
        <v>190</v>
      </c>
      <c r="B647" s="51">
        <v>9</v>
      </c>
      <c r="C647" s="36" t="s">
        <v>1865</v>
      </c>
      <c r="D647" s="78" t="s">
        <v>2299</v>
      </c>
      <c r="E647" s="82" t="s">
        <v>1324</v>
      </c>
      <c r="F647" s="75">
        <f>F648+G648+H648</f>
        <v>0</v>
      </c>
      <c r="G647" s="80"/>
      <c r="H647" s="81"/>
      <c r="I647" s="75">
        <f>I648+J648+K648</f>
        <v>46.49</v>
      </c>
      <c r="J647" s="80"/>
      <c r="K647" s="81"/>
      <c r="L647" s="75">
        <f>L648+M648+N648</f>
        <v>46.49</v>
      </c>
      <c r="M647" s="80"/>
      <c r="N647" s="81"/>
      <c r="O647" s="105" t="s">
        <v>740</v>
      </c>
      <c r="P647" s="105" t="s">
        <v>1866</v>
      </c>
      <c r="Q647" s="49"/>
    </row>
    <row r="648" spans="1:17" ht="24" customHeight="1">
      <c r="A648" s="61"/>
      <c r="B648" s="52"/>
      <c r="C648" s="38" t="s">
        <v>835</v>
      </c>
      <c r="D648" s="79"/>
      <c r="E648" s="83"/>
      <c r="F648" s="10"/>
      <c r="G648" s="10"/>
      <c r="H648" s="10"/>
      <c r="I648" s="10">
        <v>20.21</v>
      </c>
      <c r="J648" s="10"/>
      <c r="K648" s="10">
        <v>26.28</v>
      </c>
      <c r="L648" s="10">
        <f>F648+I648</f>
        <v>20.21</v>
      </c>
      <c r="M648" s="10">
        <f>G648+J648</f>
        <v>0</v>
      </c>
      <c r="N648" s="10">
        <f>H648+K648</f>
        <v>26.28</v>
      </c>
      <c r="O648" s="106"/>
      <c r="P648" s="106"/>
      <c r="Q648" s="50"/>
    </row>
    <row r="649" spans="1:17" ht="21.75" customHeight="1">
      <c r="A649" s="60" t="s">
        <v>190</v>
      </c>
      <c r="B649" s="51">
        <v>10</v>
      </c>
      <c r="C649" s="36" t="s">
        <v>1867</v>
      </c>
      <c r="D649" s="78" t="s">
        <v>2297</v>
      </c>
      <c r="E649" s="84" t="s">
        <v>1131</v>
      </c>
      <c r="F649" s="55">
        <f>F650+G650+H650</f>
        <v>0</v>
      </c>
      <c r="G649" s="56"/>
      <c r="H649" s="57"/>
      <c r="I649" s="75">
        <f>I650+J650+K650</f>
        <v>2.58</v>
      </c>
      <c r="J649" s="80"/>
      <c r="K649" s="81"/>
      <c r="L649" s="75">
        <f>L650+M650+N650</f>
        <v>2.58</v>
      </c>
      <c r="M649" s="80"/>
      <c r="N649" s="81"/>
      <c r="O649" s="105" t="s">
        <v>649</v>
      </c>
      <c r="P649" s="105" t="s">
        <v>836</v>
      </c>
      <c r="Q649" s="49"/>
    </row>
    <row r="650" spans="1:17" ht="33" customHeight="1">
      <c r="A650" s="61"/>
      <c r="B650" s="52"/>
      <c r="C650" s="38" t="s">
        <v>837</v>
      </c>
      <c r="D650" s="79"/>
      <c r="E650" s="85"/>
      <c r="F650" s="14"/>
      <c r="G650" s="14"/>
      <c r="H650" s="14"/>
      <c r="I650" s="10"/>
      <c r="J650" s="10"/>
      <c r="K650" s="10">
        <v>2.58</v>
      </c>
      <c r="L650" s="10">
        <f>F650+I650</f>
        <v>0</v>
      </c>
      <c r="M650" s="10">
        <f>G650+J650</f>
        <v>0</v>
      </c>
      <c r="N650" s="10">
        <f>H650+K650</f>
        <v>2.58</v>
      </c>
      <c r="O650" s="106"/>
      <c r="P650" s="106"/>
      <c r="Q650" s="50"/>
    </row>
    <row r="651" spans="1:17" ht="21.75" customHeight="1">
      <c r="A651" s="60" t="s">
        <v>190</v>
      </c>
      <c r="B651" s="51">
        <v>11</v>
      </c>
      <c r="C651" s="36" t="s">
        <v>1868</v>
      </c>
      <c r="D651" s="78" t="s">
        <v>2297</v>
      </c>
      <c r="E651" s="84" t="s">
        <v>1325</v>
      </c>
      <c r="F651" s="55">
        <f>F652+G652+H652</f>
        <v>0</v>
      </c>
      <c r="G651" s="56"/>
      <c r="H651" s="57"/>
      <c r="I651" s="75">
        <f>I652+J652+K652</f>
        <v>89.52</v>
      </c>
      <c r="J651" s="80"/>
      <c r="K651" s="81"/>
      <c r="L651" s="75">
        <f>L652+M652+N652</f>
        <v>89.52</v>
      </c>
      <c r="M651" s="80"/>
      <c r="N651" s="81"/>
      <c r="O651" s="105" t="s">
        <v>723</v>
      </c>
      <c r="P651" s="105" t="s">
        <v>757</v>
      </c>
      <c r="Q651" s="49"/>
    </row>
    <row r="652" spans="1:17" ht="21.75" customHeight="1">
      <c r="A652" s="61"/>
      <c r="B652" s="52"/>
      <c r="C652" s="38" t="s">
        <v>838</v>
      </c>
      <c r="D652" s="79"/>
      <c r="E652" s="85"/>
      <c r="F652" s="14"/>
      <c r="G652" s="14"/>
      <c r="H652" s="14"/>
      <c r="I652" s="10"/>
      <c r="J652" s="10">
        <v>89.52</v>
      </c>
      <c r="K652" s="10"/>
      <c r="L652" s="10">
        <f>F652+I652</f>
        <v>0</v>
      </c>
      <c r="M652" s="10">
        <f>G652+J652</f>
        <v>89.52</v>
      </c>
      <c r="N652" s="10">
        <f>H652+K652</f>
        <v>0</v>
      </c>
      <c r="O652" s="106"/>
      <c r="P652" s="106"/>
      <c r="Q652" s="50"/>
    </row>
    <row r="653" spans="1:17" ht="21.75" customHeight="1">
      <c r="A653" s="60" t="s">
        <v>190</v>
      </c>
      <c r="B653" s="51">
        <v>12</v>
      </c>
      <c r="C653" s="36" t="s">
        <v>1869</v>
      </c>
      <c r="D653" s="78" t="s">
        <v>2300</v>
      </c>
      <c r="E653" s="84" t="s">
        <v>839</v>
      </c>
      <c r="F653" s="55">
        <f>F654+G654+H654</f>
        <v>89.5</v>
      </c>
      <c r="G653" s="56"/>
      <c r="H653" s="57"/>
      <c r="I653" s="75">
        <f>I654+J654+K654</f>
        <v>54.45</v>
      </c>
      <c r="J653" s="80"/>
      <c r="K653" s="81"/>
      <c r="L653" s="75">
        <f>L654+M654+N654</f>
        <v>143.95</v>
      </c>
      <c r="M653" s="80"/>
      <c r="N653" s="81"/>
      <c r="O653" s="105" t="s">
        <v>723</v>
      </c>
      <c r="P653" s="105" t="s">
        <v>1870</v>
      </c>
      <c r="Q653" s="49"/>
    </row>
    <row r="654" spans="1:17" ht="21.75" customHeight="1">
      <c r="A654" s="61"/>
      <c r="B654" s="52"/>
      <c r="C654" s="38" t="s">
        <v>840</v>
      </c>
      <c r="D654" s="79"/>
      <c r="E654" s="85"/>
      <c r="F654" s="14">
        <v>89.5</v>
      </c>
      <c r="G654" s="14"/>
      <c r="H654" s="14"/>
      <c r="I654" s="10">
        <v>54.45</v>
      </c>
      <c r="J654" s="10"/>
      <c r="K654" s="10"/>
      <c r="L654" s="10">
        <f>F654+I654</f>
        <v>143.95</v>
      </c>
      <c r="M654" s="10">
        <f>G654+J654</f>
        <v>0</v>
      </c>
      <c r="N654" s="10">
        <f>H654+K654</f>
        <v>0</v>
      </c>
      <c r="O654" s="106"/>
      <c r="P654" s="106"/>
      <c r="Q654" s="50"/>
    </row>
    <row r="655" spans="1:17" ht="21.75" customHeight="1">
      <c r="A655" s="60" t="s">
        <v>190</v>
      </c>
      <c r="B655" s="51">
        <v>13</v>
      </c>
      <c r="C655" s="36" t="s">
        <v>1871</v>
      </c>
      <c r="D655" s="78" t="s">
        <v>2301</v>
      </c>
      <c r="E655" s="84" t="s">
        <v>1470</v>
      </c>
      <c r="F655" s="55">
        <f>F656+G656+H656</f>
        <v>0</v>
      </c>
      <c r="G655" s="56"/>
      <c r="H655" s="57"/>
      <c r="I655" s="75">
        <f>I656+J656+K656</f>
        <v>405</v>
      </c>
      <c r="J655" s="80"/>
      <c r="K655" s="81"/>
      <c r="L655" s="75">
        <f>L656+M656+N656</f>
        <v>405</v>
      </c>
      <c r="M655" s="80"/>
      <c r="N655" s="81"/>
      <c r="O655" s="105" t="s">
        <v>841</v>
      </c>
      <c r="P655" s="105" t="s">
        <v>842</v>
      </c>
      <c r="Q655" s="49"/>
    </row>
    <row r="656" spans="1:17" ht="21.75" customHeight="1">
      <c r="A656" s="61"/>
      <c r="B656" s="52"/>
      <c r="C656" s="38" t="s">
        <v>843</v>
      </c>
      <c r="D656" s="79"/>
      <c r="E656" s="85"/>
      <c r="F656" s="14"/>
      <c r="G656" s="14"/>
      <c r="H656" s="14"/>
      <c r="I656" s="10">
        <v>405</v>
      </c>
      <c r="J656" s="10"/>
      <c r="K656" s="10"/>
      <c r="L656" s="10">
        <f>F656+I656</f>
        <v>405</v>
      </c>
      <c r="M656" s="10">
        <f>G656+J656</f>
        <v>0</v>
      </c>
      <c r="N656" s="10">
        <f>H656+K656</f>
        <v>0</v>
      </c>
      <c r="O656" s="106"/>
      <c r="P656" s="106"/>
      <c r="Q656" s="50"/>
    </row>
    <row r="657" spans="1:17" ht="21.75" customHeight="1">
      <c r="A657" s="60" t="s">
        <v>190</v>
      </c>
      <c r="B657" s="51">
        <v>14</v>
      </c>
      <c r="C657" s="36" t="s">
        <v>1872</v>
      </c>
      <c r="D657" s="78" t="s">
        <v>2302</v>
      </c>
      <c r="E657" s="84" t="s">
        <v>844</v>
      </c>
      <c r="F657" s="55">
        <f>F658+G658+H658</f>
        <v>5.77</v>
      </c>
      <c r="G657" s="56"/>
      <c r="H657" s="57"/>
      <c r="I657" s="75">
        <f>I658+J658+K658</f>
        <v>0.4</v>
      </c>
      <c r="J657" s="80"/>
      <c r="K657" s="81"/>
      <c r="L657" s="75">
        <f>L658+M658+N658</f>
        <v>6.17</v>
      </c>
      <c r="M657" s="80"/>
      <c r="N657" s="81"/>
      <c r="O657" s="105" t="s">
        <v>243</v>
      </c>
      <c r="P657" s="105" t="s">
        <v>845</v>
      </c>
      <c r="Q657" s="49" t="s">
        <v>1509</v>
      </c>
    </row>
    <row r="658" spans="1:17" ht="21.75" customHeight="1">
      <c r="A658" s="61"/>
      <c r="B658" s="52"/>
      <c r="C658" s="38" t="s">
        <v>846</v>
      </c>
      <c r="D658" s="79"/>
      <c r="E658" s="85"/>
      <c r="F658" s="14"/>
      <c r="G658" s="14"/>
      <c r="H658" s="14">
        <v>5.77</v>
      </c>
      <c r="I658" s="10">
        <v>0.4</v>
      </c>
      <c r="J658" s="10"/>
      <c r="K658" s="10"/>
      <c r="L658" s="10">
        <f>F658+I658</f>
        <v>0.4</v>
      </c>
      <c r="M658" s="10">
        <f>G658+J658</f>
        <v>0</v>
      </c>
      <c r="N658" s="10">
        <f>H658+K658</f>
        <v>5.77</v>
      </c>
      <c r="O658" s="106"/>
      <c r="P658" s="106"/>
      <c r="Q658" s="50"/>
    </row>
    <row r="659" spans="1:17" ht="22.5" customHeight="1">
      <c r="A659" s="60" t="s">
        <v>190</v>
      </c>
      <c r="B659" s="51">
        <v>15</v>
      </c>
      <c r="C659" s="36" t="s">
        <v>1873</v>
      </c>
      <c r="D659" s="78" t="s">
        <v>2303</v>
      </c>
      <c r="E659" s="84" t="s">
        <v>844</v>
      </c>
      <c r="F659" s="55">
        <f>F660+G660+H660</f>
        <v>4.1</v>
      </c>
      <c r="G659" s="56"/>
      <c r="H659" s="57"/>
      <c r="I659" s="75">
        <f>I660+J660+K660</f>
        <v>0.7</v>
      </c>
      <c r="J659" s="80"/>
      <c r="K659" s="81"/>
      <c r="L659" s="75">
        <f>L660+M660+N660</f>
        <v>4.8</v>
      </c>
      <c r="M659" s="80"/>
      <c r="N659" s="81"/>
      <c r="O659" s="105" t="s">
        <v>243</v>
      </c>
      <c r="P659" s="105" t="s">
        <v>847</v>
      </c>
      <c r="Q659" s="49" t="s">
        <v>1509</v>
      </c>
    </row>
    <row r="660" spans="1:17" ht="22.5" customHeight="1">
      <c r="A660" s="61"/>
      <c r="B660" s="52"/>
      <c r="C660" s="38" t="s">
        <v>848</v>
      </c>
      <c r="D660" s="79"/>
      <c r="E660" s="85"/>
      <c r="F660" s="14"/>
      <c r="G660" s="14">
        <v>0.95</v>
      </c>
      <c r="H660" s="14">
        <v>3.15</v>
      </c>
      <c r="I660" s="10">
        <v>0.7</v>
      </c>
      <c r="J660" s="10"/>
      <c r="K660" s="10"/>
      <c r="L660" s="10">
        <f>F660+I660</f>
        <v>0.7</v>
      </c>
      <c r="M660" s="10">
        <f>G660+J660</f>
        <v>0.95</v>
      </c>
      <c r="N660" s="10">
        <f>H660+K660</f>
        <v>3.15</v>
      </c>
      <c r="O660" s="106"/>
      <c r="P660" s="106"/>
      <c r="Q660" s="50"/>
    </row>
    <row r="661" spans="1:17" ht="22.5" customHeight="1">
      <c r="A661" s="60" t="s">
        <v>190</v>
      </c>
      <c r="B661" s="51">
        <v>16</v>
      </c>
      <c r="C661" s="36" t="s">
        <v>1874</v>
      </c>
      <c r="D661" s="78" t="s">
        <v>2304</v>
      </c>
      <c r="E661" s="84" t="s">
        <v>1471</v>
      </c>
      <c r="F661" s="55">
        <f>F662+G662+H662</f>
        <v>0</v>
      </c>
      <c r="G661" s="56"/>
      <c r="H661" s="57"/>
      <c r="I661" s="75">
        <f>I662+J662+K662</f>
        <v>16.77</v>
      </c>
      <c r="J661" s="80"/>
      <c r="K661" s="81"/>
      <c r="L661" s="75">
        <f>L662+M662+N662</f>
        <v>16.77</v>
      </c>
      <c r="M661" s="80"/>
      <c r="N661" s="81"/>
      <c r="O661" s="105" t="s">
        <v>646</v>
      </c>
      <c r="P661" s="105" t="s">
        <v>1875</v>
      </c>
      <c r="Q661" s="49" t="s">
        <v>1509</v>
      </c>
    </row>
    <row r="662" spans="1:17" ht="22.5" customHeight="1">
      <c r="A662" s="61"/>
      <c r="B662" s="52"/>
      <c r="C662" s="38" t="s">
        <v>849</v>
      </c>
      <c r="D662" s="79"/>
      <c r="E662" s="85"/>
      <c r="F662" s="14"/>
      <c r="G662" s="14"/>
      <c r="H662" s="14"/>
      <c r="I662" s="10">
        <v>16.77</v>
      </c>
      <c r="J662" s="10"/>
      <c r="K662" s="10"/>
      <c r="L662" s="10">
        <f>F662+I662</f>
        <v>16.77</v>
      </c>
      <c r="M662" s="10">
        <f>G662+J662</f>
        <v>0</v>
      </c>
      <c r="N662" s="10">
        <f>H662+K662</f>
        <v>0</v>
      </c>
      <c r="O662" s="106"/>
      <c r="P662" s="106"/>
      <c r="Q662" s="50"/>
    </row>
    <row r="663" spans="1:17" ht="29.25" customHeight="1">
      <c r="A663" s="60" t="s">
        <v>190</v>
      </c>
      <c r="B663" s="51">
        <v>17</v>
      </c>
      <c r="C663" s="36" t="s">
        <v>1876</v>
      </c>
      <c r="D663" s="78" t="s">
        <v>2305</v>
      </c>
      <c r="E663" s="84" t="s">
        <v>925</v>
      </c>
      <c r="F663" s="55">
        <f>F664+G664+H664</f>
        <v>4.2</v>
      </c>
      <c r="G663" s="56"/>
      <c r="H663" s="57"/>
      <c r="I663" s="75">
        <f>I664+J664+K664</f>
        <v>1.2</v>
      </c>
      <c r="J663" s="80"/>
      <c r="K663" s="81"/>
      <c r="L663" s="75">
        <f>L664+M664+N664</f>
        <v>5.4</v>
      </c>
      <c r="M663" s="80"/>
      <c r="N663" s="81"/>
      <c r="O663" s="105" t="s">
        <v>727</v>
      </c>
      <c r="P663" s="105" t="s">
        <v>850</v>
      </c>
      <c r="Q663" s="49"/>
    </row>
    <row r="664" spans="1:17" ht="29.25" customHeight="1">
      <c r="A664" s="61"/>
      <c r="B664" s="52"/>
      <c r="C664" s="38" t="s">
        <v>851</v>
      </c>
      <c r="D664" s="79"/>
      <c r="E664" s="85"/>
      <c r="F664" s="14"/>
      <c r="G664" s="14">
        <v>4.2</v>
      </c>
      <c r="H664" s="14"/>
      <c r="I664" s="10"/>
      <c r="J664" s="10">
        <v>1.2</v>
      </c>
      <c r="K664" s="10"/>
      <c r="L664" s="10">
        <f>F664+I664</f>
        <v>0</v>
      </c>
      <c r="M664" s="10">
        <f>G664+J664</f>
        <v>5.4</v>
      </c>
      <c r="N664" s="10">
        <f>H664+K664</f>
        <v>0</v>
      </c>
      <c r="O664" s="106"/>
      <c r="P664" s="106"/>
      <c r="Q664" s="50"/>
    </row>
    <row r="665" spans="1:17" ht="30.75" customHeight="1">
      <c r="A665" s="60" t="s">
        <v>190</v>
      </c>
      <c r="B665" s="51">
        <v>18</v>
      </c>
      <c r="C665" s="36" t="s">
        <v>1877</v>
      </c>
      <c r="D665" s="78" t="s">
        <v>2306</v>
      </c>
      <c r="E665" s="82" t="s">
        <v>1326</v>
      </c>
      <c r="F665" s="75">
        <f>F666+G666+H666</f>
        <v>0</v>
      </c>
      <c r="G665" s="80"/>
      <c r="H665" s="81"/>
      <c r="I665" s="75">
        <f>I666+J666+K666</f>
        <v>86.71</v>
      </c>
      <c r="J665" s="80"/>
      <c r="K665" s="81"/>
      <c r="L665" s="75">
        <f>L666+M666+N666</f>
        <v>86.71</v>
      </c>
      <c r="M665" s="80"/>
      <c r="N665" s="81"/>
      <c r="O665" s="105" t="s">
        <v>655</v>
      </c>
      <c r="P665" s="105" t="s">
        <v>656</v>
      </c>
      <c r="Q665" s="49"/>
    </row>
    <row r="666" spans="1:17" ht="30.75" customHeight="1">
      <c r="A666" s="61"/>
      <c r="B666" s="52"/>
      <c r="C666" s="38" t="s">
        <v>657</v>
      </c>
      <c r="D666" s="79"/>
      <c r="E666" s="83"/>
      <c r="F666" s="10"/>
      <c r="G666" s="10"/>
      <c r="H666" s="10"/>
      <c r="I666" s="10"/>
      <c r="J666" s="10"/>
      <c r="K666" s="10">
        <v>86.71</v>
      </c>
      <c r="L666" s="10">
        <f>F666+I666</f>
        <v>0</v>
      </c>
      <c r="M666" s="10">
        <f>G666+J666</f>
        <v>0</v>
      </c>
      <c r="N666" s="10">
        <f>H666+K666</f>
        <v>86.71</v>
      </c>
      <c r="O666" s="106"/>
      <c r="P666" s="106"/>
      <c r="Q666" s="50"/>
    </row>
    <row r="667" spans="1:17" ht="30.75" customHeight="1">
      <c r="A667" s="60" t="s">
        <v>190</v>
      </c>
      <c r="B667" s="51">
        <v>19</v>
      </c>
      <c r="C667" s="36" t="s">
        <v>1878</v>
      </c>
      <c r="D667" s="91">
        <v>30771</v>
      </c>
      <c r="E667" s="82" t="s">
        <v>1129</v>
      </c>
      <c r="F667" s="75">
        <f>F668+G668+H668</f>
        <v>16.52</v>
      </c>
      <c r="G667" s="80"/>
      <c r="H667" s="81"/>
      <c r="I667" s="75">
        <f>I668+J668+K668</f>
        <v>0</v>
      </c>
      <c r="J667" s="80"/>
      <c r="K667" s="81"/>
      <c r="L667" s="75">
        <f>L668+M668+N668</f>
        <v>16.52</v>
      </c>
      <c r="M667" s="80"/>
      <c r="N667" s="81"/>
      <c r="O667" s="105" t="s">
        <v>719</v>
      </c>
      <c r="P667" s="105" t="s">
        <v>658</v>
      </c>
      <c r="Q667" s="49"/>
    </row>
    <row r="668" spans="1:17" ht="30.75" customHeight="1">
      <c r="A668" s="61"/>
      <c r="B668" s="52"/>
      <c r="C668" s="38" t="s">
        <v>659</v>
      </c>
      <c r="D668" s="79"/>
      <c r="E668" s="83"/>
      <c r="F668" s="10"/>
      <c r="G668" s="10"/>
      <c r="H668" s="10">
        <v>16.52</v>
      </c>
      <c r="I668" s="10"/>
      <c r="J668" s="10"/>
      <c r="K668" s="10"/>
      <c r="L668" s="10">
        <f>F668+I668</f>
        <v>0</v>
      </c>
      <c r="M668" s="10">
        <f>G668+J668</f>
        <v>0</v>
      </c>
      <c r="N668" s="10">
        <f>H668+K668</f>
        <v>16.52</v>
      </c>
      <c r="O668" s="106"/>
      <c r="P668" s="106"/>
      <c r="Q668" s="50"/>
    </row>
    <row r="669" spans="1:17" ht="22.5" customHeight="1">
      <c r="A669" s="60" t="s">
        <v>190</v>
      </c>
      <c r="B669" s="51">
        <v>20</v>
      </c>
      <c r="C669" s="36" t="s">
        <v>1879</v>
      </c>
      <c r="D669" s="91">
        <v>30771</v>
      </c>
      <c r="E669" s="82" t="s">
        <v>1327</v>
      </c>
      <c r="F669" s="75">
        <f>F670+G670+H670</f>
        <v>4.289999999999999</v>
      </c>
      <c r="G669" s="80"/>
      <c r="H669" s="81"/>
      <c r="I669" s="75">
        <f>I670+J670+K670</f>
        <v>0</v>
      </c>
      <c r="J669" s="80"/>
      <c r="K669" s="81"/>
      <c r="L669" s="75">
        <f>L670+M670+N670</f>
        <v>4.289999999999999</v>
      </c>
      <c r="M669" s="80"/>
      <c r="N669" s="81"/>
      <c r="O669" s="105" t="s">
        <v>243</v>
      </c>
      <c r="P669" s="105" t="s">
        <v>660</v>
      </c>
      <c r="Q669" s="49"/>
    </row>
    <row r="670" spans="1:17" ht="33.75" customHeight="1">
      <c r="A670" s="61"/>
      <c r="B670" s="52"/>
      <c r="C670" s="38" t="s">
        <v>661</v>
      </c>
      <c r="D670" s="79"/>
      <c r="E670" s="83"/>
      <c r="F670" s="10">
        <v>4.13</v>
      </c>
      <c r="G670" s="10">
        <v>0.1</v>
      </c>
      <c r="H670" s="10">
        <v>0.06</v>
      </c>
      <c r="I670" s="10"/>
      <c r="J670" s="10"/>
      <c r="K670" s="10"/>
      <c r="L670" s="10">
        <f>F670+I670</f>
        <v>4.13</v>
      </c>
      <c r="M670" s="10">
        <f>G670+J670</f>
        <v>0.1</v>
      </c>
      <c r="N670" s="10">
        <f>H670+K670</f>
        <v>0.06</v>
      </c>
      <c r="O670" s="106"/>
      <c r="P670" s="106"/>
      <c r="Q670" s="50"/>
    </row>
    <row r="671" spans="1:17" ht="30" customHeight="1">
      <c r="A671" s="60" t="s">
        <v>190</v>
      </c>
      <c r="B671" s="51">
        <v>21</v>
      </c>
      <c r="C671" s="36" t="s">
        <v>1880</v>
      </c>
      <c r="D671" s="78" t="s">
        <v>2307</v>
      </c>
      <c r="E671" s="82" t="s">
        <v>1431</v>
      </c>
      <c r="F671" s="75">
        <f>F672+G672+H672</f>
        <v>0</v>
      </c>
      <c r="G671" s="80"/>
      <c r="H671" s="81"/>
      <c r="I671" s="75">
        <f>I672+J672+K672</f>
        <v>1.18</v>
      </c>
      <c r="J671" s="80"/>
      <c r="K671" s="81"/>
      <c r="L671" s="75">
        <f>L672+M672+N672</f>
        <v>1.18</v>
      </c>
      <c r="M671" s="80"/>
      <c r="N671" s="81"/>
      <c r="O671" s="105" t="s">
        <v>646</v>
      </c>
      <c r="P671" s="105" t="s">
        <v>662</v>
      </c>
      <c r="Q671" s="49" t="s">
        <v>1881</v>
      </c>
    </row>
    <row r="672" spans="1:17" ht="30" customHeight="1">
      <c r="A672" s="61"/>
      <c r="B672" s="52"/>
      <c r="C672" s="38" t="s">
        <v>663</v>
      </c>
      <c r="D672" s="79"/>
      <c r="E672" s="83"/>
      <c r="F672" s="10"/>
      <c r="G672" s="10"/>
      <c r="H672" s="10"/>
      <c r="I672" s="10"/>
      <c r="J672" s="10"/>
      <c r="K672" s="10">
        <v>1.18</v>
      </c>
      <c r="L672" s="10">
        <f>F672+I672</f>
        <v>0</v>
      </c>
      <c r="M672" s="10">
        <f>G672+J672</f>
        <v>0</v>
      </c>
      <c r="N672" s="10">
        <f>H672+K672</f>
        <v>1.18</v>
      </c>
      <c r="O672" s="106"/>
      <c r="P672" s="106"/>
      <c r="Q672" s="50"/>
    </row>
    <row r="673" spans="1:17" ht="32.25" customHeight="1">
      <c r="A673" s="60" t="s">
        <v>190</v>
      </c>
      <c r="B673" s="51">
        <v>22</v>
      </c>
      <c r="C673" s="36" t="s">
        <v>1882</v>
      </c>
      <c r="D673" s="78" t="s">
        <v>2308</v>
      </c>
      <c r="E673" s="82" t="s">
        <v>1326</v>
      </c>
      <c r="F673" s="75">
        <f>F674+G674+H674</f>
        <v>0</v>
      </c>
      <c r="G673" s="80"/>
      <c r="H673" s="81"/>
      <c r="I673" s="75">
        <f>I674+J674+K674</f>
        <v>4.75</v>
      </c>
      <c r="J673" s="80"/>
      <c r="K673" s="81"/>
      <c r="L673" s="75">
        <f>L674+M674+N674</f>
        <v>4.75</v>
      </c>
      <c r="M673" s="80"/>
      <c r="N673" s="81"/>
      <c r="O673" s="105" t="s">
        <v>275</v>
      </c>
      <c r="P673" s="105" t="s">
        <v>664</v>
      </c>
      <c r="Q673" s="49"/>
    </row>
    <row r="674" spans="1:17" ht="32.25" customHeight="1">
      <c r="A674" s="61"/>
      <c r="B674" s="52"/>
      <c r="C674" s="38" t="s">
        <v>665</v>
      </c>
      <c r="D674" s="79"/>
      <c r="E674" s="83"/>
      <c r="F674" s="10"/>
      <c r="G674" s="10"/>
      <c r="H674" s="10"/>
      <c r="I674" s="10"/>
      <c r="J674" s="10"/>
      <c r="K674" s="10">
        <v>4.75</v>
      </c>
      <c r="L674" s="10">
        <f>F674+I674</f>
        <v>0</v>
      </c>
      <c r="M674" s="10">
        <f>G674+J674</f>
        <v>0</v>
      </c>
      <c r="N674" s="10">
        <f>H674+K674</f>
        <v>4.75</v>
      </c>
      <c r="O674" s="106"/>
      <c r="P674" s="106"/>
      <c r="Q674" s="50"/>
    </row>
    <row r="675" spans="1:17" ht="37.5" customHeight="1">
      <c r="A675" s="60" t="s">
        <v>190</v>
      </c>
      <c r="B675" s="51">
        <v>23</v>
      </c>
      <c r="C675" s="36" t="s">
        <v>1883</v>
      </c>
      <c r="D675" s="78" t="s">
        <v>666</v>
      </c>
      <c r="E675" s="82" t="s">
        <v>926</v>
      </c>
      <c r="F675" s="75">
        <f>F676+G676+H676</f>
        <v>2.27</v>
      </c>
      <c r="G675" s="80"/>
      <c r="H675" s="81"/>
      <c r="I675" s="75">
        <f>I676+J676+K676</f>
        <v>0</v>
      </c>
      <c r="J675" s="80"/>
      <c r="K675" s="81"/>
      <c r="L675" s="75">
        <f>L676+M676+N676</f>
        <v>2.27</v>
      </c>
      <c r="M675" s="80"/>
      <c r="N675" s="81"/>
      <c r="O675" s="105" t="s">
        <v>83</v>
      </c>
      <c r="P675" s="105" t="s">
        <v>667</v>
      </c>
      <c r="Q675" s="49"/>
    </row>
    <row r="676" spans="1:17" ht="37.5" customHeight="1">
      <c r="A676" s="61"/>
      <c r="B676" s="52"/>
      <c r="C676" s="38" t="s">
        <v>668</v>
      </c>
      <c r="D676" s="79"/>
      <c r="E676" s="83"/>
      <c r="F676" s="10"/>
      <c r="G676" s="10"/>
      <c r="H676" s="10">
        <v>2.27</v>
      </c>
      <c r="I676" s="10"/>
      <c r="J676" s="10"/>
      <c r="K676" s="10"/>
      <c r="L676" s="10">
        <f>F676+I676</f>
        <v>0</v>
      </c>
      <c r="M676" s="10">
        <f>G676+J676</f>
        <v>0</v>
      </c>
      <c r="N676" s="10">
        <f>H676+K676</f>
        <v>2.27</v>
      </c>
      <c r="O676" s="106"/>
      <c r="P676" s="106"/>
      <c r="Q676" s="50"/>
    </row>
    <row r="677" spans="1:17" ht="22.5" customHeight="1">
      <c r="A677" s="60" t="s">
        <v>190</v>
      </c>
      <c r="B677" s="51"/>
      <c r="C677" s="36"/>
      <c r="D677" s="92"/>
      <c r="E677" s="93"/>
      <c r="F677" s="88">
        <f>F678+G678+H678</f>
        <v>804.0600000000002</v>
      </c>
      <c r="G677" s="89"/>
      <c r="H677" s="90"/>
      <c r="I677" s="88">
        <f>I678+J678+K678</f>
        <v>1204.3600000000001</v>
      </c>
      <c r="J677" s="89"/>
      <c r="K677" s="90"/>
      <c r="L677" s="88">
        <f>L678+M678+N678</f>
        <v>2008.4200000000003</v>
      </c>
      <c r="M677" s="89"/>
      <c r="N677" s="90"/>
      <c r="O677" s="99"/>
      <c r="P677" s="99"/>
      <c r="Q677" s="103"/>
    </row>
    <row r="678" spans="1:17" ht="22.5" customHeight="1">
      <c r="A678" s="61"/>
      <c r="B678" s="52"/>
      <c r="C678" s="38" t="s">
        <v>669</v>
      </c>
      <c r="D678" s="87"/>
      <c r="E678" s="94"/>
      <c r="F678" s="11">
        <f>F632+F634+F636+F638+F640+F642+F644+F646+F648+F650+F652+F654+F656+F658+F660+F662+F664+F666+F668+F670+F672+F674+F676</f>
        <v>94.39</v>
      </c>
      <c r="G678" s="11">
        <f aca="true" t="shared" si="13" ref="G678:N678">G632+G634+G636+G638+G640+G642+G644+G646+G648+G650+G652+G654+G656+G658+G660+G662+G664+G666+G668+G670+G672+G674+G676</f>
        <v>586.5600000000002</v>
      </c>
      <c r="H678" s="11">
        <f t="shared" si="13"/>
        <v>123.11</v>
      </c>
      <c r="I678" s="11">
        <f t="shared" si="13"/>
        <v>961.49</v>
      </c>
      <c r="J678" s="11">
        <f t="shared" si="13"/>
        <v>90.72</v>
      </c>
      <c r="K678" s="11">
        <f t="shared" si="13"/>
        <v>152.15</v>
      </c>
      <c r="L678" s="11">
        <f t="shared" si="13"/>
        <v>1055.88</v>
      </c>
      <c r="M678" s="11">
        <f t="shared" si="13"/>
        <v>677.2800000000001</v>
      </c>
      <c r="N678" s="11">
        <f t="shared" si="13"/>
        <v>275.26</v>
      </c>
      <c r="O678" s="100"/>
      <c r="P678" s="100"/>
      <c r="Q678" s="104"/>
    </row>
    <row r="679" spans="1:17" ht="22.5" customHeight="1">
      <c r="A679" s="60" t="s">
        <v>191</v>
      </c>
      <c r="B679" s="51">
        <v>1</v>
      </c>
      <c r="C679" s="36" t="s">
        <v>1884</v>
      </c>
      <c r="D679" s="78" t="s">
        <v>2309</v>
      </c>
      <c r="E679" s="82" t="s">
        <v>670</v>
      </c>
      <c r="F679" s="75">
        <f>F680+G680+H680</f>
        <v>0</v>
      </c>
      <c r="G679" s="80"/>
      <c r="H679" s="81"/>
      <c r="I679" s="75">
        <f>I680+J680+K680</f>
        <v>2.67</v>
      </c>
      <c r="J679" s="80"/>
      <c r="K679" s="81"/>
      <c r="L679" s="75">
        <f>L680+M680+N680</f>
        <v>2.67</v>
      </c>
      <c r="M679" s="80"/>
      <c r="N679" s="81"/>
      <c r="O679" s="105" t="s">
        <v>646</v>
      </c>
      <c r="P679" s="105" t="s">
        <v>671</v>
      </c>
      <c r="Q679" s="49"/>
    </row>
    <row r="680" spans="1:17" ht="22.5" customHeight="1">
      <c r="A680" s="61"/>
      <c r="B680" s="52"/>
      <c r="C680" s="38" t="s">
        <v>672</v>
      </c>
      <c r="D680" s="79"/>
      <c r="E680" s="83"/>
      <c r="F680" s="10"/>
      <c r="G680" s="10"/>
      <c r="H680" s="10"/>
      <c r="I680" s="10"/>
      <c r="J680" s="10">
        <v>2.67</v>
      </c>
      <c r="K680" s="10"/>
      <c r="L680" s="10">
        <f>F680+I680</f>
        <v>0</v>
      </c>
      <c r="M680" s="10">
        <f>G680+J680</f>
        <v>2.67</v>
      </c>
      <c r="N680" s="10">
        <f>H680+K680</f>
        <v>0</v>
      </c>
      <c r="O680" s="106"/>
      <c r="P680" s="106"/>
      <c r="Q680" s="50"/>
    </row>
    <row r="681" spans="1:17" ht="22.5" customHeight="1">
      <c r="A681" s="60" t="s">
        <v>191</v>
      </c>
      <c r="B681" s="51">
        <v>2</v>
      </c>
      <c r="C681" s="36" t="s">
        <v>1885</v>
      </c>
      <c r="D681" s="91">
        <v>26957</v>
      </c>
      <c r="E681" s="82" t="s">
        <v>398</v>
      </c>
      <c r="F681" s="75">
        <f>F682+G682+H682</f>
        <v>315.70000000000005</v>
      </c>
      <c r="G681" s="80"/>
      <c r="H681" s="81"/>
      <c r="I681" s="75">
        <f>I682+J682+K682</f>
        <v>0</v>
      </c>
      <c r="J681" s="80"/>
      <c r="K681" s="81"/>
      <c r="L681" s="75">
        <f>L682+M682+N682</f>
        <v>315.70000000000005</v>
      </c>
      <c r="M681" s="80"/>
      <c r="N681" s="81"/>
      <c r="O681" s="105" t="s">
        <v>734</v>
      </c>
      <c r="P681" s="105" t="s">
        <v>673</v>
      </c>
      <c r="Q681" s="49"/>
    </row>
    <row r="682" spans="1:17" ht="22.5" customHeight="1">
      <c r="A682" s="61"/>
      <c r="B682" s="52"/>
      <c r="C682" s="38" t="s">
        <v>674</v>
      </c>
      <c r="D682" s="79"/>
      <c r="E682" s="83"/>
      <c r="F682" s="10"/>
      <c r="G682" s="10">
        <v>35.34</v>
      </c>
      <c r="H682" s="10">
        <v>280.36</v>
      </c>
      <c r="I682" s="10"/>
      <c r="J682" s="10"/>
      <c r="K682" s="10"/>
      <c r="L682" s="10">
        <f>F682+I682</f>
        <v>0</v>
      </c>
      <c r="M682" s="10">
        <f>G682+J682</f>
        <v>35.34</v>
      </c>
      <c r="N682" s="10">
        <f>H682+K682</f>
        <v>280.36</v>
      </c>
      <c r="O682" s="106"/>
      <c r="P682" s="106"/>
      <c r="Q682" s="50"/>
    </row>
    <row r="683" spans="1:17" ht="22.5" customHeight="1">
      <c r="A683" s="60" t="s">
        <v>191</v>
      </c>
      <c r="B683" s="51">
        <v>3</v>
      </c>
      <c r="C683" s="36" t="s">
        <v>1886</v>
      </c>
      <c r="D683" s="91">
        <v>27912</v>
      </c>
      <c r="E683" s="82" t="s">
        <v>675</v>
      </c>
      <c r="F683" s="75">
        <f>F684+G684+H684</f>
        <v>71.55</v>
      </c>
      <c r="G683" s="80"/>
      <c r="H683" s="81"/>
      <c r="I683" s="75">
        <f>I684+J684+K684</f>
        <v>0</v>
      </c>
      <c r="J683" s="80"/>
      <c r="K683" s="81"/>
      <c r="L683" s="75">
        <f>L684+M684+N684</f>
        <v>71.55</v>
      </c>
      <c r="M683" s="80"/>
      <c r="N683" s="81"/>
      <c r="O683" s="105" t="s">
        <v>1065</v>
      </c>
      <c r="P683" s="105" t="s">
        <v>676</v>
      </c>
      <c r="Q683" s="49"/>
    </row>
    <row r="684" spans="1:17" ht="22.5" customHeight="1">
      <c r="A684" s="61"/>
      <c r="B684" s="52"/>
      <c r="C684" s="38" t="s">
        <v>677</v>
      </c>
      <c r="D684" s="79"/>
      <c r="E684" s="83"/>
      <c r="F684" s="10"/>
      <c r="G684" s="10">
        <v>0.34</v>
      </c>
      <c r="H684" s="10">
        <v>71.21</v>
      </c>
      <c r="I684" s="10"/>
      <c r="J684" s="10"/>
      <c r="K684" s="10"/>
      <c r="L684" s="10">
        <f>F684+I684</f>
        <v>0</v>
      </c>
      <c r="M684" s="10">
        <f>G684+J684</f>
        <v>0.34</v>
      </c>
      <c r="N684" s="10">
        <f>H684+K684</f>
        <v>71.21</v>
      </c>
      <c r="O684" s="106"/>
      <c r="P684" s="106"/>
      <c r="Q684" s="50"/>
    </row>
    <row r="685" spans="1:17" ht="30" customHeight="1">
      <c r="A685" s="60" t="s">
        <v>191</v>
      </c>
      <c r="B685" s="51">
        <v>4</v>
      </c>
      <c r="C685" s="36" t="s">
        <v>1887</v>
      </c>
      <c r="D685" s="78" t="s">
        <v>2310</v>
      </c>
      <c r="E685" s="84" t="s">
        <v>357</v>
      </c>
      <c r="F685" s="75">
        <f>F686+G686+H686</f>
        <v>9.89</v>
      </c>
      <c r="G685" s="80"/>
      <c r="H685" s="81"/>
      <c r="I685" s="75">
        <f>I686+J686+K686</f>
        <v>1.89</v>
      </c>
      <c r="J685" s="80"/>
      <c r="K685" s="81"/>
      <c r="L685" s="75">
        <f>L686+M686+N686</f>
        <v>11.780000000000001</v>
      </c>
      <c r="M685" s="80"/>
      <c r="N685" s="81"/>
      <c r="O685" s="105" t="s">
        <v>1110</v>
      </c>
      <c r="P685" s="105" t="s">
        <v>678</v>
      </c>
      <c r="Q685" s="49"/>
    </row>
    <row r="686" spans="1:17" ht="30" customHeight="1">
      <c r="A686" s="61"/>
      <c r="B686" s="52"/>
      <c r="C686" s="38" t="s">
        <v>679</v>
      </c>
      <c r="D686" s="79"/>
      <c r="E686" s="85"/>
      <c r="F686" s="10">
        <v>1.6</v>
      </c>
      <c r="G686" s="10">
        <v>0.2</v>
      </c>
      <c r="H686" s="10">
        <v>8.09</v>
      </c>
      <c r="I686" s="10">
        <v>1.89</v>
      </c>
      <c r="J686" s="10"/>
      <c r="K686" s="10"/>
      <c r="L686" s="10">
        <f>F686+I686</f>
        <v>3.49</v>
      </c>
      <c r="M686" s="10">
        <f>G686+J686</f>
        <v>0.2</v>
      </c>
      <c r="N686" s="10">
        <f>H686+K686</f>
        <v>8.09</v>
      </c>
      <c r="O686" s="106"/>
      <c r="P686" s="106"/>
      <c r="Q686" s="50"/>
    </row>
    <row r="687" spans="1:17" ht="22.5" customHeight="1">
      <c r="A687" s="60" t="s">
        <v>191</v>
      </c>
      <c r="B687" s="51">
        <v>5</v>
      </c>
      <c r="C687" s="36" t="s">
        <v>1888</v>
      </c>
      <c r="D687" s="78" t="s">
        <v>2311</v>
      </c>
      <c r="E687" s="82" t="s">
        <v>1132</v>
      </c>
      <c r="F687" s="75">
        <f>F688+G688+H688</f>
        <v>107.64</v>
      </c>
      <c r="G687" s="80"/>
      <c r="H687" s="81"/>
      <c r="I687" s="75">
        <f>I688+J688+K688</f>
        <v>45.04</v>
      </c>
      <c r="J687" s="80"/>
      <c r="K687" s="81"/>
      <c r="L687" s="75">
        <f>L688+M688+N688</f>
        <v>152.68</v>
      </c>
      <c r="M687" s="80"/>
      <c r="N687" s="81"/>
      <c r="O687" s="105" t="s">
        <v>390</v>
      </c>
      <c r="P687" s="105" t="s">
        <v>680</v>
      </c>
      <c r="Q687" s="49"/>
    </row>
    <row r="688" spans="1:17" ht="47.25" customHeight="1">
      <c r="A688" s="61"/>
      <c r="B688" s="52"/>
      <c r="C688" s="38" t="s">
        <v>681</v>
      </c>
      <c r="D688" s="79"/>
      <c r="E688" s="83"/>
      <c r="F688" s="10">
        <v>5.25</v>
      </c>
      <c r="G688" s="10">
        <v>18</v>
      </c>
      <c r="H688" s="10">
        <v>84.39</v>
      </c>
      <c r="I688" s="10">
        <v>7.25</v>
      </c>
      <c r="J688" s="10">
        <v>28.25</v>
      </c>
      <c r="K688" s="10">
        <v>9.54</v>
      </c>
      <c r="L688" s="10">
        <f>F688+I688</f>
        <v>12.5</v>
      </c>
      <c r="M688" s="10">
        <f>G688+J688</f>
        <v>46.25</v>
      </c>
      <c r="N688" s="10">
        <f>H688+K688</f>
        <v>93.93</v>
      </c>
      <c r="O688" s="106"/>
      <c r="P688" s="106"/>
      <c r="Q688" s="50"/>
    </row>
    <row r="689" spans="1:17" ht="22.5" customHeight="1">
      <c r="A689" s="60" t="s">
        <v>191</v>
      </c>
      <c r="B689" s="51">
        <v>6</v>
      </c>
      <c r="C689" s="36" t="s">
        <v>1889</v>
      </c>
      <c r="D689" s="78" t="s">
        <v>2312</v>
      </c>
      <c r="E689" s="82" t="s">
        <v>1132</v>
      </c>
      <c r="F689" s="75">
        <f>F690+G690+H690</f>
        <v>6.73</v>
      </c>
      <c r="G689" s="80"/>
      <c r="H689" s="81"/>
      <c r="I689" s="75">
        <f>I690+J690+K690</f>
        <v>1.75</v>
      </c>
      <c r="J689" s="80"/>
      <c r="K689" s="81"/>
      <c r="L689" s="75">
        <f>L690+M690+N690</f>
        <v>8.48</v>
      </c>
      <c r="M689" s="80"/>
      <c r="N689" s="81"/>
      <c r="O689" s="105" t="s">
        <v>44</v>
      </c>
      <c r="P689" s="105" t="s">
        <v>762</v>
      </c>
      <c r="Q689" s="49" t="s">
        <v>1890</v>
      </c>
    </row>
    <row r="690" spans="1:17" ht="22.5" customHeight="1">
      <c r="A690" s="61"/>
      <c r="B690" s="52"/>
      <c r="C690" s="38" t="s">
        <v>763</v>
      </c>
      <c r="D690" s="79"/>
      <c r="E690" s="83"/>
      <c r="F690" s="10"/>
      <c r="G690" s="10"/>
      <c r="H690" s="10">
        <v>6.73</v>
      </c>
      <c r="I690" s="10"/>
      <c r="J690" s="10"/>
      <c r="K690" s="10">
        <v>1.75</v>
      </c>
      <c r="L690" s="10">
        <f>F690+I690</f>
        <v>0</v>
      </c>
      <c r="M690" s="10">
        <f>G690+J690</f>
        <v>0</v>
      </c>
      <c r="N690" s="10">
        <f>H690+K690</f>
        <v>8.48</v>
      </c>
      <c r="O690" s="106"/>
      <c r="P690" s="106"/>
      <c r="Q690" s="50"/>
    </row>
    <row r="691" spans="1:17" ht="30" customHeight="1">
      <c r="A691" s="60" t="s">
        <v>191</v>
      </c>
      <c r="B691" s="51">
        <v>7</v>
      </c>
      <c r="C691" s="36" t="s">
        <v>1891</v>
      </c>
      <c r="D691" s="78" t="s">
        <v>2313</v>
      </c>
      <c r="E691" s="82" t="s">
        <v>398</v>
      </c>
      <c r="F691" s="75">
        <f>F692+G692+H692</f>
        <v>0</v>
      </c>
      <c r="G691" s="80"/>
      <c r="H691" s="81"/>
      <c r="I691" s="75">
        <f>I692+J692+K692</f>
        <v>12.5</v>
      </c>
      <c r="J691" s="80"/>
      <c r="K691" s="81"/>
      <c r="L691" s="75">
        <f>L692+M692+N692</f>
        <v>12.5</v>
      </c>
      <c r="M691" s="80"/>
      <c r="N691" s="81"/>
      <c r="O691" s="105" t="s">
        <v>723</v>
      </c>
      <c r="P691" s="105" t="s">
        <v>764</v>
      </c>
      <c r="Q691" s="49"/>
    </row>
    <row r="692" spans="1:17" ht="30" customHeight="1">
      <c r="A692" s="61"/>
      <c r="B692" s="52"/>
      <c r="C692" s="38" t="s">
        <v>765</v>
      </c>
      <c r="D692" s="79"/>
      <c r="E692" s="83"/>
      <c r="F692" s="10"/>
      <c r="G692" s="10"/>
      <c r="H692" s="10"/>
      <c r="I692" s="10"/>
      <c r="J692" s="10">
        <v>9.57</v>
      </c>
      <c r="K692" s="10">
        <v>2.93</v>
      </c>
      <c r="L692" s="10">
        <f>F692+I692</f>
        <v>0</v>
      </c>
      <c r="M692" s="10">
        <f>G692+J692</f>
        <v>9.57</v>
      </c>
      <c r="N692" s="10">
        <f>H692+K692</f>
        <v>2.93</v>
      </c>
      <c r="O692" s="106"/>
      <c r="P692" s="106"/>
      <c r="Q692" s="50"/>
    </row>
    <row r="693" spans="1:17" ht="30" customHeight="1">
      <c r="A693" s="60" t="s">
        <v>191</v>
      </c>
      <c r="B693" s="51">
        <v>8</v>
      </c>
      <c r="C693" s="36" t="s">
        <v>1892</v>
      </c>
      <c r="D693" s="78" t="s">
        <v>2314</v>
      </c>
      <c r="E693" s="82" t="s">
        <v>766</v>
      </c>
      <c r="F693" s="75">
        <f>F694+G694+H694</f>
        <v>0</v>
      </c>
      <c r="G693" s="80"/>
      <c r="H693" s="81"/>
      <c r="I693" s="75">
        <f>I694+J694+K694</f>
        <v>1.36</v>
      </c>
      <c r="J693" s="80"/>
      <c r="K693" s="81"/>
      <c r="L693" s="75">
        <f>L694+M694+N694</f>
        <v>1.36</v>
      </c>
      <c r="M693" s="80"/>
      <c r="N693" s="81"/>
      <c r="O693" s="105" t="s">
        <v>767</v>
      </c>
      <c r="P693" s="105" t="s">
        <v>768</v>
      </c>
      <c r="Q693" s="49"/>
    </row>
    <row r="694" spans="1:17" ht="30" customHeight="1">
      <c r="A694" s="61"/>
      <c r="B694" s="52"/>
      <c r="C694" s="38" t="s">
        <v>769</v>
      </c>
      <c r="D694" s="79"/>
      <c r="E694" s="83"/>
      <c r="F694" s="10"/>
      <c r="G694" s="10"/>
      <c r="H694" s="10"/>
      <c r="I694" s="10"/>
      <c r="J694" s="10"/>
      <c r="K694" s="10">
        <v>1.36</v>
      </c>
      <c r="L694" s="10">
        <f>F694+I694</f>
        <v>0</v>
      </c>
      <c r="M694" s="10">
        <f>G694+J694</f>
        <v>0</v>
      </c>
      <c r="N694" s="10">
        <f>H694+K694</f>
        <v>1.36</v>
      </c>
      <c r="O694" s="106"/>
      <c r="P694" s="106"/>
      <c r="Q694" s="50"/>
    </row>
    <row r="695" spans="1:17" ht="22.5" customHeight="1">
      <c r="A695" s="60" t="s">
        <v>191</v>
      </c>
      <c r="B695" s="51">
        <v>9</v>
      </c>
      <c r="C695" s="36" t="s">
        <v>1893</v>
      </c>
      <c r="D695" s="78" t="s">
        <v>2315</v>
      </c>
      <c r="E695" s="82" t="s">
        <v>1132</v>
      </c>
      <c r="F695" s="75">
        <f>F696+G696+H696</f>
        <v>0</v>
      </c>
      <c r="G695" s="80"/>
      <c r="H695" s="81"/>
      <c r="I695" s="75">
        <f>I696+J696+K696</f>
        <v>34.94</v>
      </c>
      <c r="J695" s="80"/>
      <c r="K695" s="81"/>
      <c r="L695" s="75">
        <f>L696+M696+N696</f>
        <v>34.94</v>
      </c>
      <c r="M695" s="80"/>
      <c r="N695" s="81"/>
      <c r="O695" s="105" t="s">
        <v>138</v>
      </c>
      <c r="P695" s="105" t="s">
        <v>853</v>
      </c>
      <c r="Q695" s="49"/>
    </row>
    <row r="696" spans="1:17" ht="41.25" customHeight="1">
      <c r="A696" s="61"/>
      <c r="B696" s="52"/>
      <c r="C696" s="38" t="s">
        <v>854</v>
      </c>
      <c r="D696" s="79"/>
      <c r="E696" s="83"/>
      <c r="F696" s="10"/>
      <c r="G696" s="10"/>
      <c r="H696" s="10"/>
      <c r="I696" s="10"/>
      <c r="J696" s="10"/>
      <c r="K696" s="10">
        <v>34.94</v>
      </c>
      <c r="L696" s="10">
        <f>F696+I696</f>
        <v>0</v>
      </c>
      <c r="M696" s="10">
        <f>G696+J696</f>
        <v>0</v>
      </c>
      <c r="N696" s="10">
        <f>H696+K696</f>
        <v>34.94</v>
      </c>
      <c r="O696" s="106"/>
      <c r="P696" s="106"/>
      <c r="Q696" s="50"/>
    </row>
    <row r="697" spans="1:17" ht="22.5" customHeight="1">
      <c r="A697" s="60" t="s">
        <v>191</v>
      </c>
      <c r="B697" s="51">
        <v>10</v>
      </c>
      <c r="C697" s="36" t="s">
        <v>1894</v>
      </c>
      <c r="D697" s="78" t="s">
        <v>2316</v>
      </c>
      <c r="E697" s="82" t="s">
        <v>1132</v>
      </c>
      <c r="F697" s="75">
        <f>F698+G698+H698</f>
        <v>10.29</v>
      </c>
      <c r="G697" s="80"/>
      <c r="H697" s="81"/>
      <c r="I697" s="75">
        <f>I698+J698+K698</f>
        <v>0.7</v>
      </c>
      <c r="J697" s="80"/>
      <c r="K697" s="81"/>
      <c r="L697" s="75">
        <f>L698+M698+N698</f>
        <v>10.989999999999998</v>
      </c>
      <c r="M697" s="80"/>
      <c r="N697" s="81"/>
      <c r="O697" s="105" t="s">
        <v>723</v>
      </c>
      <c r="P697" s="105" t="s">
        <v>65</v>
      </c>
      <c r="Q697" s="49"/>
    </row>
    <row r="698" spans="1:17" ht="22.5" customHeight="1">
      <c r="A698" s="61"/>
      <c r="B698" s="52"/>
      <c r="C698" s="38" t="s">
        <v>855</v>
      </c>
      <c r="D698" s="79"/>
      <c r="E698" s="83"/>
      <c r="F698" s="10"/>
      <c r="G698" s="10"/>
      <c r="H698" s="10">
        <v>10.29</v>
      </c>
      <c r="I698" s="10"/>
      <c r="J698" s="10"/>
      <c r="K698" s="10">
        <v>0.7</v>
      </c>
      <c r="L698" s="10">
        <f>F698+I698</f>
        <v>0</v>
      </c>
      <c r="M698" s="10">
        <f>G698+J698</f>
        <v>0</v>
      </c>
      <c r="N698" s="10">
        <f>H698+K698</f>
        <v>10.989999999999998</v>
      </c>
      <c r="O698" s="106"/>
      <c r="P698" s="106"/>
      <c r="Q698" s="50"/>
    </row>
    <row r="699" spans="1:17" ht="22.5" customHeight="1">
      <c r="A699" s="60" t="s">
        <v>191</v>
      </c>
      <c r="B699" s="51">
        <v>11</v>
      </c>
      <c r="C699" s="36" t="s">
        <v>1895</v>
      </c>
      <c r="D699" s="78" t="s">
        <v>2317</v>
      </c>
      <c r="E699" s="82" t="s">
        <v>398</v>
      </c>
      <c r="F699" s="75">
        <f>F700+G700+H700</f>
        <v>0.94</v>
      </c>
      <c r="G699" s="80"/>
      <c r="H699" s="81"/>
      <c r="I699" s="75">
        <f>I700+J700+K700</f>
        <v>0.19</v>
      </c>
      <c r="J699" s="80"/>
      <c r="K699" s="81"/>
      <c r="L699" s="75">
        <f>L700+M700+N700</f>
        <v>1.13</v>
      </c>
      <c r="M699" s="80"/>
      <c r="N699" s="81"/>
      <c r="O699" s="105" t="s">
        <v>727</v>
      </c>
      <c r="P699" s="105" t="s">
        <v>856</v>
      </c>
      <c r="Q699" s="49" t="s">
        <v>1896</v>
      </c>
    </row>
    <row r="700" spans="1:17" ht="22.5" customHeight="1">
      <c r="A700" s="61"/>
      <c r="B700" s="52"/>
      <c r="C700" s="38" t="s">
        <v>857</v>
      </c>
      <c r="D700" s="79"/>
      <c r="E700" s="83"/>
      <c r="F700" s="10"/>
      <c r="G700" s="10"/>
      <c r="H700" s="10">
        <v>0.94</v>
      </c>
      <c r="I700" s="10"/>
      <c r="J700" s="10"/>
      <c r="K700" s="10">
        <v>0.19</v>
      </c>
      <c r="L700" s="10">
        <f>F700+I700</f>
        <v>0</v>
      </c>
      <c r="M700" s="10">
        <f>G700+J700</f>
        <v>0</v>
      </c>
      <c r="N700" s="10">
        <f>H700+K700</f>
        <v>1.13</v>
      </c>
      <c r="O700" s="106"/>
      <c r="P700" s="106"/>
      <c r="Q700" s="50"/>
    </row>
    <row r="701" spans="1:17" ht="22.5" customHeight="1">
      <c r="A701" s="60" t="s">
        <v>191</v>
      </c>
      <c r="B701" s="51"/>
      <c r="C701" s="36"/>
      <c r="D701" s="92"/>
      <c r="E701" s="93"/>
      <c r="F701" s="88">
        <f>F702+G702+H702</f>
        <v>522.74</v>
      </c>
      <c r="G701" s="89"/>
      <c r="H701" s="90"/>
      <c r="I701" s="88">
        <f>I702+J702+K702</f>
        <v>101.03999999999999</v>
      </c>
      <c r="J701" s="89"/>
      <c r="K701" s="90"/>
      <c r="L701" s="88">
        <f>L702+M702+N702</f>
        <v>623.78</v>
      </c>
      <c r="M701" s="89"/>
      <c r="N701" s="90"/>
      <c r="O701" s="99"/>
      <c r="P701" s="99"/>
      <c r="Q701" s="103"/>
    </row>
    <row r="702" spans="1:17" ht="22.5" customHeight="1">
      <c r="A702" s="61"/>
      <c r="B702" s="52"/>
      <c r="C702" s="38" t="s">
        <v>858</v>
      </c>
      <c r="D702" s="87"/>
      <c r="E702" s="94"/>
      <c r="F702" s="11">
        <f>F680+F682+F684+F686+F688+F690+F692+F694+F696+F698+F700</f>
        <v>6.85</v>
      </c>
      <c r="G702" s="11">
        <f aca="true" t="shared" si="14" ref="G702:N702">G680+G682+G684+G686+G688+G690+G692+G694+G696+G698+G700</f>
        <v>53.88000000000001</v>
      </c>
      <c r="H702" s="11">
        <f t="shared" si="14"/>
        <v>462.01</v>
      </c>
      <c r="I702" s="11">
        <f t="shared" si="14"/>
        <v>9.14</v>
      </c>
      <c r="J702" s="11">
        <f t="shared" si="14"/>
        <v>40.49</v>
      </c>
      <c r="K702" s="11">
        <f t="shared" si="14"/>
        <v>51.41</v>
      </c>
      <c r="L702" s="11">
        <f t="shared" si="14"/>
        <v>15.99</v>
      </c>
      <c r="M702" s="11">
        <f t="shared" si="14"/>
        <v>94.37</v>
      </c>
      <c r="N702" s="11">
        <f t="shared" si="14"/>
        <v>513.42</v>
      </c>
      <c r="O702" s="100"/>
      <c r="P702" s="100"/>
      <c r="Q702" s="104"/>
    </row>
    <row r="703" spans="1:17" ht="22.5" customHeight="1">
      <c r="A703" s="60" t="s">
        <v>192</v>
      </c>
      <c r="B703" s="51">
        <v>1</v>
      </c>
      <c r="C703" s="36" t="s">
        <v>1897</v>
      </c>
      <c r="D703" s="78" t="s">
        <v>2318</v>
      </c>
      <c r="E703" s="84" t="s">
        <v>358</v>
      </c>
      <c r="F703" s="75">
        <f>F704+G704+H704</f>
        <v>103.5</v>
      </c>
      <c r="G703" s="80"/>
      <c r="H703" s="81"/>
      <c r="I703" s="75">
        <f>I704+J704+K704</f>
        <v>86.7</v>
      </c>
      <c r="J703" s="80"/>
      <c r="K703" s="81"/>
      <c r="L703" s="75">
        <f>L704+M704+N704</f>
        <v>190.2</v>
      </c>
      <c r="M703" s="80"/>
      <c r="N703" s="81"/>
      <c r="O703" s="105" t="s">
        <v>736</v>
      </c>
      <c r="P703" s="105" t="s">
        <v>859</v>
      </c>
      <c r="Q703" s="49"/>
    </row>
    <row r="704" spans="1:17" ht="22.5" customHeight="1">
      <c r="A704" s="61"/>
      <c r="B704" s="52"/>
      <c r="C704" s="38" t="s">
        <v>860</v>
      </c>
      <c r="D704" s="79"/>
      <c r="E704" s="85"/>
      <c r="F704" s="10"/>
      <c r="G704" s="10">
        <v>103.5</v>
      </c>
      <c r="H704" s="10"/>
      <c r="I704" s="10"/>
      <c r="J704" s="10">
        <v>86.7</v>
      </c>
      <c r="K704" s="10"/>
      <c r="L704" s="10">
        <f>F704+I704</f>
        <v>0</v>
      </c>
      <c r="M704" s="10">
        <f>G704+J704</f>
        <v>190.2</v>
      </c>
      <c r="N704" s="10">
        <f>H704+K704</f>
        <v>0</v>
      </c>
      <c r="O704" s="106"/>
      <c r="P704" s="106"/>
      <c r="Q704" s="50"/>
    </row>
    <row r="705" spans="1:17" ht="22.5" customHeight="1">
      <c r="A705" s="60" t="s">
        <v>192</v>
      </c>
      <c r="B705" s="51">
        <v>2</v>
      </c>
      <c r="C705" s="36" t="s">
        <v>1898</v>
      </c>
      <c r="D705" s="78" t="s">
        <v>2318</v>
      </c>
      <c r="E705" s="82" t="s">
        <v>861</v>
      </c>
      <c r="F705" s="75">
        <f>F706+G706+H706</f>
        <v>0</v>
      </c>
      <c r="G705" s="80"/>
      <c r="H705" s="81"/>
      <c r="I705" s="75">
        <f>I706+J706+K706</f>
        <v>5</v>
      </c>
      <c r="J705" s="80"/>
      <c r="K705" s="81"/>
      <c r="L705" s="75">
        <f>L706+M706+N706</f>
        <v>5</v>
      </c>
      <c r="M705" s="80"/>
      <c r="N705" s="81"/>
      <c r="O705" s="105" t="s">
        <v>646</v>
      </c>
      <c r="P705" s="105" t="s">
        <v>862</v>
      </c>
      <c r="Q705" s="49" t="s">
        <v>1899</v>
      </c>
    </row>
    <row r="706" spans="1:17" ht="22.5" customHeight="1">
      <c r="A706" s="61"/>
      <c r="B706" s="52"/>
      <c r="C706" s="38" t="s">
        <v>863</v>
      </c>
      <c r="D706" s="79"/>
      <c r="E706" s="83"/>
      <c r="F706" s="10"/>
      <c r="G706" s="10"/>
      <c r="H706" s="10"/>
      <c r="I706" s="10"/>
      <c r="J706" s="10">
        <v>5</v>
      </c>
      <c r="K706" s="10"/>
      <c r="L706" s="10">
        <f>F706+I706</f>
        <v>0</v>
      </c>
      <c r="M706" s="10">
        <f>G706+J706</f>
        <v>5</v>
      </c>
      <c r="N706" s="10">
        <f>H706+K706</f>
        <v>0</v>
      </c>
      <c r="O706" s="106"/>
      <c r="P706" s="106"/>
      <c r="Q706" s="50"/>
    </row>
    <row r="707" spans="1:17" ht="29.25" customHeight="1">
      <c r="A707" s="60" t="s">
        <v>192</v>
      </c>
      <c r="B707" s="51">
        <v>3</v>
      </c>
      <c r="C707" s="36" t="s">
        <v>1900</v>
      </c>
      <c r="D707" s="91">
        <v>28041</v>
      </c>
      <c r="E707" s="82" t="s">
        <v>864</v>
      </c>
      <c r="F707" s="75">
        <f>F708+G708+H708</f>
        <v>6</v>
      </c>
      <c r="G707" s="80"/>
      <c r="H707" s="81"/>
      <c r="I707" s="75">
        <f>I708+J708+K708</f>
        <v>0</v>
      </c>
      <c r="J707" s="80"/>
      <c r="K707" s="81"/>
      <c r="L707" s="75">
        <f>L708+M708+N708</f>
        <v>6</v>
      </c>
      <c r="M707" s="80"/>
      <c r="N707" s="81"/>
      <c r="O707" s="105" t="s">
        <v>646</v>
      </c>
      <c r="P707" s="105" t="s">
        <v>865</v>
      </c>
      <c r="Q707" s="49"/>
    </row>
    <row r="708" spans="1:17" ht="29.25" customHeight="1">
      <c r="A708" s="61"/>
      <c r="B708" s="52"/>
      <c r="C708" s="38" t="s">
        <v>866</v>
      </c>
      <c r="D708" s="79"/>
      <c r="E708" s="83"/>
      <c r="F708" s="10"/>
      <c r="G708" s="10">
        <v>6</v>
      </c>
      <c r="H708" s="10"/>
      <c r="I708" s="10"/>
      <c r="J708" s="10"/>
      <c r="K708" s="10"/>
      <c r="L708" s="10">
        <f>F708+I708</f>
        <v>0</v>
      </c>
      <c r="M708" s="10">
        <f>G708+J708</f>
        <v>6</v>
      </c>
      <c r="N708" s="10">
        <f>H708+K708</f>
        <v>0</v>
      </c>
      <c r="O708" s="106"/>
      <c r="P708" s="106"/>
      <c r="Q708" s="50"/>
    </row>
    <row r="709" spans="1:17" ht="22.5" customHeight="1">
      <c r="A709" s="60" t="s">
        <v>192</v>
      </c>
      <c r="B709" s="51">
        <v>4</v>
      </c>
      <c r="C709" s="36" t="s">
        <v>1901</v>
      </c>
      <c r="D709" s="78" t="s">
        <v>2319</v>
      </c>
      <c r="E709" s="82" t="s">
        <v>864</v>
      </c>
      <c r="F709" s="75">
        <f>F710+G710+H710</f>
        <v>0</v>
      </c>
      <c r="G709" s="80"/>
      <c r="H709" s="81"/>
      <c r="I709" s="75">
        <f>I710+J710+K710</f>
        <v>811.5</v>
      </c>
      <c r="J709" s="80"/>
      <c r="K709" s="81"/>
      <c r="L709" s="75">
        <f>L710+M710+N710</f>
        <v>811.5</v>
      </c>
      <c r="M709" s="80"/>
      <c r="N709" s="81"/>
      <c r="O709" s="105" t="s">
        <v>867</v>
      </c>
      <c r="P709" s="105" t="s">
        <v>773</v>
      </c>
      <c r="Q709" s="49"/>
    </row>
    <row r="710" spans="1:17" ht="39" customHeight="1">
      <c r="A710" s="61"/>
      <c r="B710" s="52"/>
      <c r="C710" s="38" t="s">
        <v>774</v>
      </c>
      <c r="D710" s="79"/>
      <c r="E710" s="83"/>
      <c r="F710" s="10"/>
      <c r="G710" s="10"/>
      <c r="H710" s="10"/>
      <c r="I710" s="10">
        <v>811.5</v>
      </c>
      <c r="J710" s="10"/>
      <c r="K710" s="10"/>
      <c r="L710" s="10">
        <f>F710+I710</f>
        <v>811.5</v>
      </c>
      <c r="M710" s="10">
        <f>G710+J710</f>
        <v>0</v>
      </c>
      <c r="N710" s="10">
        <f>H710+K710</f>
        <v>0</v>
      </c>
      <c r="O710" s="106"/>
      <c r="P710" s="106"/>
      <c r="Q710" s="50"/>
    </row>
    <row r="711" spans="1:17" ht="22.5" customHeight="1">
      <c r="A711" s="60" t="s">
        <v>192</v>
      </c>
      <c r="B711" s="51">
        <v>5</v>
      </c>
      <c r="C711" s="36" t="s">
        <v>1902</v>
      </c>
      <c r="D711" s="91">
        <v>28580</v>
      </c>
      <c r="E711" s="82" t="s">
        <v>1133</v>
      </c>
      <c r="F711" s="75">
        <f>F712+G712+H712</f>
        <v>1</v>
      </c>
      <c r="G711" s="80"/>
      <c r="H711" s="81"/>
      <c r="I711" s="75">
        <f>I712+J712+K712</f>
        <v>0</v>
      </c>
      <c r="J711" s="80"/>
      <c r="K711" s="81"/>
      <c r="L711" s="75">
        <f>L712+M712+N712</f>
        <v>1</v>
      </c>
      <c r="M711" s="80"/>
      <c r="N711" s="81"/>
      <c r="O711" s="105" t="s">
        <v>646</v>
      </c>
      <c r="P711" s="105" t="s">
        <v>775</v>
      </c>
      <c r="Q711" s="49"/>
    </row>
    <row r="712" spans="1:17" ht="22.5" customHeight="1">
      <c r="A712" s="61"/>
      <c r="B712" s="52"/>
      <c r="C712" s="38" t="s">
        <v>776</v>
      </c>
      <c r="D712" s="79"/>
      <c r="E712" s="83"/>
      <c r="F712" s="10"/>
      <c r="G712" s="10"/>
      <c r="H712" s="10">
        <v>1</v>
      </c>
      <c r="I712" s="10"/>
      <c r="J712" s="10"/>
      <c r="K712" s="10"/>
      <c r="L712" s="10">
        <f>F712+I712</f>
        <v>0</v>
      </c>
      <c r="M712" s="10">
        <f>G712+J712</f>
        <v>0</v>
      </c>
      <c r="N712" s="10">
        <f>H712+K712</f>
        <v>1</v>
      </c>
      <c r="O712" s="106"/>
      <c r="P712" s="106"/>
      <c r="Q712" s="50"/>
    </row>
    <row r="713" spans="1:17" ht="22.5" customHeight="1">
      <c r="A713" s="60" t="s">
        <v>192</v>
      </c>
      <c r="B713" s="51">
        <v>6</v>
      </c>
      <c r="C713" s="36" t="s">
        <v>1903</v>
      </c>
      <c r="D713" s="91">
        <v>28580</v>
      </c>
      <c r="E713" s="82" t="s">
        <v>777</v>
      </c>
      <c r="F713" s="75">
        <f>F714+G714+H714</f>
        <v>2</v>
      </c>
      <c r="G713" s="80"/>
      <c r="H713" s="81"/>
      <c r="I713" s="75">
        <f>I714+J714+K714</f>
        <v>0</v>
      </c>
      <c r="J713" s="80"/>
      <c r="K713" s="81"/>
      <c r="L713" s="75">
        <f>L714+M714+N714</f>
        <v>2</v>
      </c>
      <c r="M713" s="80"/>
      <c r="N713" s="81"/>
      <c r="O713" s="105" t="s">
        <v>646</v>
      </c>
      <c r="P713" s="105" t="s">
        <v>778</v>
      </c>
      <c r="Q713" s="49"/>
    </row>
    <row r="714" spans="1:17" ht="22.5" customHeight="1">
      <c r="A714" s="61"/>
      <c r="B714" s="52"/>
      <c r="C714" s="38" t="s">
        <v>779</v>
      </c>
      <c r="D714" s="79"/>
      <c r="E714" s="83"/>
      <c r="F714" s="10"/>
      <c r="G714" s="10"/>
      <c r="H714" s="10">
        <v>2</v>
      </c>
      <c r="I714" s="10"/>
      <c r="J714" s="10"/>
      <c r="K714" s="10"/>
      <c r="L714" s="10">
        <f>F714+I714</f>
        <v>0</v>
      </c>
      <c r="M714" s="10">
        <f>G714+J714</f>
        <v>0</v>
      </c>
      <c r="N714" s="10">
        <f>H714+K714</f>
        <v>2</v>
      </c>
      <c r="O714" s="106"/>
      <c r="P714" s="106"/>
      <c r="Q714" s="50"/>
    </row>
    <row r="715" spans="1:17" ht="22.5" customHeight="1">
      <c r="A715" s="60" t="s">
        <v>192</v>
      </c>
      <c r="B715" s="51">
        <v>7</v>
      </c>
      <c r="C715" s="36" t="s">
        <v>1904</v>
      </c>
      <c r="D715" s="78" t="s">
        <v>2320</v>
      </c>
      <c r="E715" s="82" t="s">
        <v>777</v>
      </c>
      <c r="F715" s="75">
        <f>F716+G716+H716</f>
        <v>0</v>
      </c>
      <c r="G715" s="80"/>
      <c r="H715" s="81"/>
      <c r="I715" s="75">
        <f>I716+J716+K716</f>
        <v>34.8</v>
      </c>
      <c r="J715" s="80"/>
      <c r="K715" s="81"/>
      <c r="L715" s="75">
        <f>L716+M716+N716</f>
        <v>34.8</v>
      </c>
      <c r="M715" s="80"/>
      <c r="N715" s="81"/>
      <c r="O715" s="105" t="s">
        <v>723</v>
      </c>
      <c r="P715" s="105" t="s">
        <v>780</v>
      </c>
      <c r="Q715" s="49"/>
    </row>
    <row r="716" spans="1:17" ht="22.5" customHeight="1">
      <c r="A716" s="61"/>
      <c r="B716" s="52"/>
      <c r="C716" s="38" t="s">
        <v>781</v>
      </c>
      <c r="D716" s="79"/>
      <c r="E716" s="83"/>
      <c r="F716" s="10"/>
      <c r="G716" s="10"/>
      <c r="H716" s="10"/>
      <c r="I716" s="10"/>
      <c r="J716" s="10"/>
      <c r="K716" s="10">
        <v>34.8</v>
      </c>
      <c r="L716" s="10">
        <f>F716+I716</f>
        <v>0</v>
      </c>
      <c r="M716" s="10">
        <f>G716+J716</f>
        <v>0</v>
      </c>
      <c r="N716" s="10">
        <f>H716+K716</f>
        <v>34.8</v>
      </c>
      <c r="O716" s="106"/>
      <c r="P716" s="106"/>
      <c r="Q716" s="50"/>
    </row>
    <row r="717" spans="1:17" ht="29.25" customHeight="1">
      <c r="A717" s="60" t="s">
        <v>192</v>
      </c>
      <c r="B717" s="51"/>
      <c r="C717" s="36"/>
      <c r="D717" s="92"/>
      <c r="E717" s="93"/>
      <c r="F717" s="88">
        <f>F718+G718+H718</f>
        <v>112.5</v>
      </c>
      <c r="G717" s="89"/>
      <c r="H717" s="90"/>
      <c r="I717" s="88">
        <f>I718+J718+K718</f>
        <v>938</v>
      </c>
      <c r="J717" s="89"/>
      <c r="K717" s="90"/>
      <c r="L717" s="88">
        <f>L718+M718+N718</f>
        <v>1050.5</v>
      </c>
      <c r="M717" s="89"/>
      <c r="N717" s="90"/>
      <c r="O717" s="99"/>
      <c r="P717" s="99"/>
      <c r="Q717" s="103"/>
    </row>
    <row r="718" spans="1:17" ht="23.25" customHeight="1">
      <c r="A718" s="61"/>
      <c r="B718" s="52"/>
      <c r="C718" s="38" t="s">
        <v>732</v>
      </c>
      <c r="D718" s="87"/>
      <c r="E718" s="94"/>
      <c r="F718" s="11">
        <f>F704+F706+F708+F710+F712+F714+F716</f>
        <v>0</v>
      </c>
      <c r="G718" s="11">
        <f aca="true" t="shared" si="15" ref="G718:N718">G704+G706+G708+G710+G712+G714+G716</f>
        <v>109.5</v>
      </c>
      <c r="H718" s="11">
        <f t="shared" si="15"/>
        <v>3</v>
      </c>
      <c r="I718" s="11">
        <f t="shared" si="15"/>
        <v>811.5</v>
      </c>
      <c r="J718" s="11">
        <f t="shared" si="15"/>
        <v>91.7</v>
      </c>
      <c r="K718" s="11">
        <f t="shared" si="15"/>
        <v>34.8</v>
      </c>
      <c r="L718" s="11">
        <f t="shared" si="15"/>
        <v>811.5</v>
      </c>
      <c r="M718" s="11">
        <f t="shared" si="15"/>
        <v>201.2</v>
      </c>
      <c r="N718" s="11">
        <f t="shared" si="15"/>
        <v>37.8</v>
      </c>
      <c r="O718" s="100"/>
      <c r="P718" s="100"/>
      <c r="Q718" s="104"/>
    </row>
    <row r="719" spans="1:17" ht="22.5" customHeight="1">
      <c r="A719" s="60" t="s">
        <v>193</v>
      </c>
      <c r="B719" s="51">
        <v>1</v>
      </c>
      <c r="C719" s="36" t="s">
        <v>1905</v>
      </c>
      <c r="D719" s="78" t="s">
        <v>2282</v>
      </c>
      <c r="E719" s="82" t="s">
        <v>782</v>
      </c>
      <c r="F719" s="75">
        <f>F720+G720+H720</f>
        <v>103.2</v>
      </c>
      <c r="G719" s="80"/>
      <c r="H719" s="81"/>
      <c r="I719" s="75">
        <f>I720+J720+K720</f>
        <v>7.8</v>
      </c>
      <c r="J719" s="80"/>
      <c r="K719" s="81"/>
      <c r="L719" s="75">
        <f>L720+M720+N720</f>
        <v>111</v>
      </c>
      <c r="M719" s="80"/>
      <c r="N719" s="81"/>
      <c r="O719" s="105" t="s">
        <v>783</v>
      </c>
      <c r="P719" s="95" t="s">
        <v>2443</v>
      </c>
      <c r="Q719" s="49" t="s">
        <v>1896</v>
      </c>
    </row>
    <row r="720" spans="1:17" ht="39" customHeight="1">
      <c r="A720" s="61"/>
      <c r="B720" s="52"/>
      <c r="C720" s="38" t="s">
        <v>784</v>
      </c>
      <c r="D720" s="79"/>
      <c r="E720" s="83"/>
      <c r="F720" s="10"/>
      <c r="G720" s="10"/>
      <c r="H720" s="10">
        <v>103.2</v>
      </c>
      <c r="I720" s="10"/>
      <c r="J720" s="10"/>
      <c r="K720" s="10">
        <v>7.8</v>
      </c>
      <c r="L720" s="10">
        <f>F720+I720</f>
        <v>0</v>
      </c>
      <c r="M720" s="10">
        <f>G720+J720</f>
        <v>0</v>
      </c>
      <c r="N720" s="10">
        <f>H720+K720</f>
        <v>111</v>
      </c>
      <c r="O720" s="106"/>
      <c r="P720" s="96"/>
      <c r="Q720" s="50"/>
    </row>
    <row r="721" spans="1:17" ht="22.5" customHeight="1">
      <c r="A721" s="60" t="s">
        <v>193</v>
      </c>
      <c r="B721" s="51">
        <v>2</v>
      </c>
      <c r="C721" s="36" t="s">
        <v>1906</v>
      </c>
      <c r="D721" s="78" t="s">
        <v>2321</v>
      </c>
      <c r="E721" s="82" t="s">
        <v>785</v>
      </c>
      <c r="F721" s="75">
        <f>F722+G722+H722</f>
        <v>0</v>
      </c>
      <c r="G721" s="80"/>
      <c r="H721" s="81"/>
      <c r="I721" s="75">
        <f>I722+J722+K722</f>
        <v>162.12</v>
      </c>
      <c r="J721" s="80"/>
      <c r="K721" s="81"/>
      <c r="L721" s="75">
        <f>L722+M722+N722</f>
        <v>162.12</v>
      </c>
      <c r="M721" s="80"/>
      <c r="N721" s="81"/>
      <c r="O721" s="105" t="s">
        <v>723</v>
      </c>
      <c r="P721" s="105" t="s">
        <v>786</v>
      </c>
      <c r="Q721" s="49"/>
    </row>
    <row r="722" spans="1:17" ht="22.5" customHeight="1">
      <c r="A722" s="61"/>
      <c r="B722" s="52"/>
      <c r="C722" s="38" t="s">
        <v>787</v>
      </c>
      <c r="D722" s="79"/>
      <c r="E722" s="83"/>
      <c r="F722" s="10"/>
      <c r="G722" s="10"/>
      <c r="H722" s="10"/>
      <c r="I722" s="10">
        <v>162.12</v>
      </c>
      <c r="J722" s="10"/>
      <c r="K722" s="10"/>
      <c r="L722" s="10">
        <f>F722+I722</f>
        <v>162.12</v>
      </c>
      <c r="M722" s="10">
        <f>G722+J722</f>
        <v>0</v>
      </c>
      <c r="N722" s="10">
        <f>H722+K722</f>
        <v>0</v>
      </c>
      <c r="O722" s="106"/>
      <c r="P722" s="106"/>
      <c r="Q722" s="50"/>
    </row>
    <row r="723" spans="1:17" ht="26.25" customHeight="1">
      <c r="A723" s="60" t="s">
        <v>193</v>
      </c>
      <c r="B723" s="51"/>
      <c r="C723" s="36"/>
      <c r="D723" s="92"/>
      <c r="E723" s="93"/>
      <c r="F723" s="88">
        <f>F724+G724+H724</f>
        <v>103.2</v>
      </c>
      <c r="G723" s="89"/>
      <c r="H723" s="90"/>
      <c r="I723" s="88">
        <f>I724+J724+K724</f>
        <v>169.92000000000002</v>
      </c>
      <c r="J723" s="89"/>
      <c r="K723" s="90"/>
      <c r="L723" s="88">
        <f>L724+M724+N724</f>
        <v>273.12</v>
      </c>
      <c r="M723" s="89"/>
      <c r="N723" s="90"/>
      <c r="O723" s="99"/>
      <c r="P723" s="99"/>
      <c r="Q723" s="103"/>
    </row>
    <row r="724" spans="1:17" ht="26.25" customHeight="1">
      <c r="A724" s="61"/>
      <c r="B724" s="52"/>
      <c r="C724" s="38" t="s">
        <v>788</v>
      </c>
      <c r="D724" s="87"/>
      <c r="E724" s="94"/>
      <c r="F724" s="11">
        <f>F720+F722</f>
        <v>0</v>
      </c>
      <c r="G724" s="11">
        <f aca="true" t="shared" si="16" ref="G724:N724">G720+G722</f>
        <v>0</v>
      </c>
      <c r="H724" s="11">
        <f t="shared" si="16"/>
        <v>103.2</v>
      </c>
      <c r="I724" s="11">
        <f t="shared" si="16"/>
        <v>162.12</v>
      </c>
      <c r="J724" s="11">
        <f t="shared" si="16"/>
        <v>0</v>
      </c>
      <c r="K724" s="11">
        <f t="shared" si="16"/>
        <v>7.8</v>
      </c>
      <c r="L724" s="11">
        <f t="shared" si="16"/>
        <v>162.12</v>
      </c>
      <c r="M724" s="11">
        <f t="shared" si="16"/>
        <v>0</v>
      </c>
      <c r="N724" s="11">
        <f t="shared" si="16"/>
        <v>111</v>
      </c>
      <c r="O724" s="100"/>
      <c r="P724" s="100"/>
      <c r="Q724" s="104"/>
    </row>
    <row r="725" spans="1:17" ht="22.5" customHeight="1">
      <c r="A725" s="60" t="s">
        <v>194</v>
      </c>
      <c r="B725" s="51">
        <v>1</v>
      </c>
      <c r="C725" s="36" t="s">
        <v>1907</v>
      </c>
      <c r="D725" s="91">
        <v>26602</v>
      </c>
      <c r="E725" s="84" t="s">
        <v>2153</v>
      </c>
      <c r="F725" s="55">
        <f>F726+G726+H726</f>
        <v>612.09</v>
      </c>
      <c r="G725" s="56"/>
      <c r="H725" s="57"/>
      <c r="I725" s="55">
        <f>I726+J726+K726</f>
        <v>0</v>
      </c>
      <c r="J725" s="56"/>
      <c r="K725" s="57"/>
      <c r="L725" s="55">
        <f>L726+M726+N726</f>
        <v>612.09</v>
      </c>
      <c r="M725" s="56"/>
      <c r="N725" s="57"/>
      <c r="O725" s="95" t="s">
        <v>789</v>
      </c>
      <c r="P725" s="95" t="s">
        <v>790</v>
      </c>
      <c r="Q725" s="49"/>
    </row>
    <row r="726" spans="1:17" ht="22.5" customHeight="1">
      <c r="A726" s="61"/>
      <c r="B726" s="52"/>
      <c r="C726" s="38" t="s">
        <v>791</v>
      </c>
      <c r="D726" s="79"/>
      <c r="E726" s="85"/>
      <c r="F726" s="14"/>
      <c r="G726" s="14">
        <v>612.09</v>
      </c>
      <c r="H726" s="14"/>
      <c r="I726" s="14"/>
      <c r="J726" s="14"/>
      <c r="K726" s="14"/>
      <c r="L726" s="14">
        <f>F726+I726</f>
        <v>0</v>
      </c>
      <c r="M726" s="14">
        <f>G726+J726</f>
        <v>612.09</v>
      </c>
      <c r="N726" s="14">
        <f>H726+K726</f>
        <v>0</v>
      </c>
      <c r="O726" s="96"/>
      <c r="P726" s="96"/>
      <c r="Q726" s="50"/>
    </row>
    <row r="727" spans="1:17" ht="22.5" customHeight="1">
      <c r="A727" s="60" t="s">
        <v>194</v>
      </c>
      <c r="B727" s="51">
        <v>2</v>
      </c>
      <c r="C727" s="36" t="s">
        <v>1908</v>
      </c>
      <c r="D727" s="91">
        <v>26602</v>
      </c>
      <c r="E727" s="82" t="s">
        <v>792</v>
      </c>
      <c r="F727" s="55">
        <f>F728+G728+H728</f>
        <v>139.89</v>
      </c>
      <c r="G727" s="56"/>
      <c r="H727" s="57"/>
      <c r="I727" s="55">
        <f>I728+J728+K728</f>
        <v>0</v>
      </c>
      <c r="J727" s="56"/>
      <c r="K727" s="57"/>
      <c r="L727" s="55">
        <f>L728+M728+N728</f>
        <v>139.89</v>
      </c>
      <c r="M727" s="56"/>
      <c r="N727" s="57"/>
      <c r="O727" s="95" t="s">
        <v>793</v>
      </c>
      <c r="P727" s="95" t="s">
        <v>2438</v>
      </c>
      <c r="Q727" s="49"/>
    </row>
    <row r="728" spans="1:17" ht="22.5" customHeight="1">
      <c r="A728" s="61"/>
      <c r="B728" s="52"/>
      <c r="C728" s="38" t="s">
        <v>794</v>
      </c>
      <c r="D728" s="79"/>
      <c r="E728" s="83"/>
      <c r="F728" s="14"/>
      <c r="G728" s="14">
        <v>139.89</v>
      </c>
      <c r="H728" s="14"/>
      <c r="I728" s="14"/>
      <c r="J728" s="14"/>
      <c r="K728" s="14"/>
      <c r="L728" s="14">
        <f>F728+I728</f>
        <v>0</v>
      </c>
      <c r="M728" s="14">
        <f>G728+J728</f>
        <v>139.89</v>
      </c>
      <c r="N728" s="14">
        <f>H728+K728</f>
        <v>0</v>
      </c>
      <c r="O728" s="96"/>
      <c r="P728" s="96"/>
      <c r="Q728" s="50"/>
    </row>
    <row r="729" spans="1:17" ht="22.5" customHeight="1">
      <c r="A729" s="60" t="s">
        <v>194</v>
      </c>
      <c r="B729" s="51">
        <v>3</v>
      </c>
      <c r="C729" s="36" t="s">
        <v>1909</v>
      </c>
      <c r="D729" s="91">
        <v>26602</v>
      </c>
      <c r="E729" s="82" t="s">
        <v>795</v>
      </c>
      <c r="F729" s="55">
        <v>96</v>
      </c>
      <c r="G729" s="56"/>
      <c r="H729" s="57"/>
      <c r="I729" s="55">
        <f>I730+J730+K730</f>
        <v>0</v>
      </c>
      <c r="J729" s="56"/>
      <c r="K729" s="57"/>
      <c r="L729" s="55">
        <v>96</v>
      </c>
      <c r="M729" s="56"/>
      <c r="N729" s="57"/>
      <c r="O729" s="95" t="s">
        <v>723</v>
      </c>
      <c r="P729" s="95" t="s">
        <v>796</v>
      </c>
      <c r="Q729" s="49"/>
    </row>
    <row r="730" spans="1:17" ht="22.5" customHeight="1">
      <c r="A730" s="61"/>
      <c r="B730" s="52"/>
      <c r="C730" s="38" t="s">
        <v>797</v>
      </c>
      <c r="D730" s="79"/>
      <c r="E730" s="83"/>
      <c r="F730" s="14"/>
      <c r="G730" s="14">
        <v>55</v>
      </c>
      <c r="H730" s="14">
        <v>41</v>
      </c>
      <c r="I730" s="14"/>
      <c r="J730" s="14"/>
      <c r="K730" s="14"/>
      <c r="L730" s="14">
        <v>0</v>
      </c>
      <c r="M730" s="14">
        <v>55</v>
      </c>
      <c r="N730" s="14">
        <v>41</v>
      </c>
      <c r="O730" s="96"/>
      <c r="P730" s="96"/>
      <c r="Q730" s="50"/>
    </row>
    <row r="731" spans="1:17" ht="22.5" customHeight="1">
      <c r="A731" s="60" t="s">
        <v>194</v>
      </c>
      <c r="B731" s="51">
        <v>4</v>
      </c>
      <c r="C731" s="36" t="s">
        <v>1910</v>
      </c>
      <c r="D731" s="91">
        <v>26602</v>
      </c>
      <c r="E731" s="82" t="s">
        <v>770</v>
      </c>
      <c r="F731" s="55">
        <v>48</v>
      </c>
      <c r="G731" s="56"/>
      <c r="H731" s="57"/>
      <c r="I731" s="55">
        <f>I732+J732+K732</f>
        <v>0</v>
      </c>
      <c r="J731" s="56"/>
      <c r="K731" s="57"/>
      <c r="L731" s="55">
        <v>48</v>
      </c>
      <c r="M731" s="56"/>
      <c r="N731" s="57"/>
      <c r="O731" s="95" t="s">
        <v>1065</v>
      </c>
      <c r="P731" s="95" t="s">
        <v>798</v>
      </c>
      <c r="Q731" s="49"/>
    </row>
    <row r="732" spans="1:17" ht="22.5" customHeight="1">
      <c r="A732" s="61"/>
      <c r="B732" s="52"/>
      <c r="C732" s="38" t="s">
        <v>799</v>
      </c>
      <c r="D732" s="79"/>
      <c r="E732" s="83"/>
      <c r="F732" s="14">
        <v>3</v>
      </c>
      <c r="G732" s="14">
        <v>44</v>
      </c>
      <c r="H732" s="14">
        <v>1</v>
      </c>
      <c r="I732" s="14"/>
      <c r="J732" s="14"/>
      <c r="K732" s="14"/>
      <c r="L732" s="14">
        <v>3</v>
      </c>
      <c r="M732" s="14">
        <v>44</v>
      </c>
      <c r="N732" s="14">
        <v>1</v>
      </c>
      <c r="O732" s="96"/>
      <c r="P732" s="96"/>
      <c r="Q732" s="50"/>
    </row>
    <row r="733" spans="1:17" ht="22.5" customHeight="1">
      <c r="A733" s="60" t="s">
        <v>194</v>
      </c>
      <c r="B733" s="51">
        <v>5</v>
      </c>
      <c r="C733" s="36" t="s">
        <v>1911</v>
      </c>
      <c r="D733" s="91">
        <v>26602</v>
      </c>
      <c r="E733" s="82" t="s">
        <v>800</v>
      </c>
      <c r="F733" s="55">
        <v>615</v>
      </c>
      <c r="G733" s="56"/>
      <c r="H733" s="57"/>
      <c r="I733" s="55">
        <f>I734+J734+K734</f>
        <v>0</v>
      </c>
      <c r="J733" s="56"/>
      <c r="K733" s="57"/>
      <c r="L733" s="55">
        <v>615</v>
      </c>
      <c r="M733" s="56"/>
      <c r="N733" s="57"/>
      <c r="O733" s="95" t="s">
        <v>789</v>
      </c>
      <c r="P733" s="95" t="s">
        <v>2439</v>
      </c>
      <c r="Q733" s="49"/>
    </row>
    <row r="734" spans="1:17" ht="22.5" customHeight="1">
      <c r="A734" s="61"/>
      <c r="B734" s="52"/>
      <c r="C734" s="38" t="s">
        <v>801</v>
      </c>
      <c r="D734" s="79"/>
      <c r="E734" s="83"/>
      <c r="F734" s="14"/>
      <c r="G734" s="14">
        <v>615</v>
      </c>
      <c r="H734" s="14"/>
      <c r="I734" s="14"/>
      <c r="J734" s="14"/>
      <c r="K734" s="14"/>
      <c r="L734" s="14">
        <v>0</v>
      </c>
      <c r="M734" s="14">
        <v>615</v>
      </c>
      <c r="N734" s="14">
        <v>0</v>
      </c>
      <c r="O734" s="96"/>
      <c r="P734" s="96"/>
      <c r="Q734" s="50"/>
    </row>
    <row r="735" spans="1:17" ht="22.5" customHeight="1">
      <c r="A735" s="60" t="s">
        <v>194</v>
      </c>
      <c r="B735" s="51">
        <v>6</v>
      </c>
      <c r="C735" s="36" t="s">
        <v>1912</v>
      </c>
      <c r="D735" s="91">
        <v>26602</v>
      </c>
      <c r="E735" s="82" t="s">
        <v>771</v>
      </c>
      <c r="F735" s="55">
        <v>241</v>
      </c>
      <c r="G735" s="56"/>
      <c r="H735" s="57"/>
      <c r="I735" s="55">
        <f>I736+J736+K736</f>
        <v>0</v>
      </c>
      <c r="J735" s="56"/>
      <c r="K735" s="57"/>
      <c r="L735" s="55">
        <v>241</v>
      </c>
      <c r="M735" s="56"/>
      <c r="N735" s="57"/>
      <c r="O735" s="95" t="s">
        <v>789</v>
      </c>
      <c r="P735" s="95" t="s">
        <v>2440</v>
      </c>
      <c r="Q735" s="49"/>
    </row>
    <row r="736" spans="1:17" ht="22.5" customHeight="1">
      <c r="A736" s="61"/>
      <c r="B736" s="52"/>
      <c r="C736" s="38" t="s">
        <v>802</v>
      </c>
      <c r="D736" s="79"/>
      <c r="E736" s="83"/>
      <c r="F736" s="14"/>
      <c r="G736" s="14">
        <v>241</v>
      </c>
      <c r="H736" s="14"/>
      <c r="I736" s="14"/>
      <c r="J736" s="14"/>
      <c r="K736" s="14"/>
      <c r="L736" s="14">
        <v>0</v>
      </c>
      <c r="M736" s="14">
        <v>241</v>
      </c>
      <c r="N736" s="14">
        <v>0</v>
      </c>
      <c r="O736" s="96"/>
      <c r="P736" s="96"/>
      <c r="Q736" s="50"/>
    </row>
    <row r="737" spans="1:17" ht="22.5" customHeight="1">
      <c r="A737" s="60" t="s">
        <v>194</v>
      </c>
      <c r="B737" s="51">
        <v>7</v>
      </c>
      <c r="C737" s="36" t="s">
        <v>1913</v>
      </c>
      <c r="D737" s="91">
        <v>27013</v>
      </c>
      <c r="E737" s="82" t="s">
        <v>803</v>
      </c>
      <c r="F737" s="55">
        <v>15</v>
      </c>
      <c r="G737" s="56"/>
      <c r="H737" s="57"/>
      <c r="I737" s="55">
        <f>I738+J738+K738</f>
        <v>0</v>
      </c>
      <c r="J737" s="56"/>
      <c r="K737" s="57"/>
      <c r="L737" s="55">
        <v>15</v>
      </c>
      <c r="M737" s="56"/>
      <c r="N737" s="57"/>
      <c r="O737" s="95" t="s">
        <v>723</v>
      </c>
      <c r="P737" s="95" t="s">
        <v>804</v>
      </c>
      <c r="Q737" s="49"/>
    </row>
    <row r="738" spans="1:17" ht="22.5" customHeight="1">
      <c r="A738" s="61"/>
      <c r="B738" s="52"/>
      <c r="C738" s="38" t="s">
        <v>805</v>
      </c>
      <c r="D738" s="79"/>
      <c r="E738" s="83"/>
      <c r="F738" s="14"/>
      <c r="G738" s="14">
        <v>15</v>
      </c>
      <c r="H738" s="14"/>
      <c r="I738" s="14"/>
      <c r="J738" s="14"/>
      <c r="K738" s="14"/>
      <c r="L738" s="14">
        <v>0</v>
      </c>
      <c r="M738" s="14">
        <v>15</v>
      </c>
      <c r="N738" s="14">
        <v>0</v>
      </c>
      <c r="O738" s="96"/>
      <c r="P738" s="96"/>
      <c r="Q738" s="50"/>
    </row>
    <row r="739" spans="1:17" ht="22.5" customHeight="1">
      <c r="A739" s="60" t="s">
        <v>194</v>
      </c>
      <c r="B739" s="51">
        <v>8</v>
      </c>
      <c r="C739" s="36" t="s">
        <v>1914</v>
      </c>
      <c r="D739" s="91">
        <v>27013</v>
      </c>
      <c r="E739" s="82" t="s">
        <v>806</v>
      </c>
      <c r="F739" s="55">
        <v>198</v>
      </c>
      <c r="G739" s="56"/>
      <c r="H739" s="57"/>
      <c r="I739" s="55">
        <f>I740+J740+K740</f>
        <v>0</v>
      </c>
      <c r="J739" s="56"/>
      <c r="K739" s="57"/>
      <c r="L739" s="55">
        <v>198</v>
      </c>
      <c r="M739" s="56"/>
      <c r="N739" s="57"/>
      <c r="O739" s="95" t="s">
        <v>723</v>
      </c>
      <c r="P739" s="95" t="s">
        <v>2441</v>
      </c>
      <c r="Q739" s="49"/>
    </row>
    <row r="740" spans="1:17" ht="22.5" customHeight="1">
      <c r="A740" s="61"/>
      <c r="B740" s="52"/>
      <c r="C740" s="38" t="s">
        <v>807</v>
      </c>
      <c r="D740" s="79"/>
      <c r="E740" s="83"/>
      <c r="F740" s="14"/>
      <c r="G740" s="14">
        <v>147</v>
      </c>
      <c r="H740" s="14">
        <v>51</v>
      </c>
      <c r="I740" s="14"/>
      <c r="J740" s="14"/>
      <c r="K740" s="14"/>
      <c r="L740" s="14">
        <v>0</v>
      </c>
      <c r="M740" s="14">
        <v>147</v>
      </c>
      <c r="N740" s="14">
        <v>51</v>
      </c>
      <c r="O740" s="96"/>
      <c r="P740" s="96"/>
      <c r="Q740" s="50"/>
    </row>
    <row r="741" spans="1:17" ht="30" customHeight="1">
      <c r="A741" s="60" t="s">
        <v>194</v>
      </c>
      <c r="B741" s="51">
        <v>9</v>
      </c>
      <c r="C741" s="36" t="s">
        <v>1915</v>
      </c>
      <c r="D741" s="91">
        <v>27013</v>
      </c>
      <c r="E741" s="82" t="s">
        <v>819</v>
      </c>
      <c r="F741" s="55">
        <v>93</v>
      </c>
      <c r="G741" s="56"/>
      <c r="H741" s="57"/>
      <c r="I741" s="55">
        <f>I742+J742+K742</f>
        <v>0</v>
      </c>
      <c r="J741" s="56"/>
      <c r="K741" s="57"/>
      <c r="L741" s="55">
        <v>93</v>
      </c>
      <c r="M741" s="56"/>
      <c r="N741" s="57"/>
      <c r="O741" s="95" t="s">
        <v>723</v>
      </c>
      <c r="P741" s="95" t="s">
        <v>808</v>
      </c>
      <c r="Q741" s="49"/>
    </row>
    <row r="742" spans="1:17" ht="30" customHeight="1">
      <c r="A742" s="61"/>
      <c r="B742" s="52"/>
      <c r="C742" s="38" t="s">
        <v>809</v>
      </c>
      <c r="D742" s="79"/>
      <c r="E742" s="83"/>
      <c r="F742" s="14"/>
      <c r="G742" s="14">
        <v>74</v>
      </c>
      <c r="H742" s="14">
        <v>19</v>
      </c>
      <c r="I742" s="14"/>
      <c r="J742" s="14"/>
      <c r="K742" s="14"/>
      <c r="L742" s="14">
        <v>0</v>
      </c>
      <c r="M742" s="14">
        <v>74</v>
      </c>
      <c r="N742" s="14">
        <v>19</v>
      </c>
      <c r="O742" s="96"/>
      <c r="P742" s="96"/>
      <c r="Q742" s="50"/>
    </row>
    <row r="743" spans="1:17" ht="22.5" customHeight="1">
      <c r="A743" s="60" t="s">
        <v>194</v>
      </c>
      <c r="B743" s="51">
        <v>10</v>
      </c>
      <c r="C743" s="36" t="s">
        <v>1916</v>
      </c>
      <c r="D743" s="91">
        <v>27013</v>
      </c>
      <c r="E743" s="82" t="s">
        <v>771</v>
      </c>
      <c r="F743" s="55">
        <v>15</v>
      </c>
      <c r="G743" s="56"/>
      <c r="H743" s="57"/>
      <c r="I743" s="55">
        <f>I744+J744+K744</f>
        <v>0</v>
      </c>
      <c r="J743" s="56"/>
      <c r="K743" s="57"/>
      <c r="L743" s="55">
        <v>15</v>
      </c>
      <c r="M743" s="56"/>
      <c r="N743" s="57"/>
      <c r="O743" s="95" t="s">
        <v>723</v>
      </c>
      <c r="P743" s="95" t="s">
        <v>810</v>
      </c>
      <c r="Q743" s="49"/>
    </row>
    <row r="744" spans="1:17" ht="33.75" customHeight="1">
      <c r="A744" s="61"/>
      <c r="B744" s="52"/>
      <c r="C744" s="38" t="s">
        <v>811</v>
      </c>
      <c r="D744" s="79"/>
      <c r="E744" s="83"/>
      <c r="F744" s="14"/>
      <c r="G744" s="14">
        <v>15</v>
      </c>
      <c r="H744" s="14"/>
      <c r="I744" s="14"/>
      <c r="J744" s="14"/>
      <c r="K744" s="14"/>
      <c r="L744" s="14">
        <v>0</v>
      </c>
      <c r="M744" s="14">
        <v>15</v>
      </c>
      <c r="N744" s="14">
        <v>0</v>
      </c>
      <c r="O744" s="96"/>
      <c r="P744" s="96"/>
      <c r="Q744" s="50"/>
    </row>
    <row r="745" spans="1:17" ht="22.5" customHeight="1">
      <c r="A745" s="60" t="s">
        <v>194</v>
      </c>
      <c r="B745" s="51">
        <v>11</v>
      </c>
      <c r="C745" s="36" t="s">
        <v>1917</v>
      </c>
      <c r="D745" s="91">
        <v>27389</v>
      </c>
      <c r="E745" s="82" t="s">
        <v>772</v>
      </c>
      <c r="F745" s="55">
        <v>12</v>
      </c>
      <c r="G745" s="56"/>
      <c r="H745" s="57"/>
      <c r="I745" s="55">
        <f>I746+J746+K746</f>
        <v>0</v>
      </c>
      <c r="J745" s="56"/>
      <c r="K745" s="57"/>
      <c r="L745" s="55">
        <v>12</v>
      </c>
      <c r="M745" s="56"/>
      <c r="N745" s="57"/>
      <c r="O745" s="95" t="s">
        <v>723</v>
      </c>
      <c r="P745" s="95" t="s">
        <v>2442</v>
      </c>
      <c r="Q745" s="49"/>
    </row>
    <row r="746" spans="1:17" ht="22.5" customHeight="1">
      <c r="A746" s="61"/>
      <c r="B746" s="52"/>
      <c r="C746" s="38" t="s">
        <v>812</v>
      </c>
      <c r="D746" s="79"/>
      <c r="E746" s="83"/>
      <c r="F746" s="14"/>
      <c r="G746" s="14">
        <v>12</v>
      </c>
      <c r="H746" s="14"/>
      <c r="I746" s="14"/>
      <c r="J746" s="14"/>
      <c r="K746" s="14"/>
      <c r="L746" s="14">
        <v>0</v>
      </c>
      <c r="M746" s="14">
        <v>12</v>
      </c>
      <c r="N746" s="14">
        <v>0</v>
      </c>
      <c r="O746" s="96"/>
      <c r="P746" s="96"/>
      <c r="Q746" s="50"/>
    </row>
    <row r="747" spans="1:17" ht="22.5" customHeight="1">
      <c r="A747" s="60" t="s">
        <v>194</v>
      </c>
      <c r="B747" s="51">
        <v>12</v>
      </c>
      <c r="C747" s="36" t="s">
        <v>1918</v>
      </c>
      <c r="D747" s="91">
        <v>27389</v>
      </c>
      <c r="E747" s="82" t="s">
        <v>771</v>
      </c>
      <c r="F747" s="55">
        <v>22</v>
      </c>
      <c r="G747" s="56"/>
      <c r="H747" s="57"/>
      <c r="I747" s="55">
        <f>I748+J748+K748</f>
        <v>0</v>
      </c>
      <c r="J747" s="56"/>
      <c r="K747" s="57"/>
      <c r="L747" s="55">
        <v>22</v>
      </c>
      <c r="M747" s="56"/>
      <c r="N747" s="57"/>
      <c r="O747" s="95" t="s">
        <v>723</v>
      </c>
      <c r="P747" s="95" t="s">
        <v>813</v>
      </c>
      <c r="Q747" s="49"/>
    </row>
    <row r="748" spans="1:17" ht="22.5" customHeight="1">
      <c r="A748" s="61"/>
      <c r="B748" s="52"/>
      <c r="C748" s="38" t="s">
        <v>814</v>
      </c>
      <c r="D748" s="79"/>
      <c r="E748" s="83"/>
      <c r="F748" s="14"/>
      <c r="G748" s="14">
        <v>22</v>
      </c>
      <c r="H748" s="14"/>
      <c r="I748" s="14"/>
      <c r="J748" s="14"/>
      <c r="K748" s="14"/>
      <c r="L748" s="14">
        <v>0</v>
      </c>
      <c r="M748" s="14">
        <v>22</v>
      </c>
      <c r="N748" s="14">
        <v>0</v>
      </c>
      <c r="O748" s="96"/>
      <c r="P748" s="96"/>
      <c r="Q748" s="50"/>
    </row>
    <row r="749" spans="1:17" ht="22.5" customHeight="1">
      <c r="A749" s="60" t="s">
        <v>194</v>
      </c>
      <c r="B749" s="51">
        <v>13</v>
      </c>
      <c r="C749" s="36" t="s">
        <v>1919</v>
      </c>
      <c r="D749" s="91">
        <v>27750</v>
      </c>
      <c r="E749" s="82" t="s">
        <v>803</v>
      </c>
      <c r="F749" s="55">
        <v>37</v>
      </c>
      <c r="G749" s="56"/>
      <c r="H749" s="57"/>
      <c r="I749" s="55">
        <f>I750+J750+K750</f>
        <v>0</v>
      </c>
      <c r="J749" s="56"/>
      <c r="K749" s="57"/>
      <c r="L749" s="55">
        <v>37</v>
      </c>
      <c r="M749" s="56"/>
      <c r="N749" s="57"/>
      <c r="O749" s="95" t="s">
        <v>723</v>
      </c>
      <c r="P749" s="95" t="s">
        <v>1081</v>
      </c>
      <c r="Q749" s="49"/>
    </row>
    <row r="750" spans="1:17" ht="22.5" customHeight="1">
      <c r="A750" s="61"/>
      <c r="B750" s="52"/>
      <c r="C750" s="38" t="s">
        <v>815</v>
      </c>
      <c r="D750" s="79"/>
      <c r="E750" s="83"/>
      <c r="F750" s="14"/>
      <c r="G750" s="14">
        <v>37</v>
      </c>
      <c r="H750" s="14"/>
      <c r="I750" s="14"/>
      <c r="J750" s="14"/>
      <c r="K750" s="14"/>
      <c r="L750" s="14">
        <v>0</v>
      </c>
      <c r="M750" s="14">
        <v>37</v>
      </c>
      <c r="N750" s="14">
        <v>0</v>
      </c>
      <c r="O750" s="96"/>
      <c r="P750" s="96"/>
      <c r="Q750" s="50"/>
    </row>
    <row r="751" spans="1:17" ht="22.5" customHeight="1">
      <c r="A751" s="60" t="s">
        <v>194</v>
      </c>
      <c r="B751" s="51"/>
      <c r="C751" s="36"/>
      <c r="D751" s="92"/>
      <c r="E751" s="93"/>
      <c r="F751" s="125">
        <f>F752+G752+H752</f>
        <v>2143.98</v>
      </c>
      <c r="G751" s="126"/>
      <c r="H751" s="127"/>
      <c r="I751" s="125">
        <f>I752+J752+K752</f>
        <v>0</v>
      </c>
      <c r="J751" s="126"/>
      <c r="K751" s="127"/>
      <c r="L751" s="125">
        <f>L752+M752+N752</f>
        <v>2143.98</v>
      </c>
      <c r="M751" s="126"/>
      <c r="N751" s="127"/>
      <c r="O751" s="128"/>
      <c r="P751" s="99"/>
      <c r="Q751" s="103"/>
    </row>
    <row r="752" spans="1:17" ht="22.5" customHeight="1">
      <c r="A752" s="61"/>
      <c r="B752" s="52"/>
      <c r="C752" s="38" t="s">
        <v>960</v>
      </c>
      <c r="D752" s="87"/>
      <c r="E752" s="94"/>
      <c r="F752" s="33">
        <f>F726+F728+F730+F732+F734+F736+F738+F740+F742+F744+F746+F748+F750</f>
        <v>3</v>
      </c>
      <c r="G752" s="33">
        <f aca="true" t="shared" si="17" ref="G752:N752">G726+G728+G730+G732+G734+G736+G738+G740+G742+G744+G746+G748+G750</f>
        <v>2028.98</v>
      </c>
      <c r="H752" s="33">
        <f t="shared" si="17"/>
        <v>112</v>
      </c>
      <c r="I752" s="33">
        <f t="shared" si="17"/>
        <v>0</v>
      </c>
      <c r="J752" s="33">
        <f t="shared" si="17"/>
        <v>0</v>
      </c>
      <c r="K752" s="33">
        <f t="shared" si="17"/>
        <v>0</v>
      </c>
      <c r="L752" s="33">
        <f t="shared" si="17"/>
        <v>3</v>
      </c>
      <c r="M752" s="33">
        <f t="shared" si="17"/>
        <v>2028.98</v>
      </c>
      <c r="N752" s="33">
        <f t="shared" si="17"/>
        <v>112</v>
      </c>
      <c r="O752" s="129"/>
      <c r="P752" s="100"/>
      <c r="Q752" s="104"/>
    </row>
    <row r="753" spans="1:17" ht="30.75" customHeight="1">
      <c r="A753" s="60" t="s">
        <v>195</v>
      </c>
      <c r="B753" s="51">
        <v>1</v>
      </c>
      <c r="C753" s="36" t="s">
        <v>1920</v>
      </c>
      <c r="D753" s="78" t="s">
        <v>2322</v>
      </c>
      <c r="E753" s="82" t="s">
        <v>816</v>
      </c>
      <c r="F753" s="75">
        <f>F754+G754+H754</f>
        <v>12.7</v>
      </c>
      <c r="G753" s="80"/>
      <c r="H753" s="81"/>
      <c r="I753" s="75">
        <f>I754+J754+K754</f>
        <v>2.78</v>
      </c>
      <c r="J753" s="80"/>
      <c r="K753" s="81"/>
      <c r="L753" s="75">
        <f>L754+M754+N754</f>
        <v>15.479999999999999</v>
      </c>
      <c r="M753" s="80"/>
      <c r="N753" s="81"/>
      <c r="O753" s="105" t="s">
        <v>817</v>
      </c>
      <c r="P753" s="105" t="s">
        <v>818</v>
      </c>
      <c r="Q753" s="49"/>
    </row>
    <row r="754" spans="1:17" ht="30.75" customHeight="1">
      <c r="A754" s="61"/>
      <c r="B754" s="52"/>
      <c r="C754" s="38" t="s">
        <v>870</v>
      </c>
      <c r="D754" s="79"/>
      <c r="E754" s="83"/>
      <c r="F754" s="10"/>
      <c r="G754" s="10"/>
      <c r="H754" s="10">
        <v>12.7</v>
      </c>
      <c r="I754" s="10"/>
      <c r="J754" s="10"/>
      <c r="K754" s="10">
        <v>2.78</v>
      </c>
      <c r="L754" s="10">
        <f>F754+I754</f>
        <v>0</v>
      </c>
      <c r="M754" s="10">
        <f>G754+J754</f>
        <v>0</v>
      </c>
      <c r="N754" s="10">
        <f>H754+K754</f>
        <v>15.479999999999999</v>
      </c>
      <c r="O754" s="106"/>
      <c r="P754" s="106"/>
      <c r="Q754" s="50"/>
    </row>
    <row r="755" spans="1:17" ht="43.5" customHeight="1">
      <c r="A755" s="60" t="s">
        <v>195</v>
      </c>
      <c r="B755" s="51">
        <v>2</v>
      </c>
      <c r="C755" s="36" t="s">
        <v>1921</v>
      </c>
      <c r="D755" s="78" t="s">
        <v>2323</v>
      </c>
      <c r="E755" s="82" t="s">
        <v>871</v>
      </c>
      <c r="F755" s="75">
        <f>F756+G756+H756</f>
        <v>0</v>
      </c>
      <c r="G755" s="80"/>
      <c r="H755" s="81"/>
      <c r="I755" s="75">
        <f>I756+J756+K756</f>
        <v>557.37</v>
      </c>
      <c r="J755" s="80"/>
      <c r="K755" s="81"/>
      <c r="L755" s="75">
        <f>L756+M756+N756</f>
        <v>557.37</v>
      </c>
      <c r="M755" s="80"/>
      <c r="N755" s="81"/>
      <c r="O755" s="105" t="s">
        <v>872</v>
      </c>
      <c r="P755" s="105" t="s">
        <v>873</v>
      </c>
      <c r="Q755" s="49"/>
    </row>
    <row r="756" spans="1:17" ht="43.5" customHeight="1">
      <c r="A756" s="61"/>
      <c r="B756" s="52"/>
      <c r="C756" s="38" t="s">
        <v>874</v>
      </c>
      <c r="D756" s="79"/>
      <c r="E756" s="83"/>
      <c r="F756" s="10"/>
      <c r="G756" s="10"/>
      <c r="H756" s="10"/>
      <c r="I756" s="10">
        <v>557.37</v>
      </c>
      <c r="J756" s="10"/>
      <c r="K756" s="10"/>
      <c r="L756" s="10">
        <f>F756+I756</f>
        <v>557.37</v>
      </c>
      <c r="M756" s="10">
        <f>G756+J756</f>
        <v>0</v>
      </c>
      <c r="N756" s="10">
        <f>H756+K756</f>
        <v>0</v>
      </c>
      <c r="O756" s="106"/>
      <c r="P756" s="106"/>
      <c r="Q756" s="50"/>
    </row>
    <row r="757" spans="1:17" ht="22.5" customHeight="1">
      <c r="A757" s="60" t="s">
        <v>195</v>
      </c>
      <c r="B757" s="51">
        <v>3</v>
      </c>
      <c r="C757" s="36" t="s">
        <v>1922</v>
      </c>
      <c r="D757" s="78" t="s">
        <v>2324</v>
      </c>
      <c r="E757" s="82" t="s">
        <v>875</v>
      </c>
      <c r="F757" s="75">
        <f>F758+G758+H758</f>
        <v>0</v>
      </c>
      <c r="G757" s="80"/>
      <c r="H757" s="81"/>
      <c r="I757" s="75">
        <f>I758+J758+K758</f>
        <v>156.19</v>
      </c>
      <c r="J757" s="80"/>
      <c r="K757" s="81"/>
      <c r="L757" s="75">
        <f>L758+M758+N758</f>
        <v>156.19</v>
      </c>
      <c r="M757" s="80"/>
      <c r="N757" s="81"/>
      <c r="O757" s="105" t="s">
        <v>723</v>
      </c>
      <c r="P757" s="105" t="s">
        <v>876</v>
      </c>
      <c r="Q757" s="49"/>
    </row>
    <row r="758" spans="1:17" ht="22.5" customHeight="1">
      <c r="A758" s="61"/>
      <c r="B758" s="52"/>
      <c r="C758" s="38" t="s">
        <v>877</v>
      </c>
      <c r="D758" s="79"/>
      <c r="E758" s="83"/>
      <c r="F758" s="10"/>
      <c r="G758" s="10"/>
      <c r="H758" s="10"/>
      <c r="I758" s="10">
        <v>156.19</v>
      </c>
      <c r="J758" s="10"/>
      <c r="K758" s="10"/>
      <c r="L758" s="10">
        <f>F758+I758</f>
        <v>156.19</v>
      </c>
      <c r="M758" s="10">
        <f>G758+J758</f>
        <v>0</v>
      </c>
      <c r="N758" s="10">
        <f>H758+K758</f>
        <v>0</v>
      </c>
      <c r="O758" s="106"/>
      <c r="P758" s="106"/>
      <c r="Q758" s="50"/>
    </row>
    <row r="759" spans="1:17" ht="22.5" customHeight="1">
      <c r="A759" s="60" t="s">
        <v>195</v>
      </c>
      <c r="B759" s="51">
        <v>4</v>
      </c>
      <c r="C759" s="36" t="s">
        <v>1923</v>
      </c>
      <c r="D759" s="78" t="s">
        <v>2325</v>
      </c>
      <c r="E759" s="84" t="s">
        <v>359</v>
      </c>
      <c r="F759" s="75">
        <f>F760+G760+H760</f>
        <v>0</v>
      </c>
      <c r="G759" s="80"/>
      <c r="H759" s="81"/>
      <c r="I759" s="75">
        <f>I760+J760+K760</f>
        <v>8.77</v>
      </c>
      <c r="J759" s="80"/>
      <c r="K759" s="81"/>
      <c r="L759" s="75">
        <f>L760+M760+N760</f>
        <v>8.77</v>
      </c>
      <c r="M759" s="80"/>
      <c r="N759" s="81"/>
      <c r="O759" s="105" t="s">
        <v>71</v>
      </c>
      <c r="P759" s="105" t="s">
        <v>878</v>
      </c>
      <c r="Q759" s="49"/>
    </row>
    <row r="760" spans="1:17" ht="22.5" customHeight="1">
      <c r="A760" s="61"/>
      <c r="B760" s="52"/>
      <c r="C760" s="38" t="s">
        <v>879</v>
      </c>
      <c r="D760" s="79"/>
      <c r="E760" s="85"/>
      <c r="F760" s="10"/>
      <c r="G760" s="10"/>
      <c r="H760" s="10"/>
      <c r="I760" s="10"/>
      <c r="J760" s="10">
        <v>4.79</v>
      </c>
      <c r="K760" s="10">
        <v>3.98</v>
      </c>
      <c r="L760" s="10">
        <f>F760+I760</f>
        <v>0</v>
      </c>
      <c r="M760" s="10">
        <f>G760+J760</f>
        <v>4.79</v>
      </c>
      <c r="N760" s="10">
        <f>H760+K760</f>
        <v>3.98</v>
      </c>
      <c r="O760" s="106"/>
      <c r="P760" s="106"/>
      <c r="Q760" s="50"/>
    </row>
    <row r="761" spans="1:17" ht="22.5" customHeight="1">
      <c r="A761" s="60" t="s">
        <v>195</v>
      </c>
      <c r="B761" s="51">
        <v>5</v>
      </c>
      <c r="C761" s="36" t="s">
        <v>1924</v>
      </c>
      <c r="D761" s="78" t="s">
        <v>880</v>
      </c>
      <c r="E761" s="84" t="s">
        <v>881</v>
      </c>
      <c r="F761" s="75">
        <f>F762+G762+H762</f>
        <v>5.72</v>
      </c>
      <c r="G761" s="80"/>
      <c r="H761" s="81"/>
      <c r="I761" s="75">
        <f>I762+J762+K762</f>
        <v>1.5</v>
      </c>
      <c r="J761" s="80"/>
      <c r="K761" s="81"/>
      <c r="L761" s="75">
        <f>L762+M762+N762</f>
        <v>7.220000000000001</v>
      </c>
      <c r="M761" s="80"/>
      <c r="N761" s="81"/>
      <c r="O761" s="105" t="s">
        <v>48</v>
      </c>
      <c r="P761" s="105" t="s">
        <v>1925</v>
      </c>
      <c r="Q761" s="49" t="s">
        <v>1926</v>
      </c>
    </row>
    <row r="762" spans="1:17" ht="22.5" customHeight="1">
      <c r="A762" s="61"/>
      <c r="B762" s="52"/>
      <c r="C762" s="38" t="s">
        <v>882</v>
      </c>
      <c r="D762" s="79"/>
      <c r="E762" s="85"/>
      <c r="F762" s="10"/>
      <c r="G762" s="10">
        <v>0.89</v>
      </c>
      <c r="H762" s="10">
        <v>4.83</v>
      </c>
      <c r="I762" s="10"/>
      <c r="J762" s="10">
        <v>1.5</v>
      </c>
      <c r="K762" s="10"/>
      <c r="L762" s="10">
        <f>F762+I762</f>
        <v>0</v>
      </c>
      <c r="M762" s="10">
        <f>G762+J762</f>
        <v>2.39</v>
      </c>
      <c r="N762" s="10">
        <f>H762+K762</f>
        <v>4.83</v>
      </c>
      <c r="O762" s="106"/>
      <c r="P762" s="106"/>
      <c r="Q762" s="50"/>
    </row>
    <row r="763" spans="1:17" ht="22.5" customHeight="1">
      <c r="A763" s="60" t="s">
        <v>195</v>
      </c>
      <c r="B763" s="51">
        <v>6</v>
      </c>
      <c r="C763" s="36" t="s">
        <v>1927</v>
      </c>
      <c r="D763" s="78" t="s">
        <v>1928</v>
      </c>
      <c r="E763" s="84" t="s">
        <v>883</v>
      </c>
      <c r="F763" s="75">
        <f>F764+G764+H764</f>
        <v>13.36</v>
      </c>
      <c r="G763" s="80"/>
      <c r="H763" s="81"/>
      <c r="I763" s="75">
        <f>I764+J764+K764</f>
        <v>22.54</v>
      </c>
      <c r="J763" s="80"/>
      <c r="K763" s="81"/>
      <c r="L763" s="75">
        <f>L764+M764+N764</f>
        <v>35.9</v>
      </c>
      <c r="M763" s="80"/>
      <c r="N763" s="81"/>
      <c r="O763" s="105" t="s">
        <v>541</v>
      </c>
      <c r="P763" s="105" t="s">
        <v>884</v>
      </c>
      <c r="Q763" s="49" t="s">
        <v>1926</v>
      </c>
    </row>
    <row r="764" spans="1:17" ht="22.5" customHeight="1">
      <c r="A764" s="61"/>
      <c r="B764" s="52"/>
      <c r="C764" s="38" t="s">
        <v>885</v>
      </c>
      <c r="D764" s="79"/>
      <c r="E764" s="85"/>
      <c r="F764" s="10"/>
      <c r="G764" s="10">
        <v>13.36</v>
      </c>
      <c r="H764" s="10"/>
      <c r="I764" s="10"/>
      <c r="J764" s="10">
        <v>22.54</v>
      </c>
      <c r="K764" s="10"/>
      <c r="L764" s="10">
        <f>F764+I764</f>
        <v>0</v>
      </c>
      <c r="M764" s="10">
        <f>G764+J764</f>
        <v>35.9</v>
      </c>
      <c r="N764" s="10">
        <f>H764+K764</f>
        <v>0</v>
      </c>
      <c r="O764" s="106"/>
      <c r="P764" s="106"/>
      <c r="Q764" s="50"/>
    </row>
    <row r="765" spans="1:17" ht="22.5" customHeight="1">
      <c r="A765" s="60" t="s">
        <v>195</v>
      </c>
      <c r="B765" s="51">
        <v>7</v>
      </c>
      <c r="C765" s="36" t="s">
        <v>1929</v>
      </c>
      <c r="D765" s="78" t="s">
        <v>1930</v>
      </c>
      <c r="E765" s="84" t="s">
        <v>1419</v>
      </c>
      <c r="F765" s="75">
        <f>F766+G766+H766</f>
        <v>3.42</v>
      </c>
      <c r="G765" s="80"/>
      <c r="H765" s="81"/>
      <c r="I765" s="75">
        <f>I766+J766+K766</f>
        <v>4.14</v>
      </c>
      <c r="J765" s="80"/>
      <c r="K765" s="81"/>
      <c r="L765" s="75">
        <f>L766+M766+N766</f>
        <v>7.559999999999999</v>
      </c>
      <c r="M765" s="80"/>
      <c r="N765" s="81"/>
      <c r="O765" s="95" t="s">
        <v>360</v>
      </c>
      <c r="P765" s="105" t="s">
        <v>1931</v>
      </c>
      <c r="Q765" s="49" t="s">
        <v>1926</v>
      </c>
    </row>
    <row r="766" spans="1:17" ht="22.5" customHeight="1">
      <c r="A766" s="61"/>
      <c r="B766" s="52"/>
      <c r="C766" s="38" t="s">
        <v>886</v>
      </c>
      <c r="D766" s="79"/>
      <c r="E766" s="85"/>
      <c r="F766" s="10"/>
      <c r="G766" s="10">
        <v>0.98</v>
      </c>
      <c r="H766" s="10">
        <v>2.44</v>
      </c>
      <c r="I766" s="10"/>
      <c r="J766" s="10">
        <v>4.14</v>
      </c>
      <c r="K766" s="10"/>
      <c r="L766" s="10">
        <f>F766+I766</f>
        <v>0</v>
      </c>
      <c r="M766" s="10">
        <f>G766+J766</f>
        <v>5.119999999999999</v>
      </c>
      <c r="N766" s="10">
        <f>H766+K766</f>
        <v>2.44</v>
      </c>
      <c r="O766" s="96"/>
      <c r="P766" s="106"/>
      <c r="Q766" s="50"/>
    </row>
    <row r="767" spans="1:17" ht="22.5" customHeight="1">
      <c r="A767" s="60" t="s">
        <v>195</v>
      </c>
      <c r="B767" s="51">
        <v>8</v>
      </c>
      <c r="C767" s="39" t="s">
        <v>1932</v>
      </c>
      <c r="D767" s="31">
        <v>38082</v>
      </c>
      <c r="E767" s="78" t="s">
        <v>476</v>
      </c>
      <c r="F767" s="75">
        <v>0</v>
      </c>
      <c r="G767" s="80"/>
      <c r="H767" s="81"/>
      <c r="I767" s="75">
        <f>I768+J768+K768</f>
        <v>1.93</v>
      </c>
      <c r="J767" s="80"/>
      <c r="K767" s="81"/>
      <c r="L767" s="75">
        <f>L768+M768+N768</f>
        <v>1.93</v>
      </c>
      <c r="M767" s="80"/>
      <c r="N767" s="81"/>
      <c r="O767" s="97" t="s">
        <v>360</v>
      </c>
      <c r="P767" s="58" t="s">
        <v>477</v>
      </c>
      <c r="Q767" s="49" t="s">
        <v>1926</v>
      </c>
    </row>
    <row r="768" spans="1:17" ht="22.5" customHeight="1">
      <c r="A768" s="61"/>
      <c r="B768" s="52"/>
      <c r="C768" s="39" t="s">
        <v>475</v>
      </c>
      <c r="D768" s="34" t="s">
        <v>1933</v>
      </c>
      <c r="E768" s="79"/>
      <c r="F768" s="24"/>
      <c r="G768" s="29"/>
      <c r="H768" s="26"/>
      <c r="I768" s="24"/>
      <c r="J768" s="29">
        <v>1.93</v>
      </c>
      <c r="K768" s="26"/>
      <c r="L768" s="24"/>
      <c r="M768" s="29">
        <v>1.93</v>
      </c>
      <c r="N768" s="26"/>
      <c r="O768" s="98"/>
      <c r="P768" s="59"/>
      <c r="Q768" s="50"/>
    </row>
    <row r="769" spans="1:17" ht="22.5" customHeight="1">
      <c r="A769" s="60" t="s">
        <v>195</v>
      </c>
      <c r="B769" s="51"/>
      <c r="C769" s="36"/>
      <c r="D769" s="92"/>
      <c r="E769" s="93"/>
      <c r="F769" s="88">
        <f>F770+G770+H770</f>
        <v>35.2</v>
      </c>
      <c r="G769" s="89"/>
      <c r="H769" s="90"/>
      <c r="I769" s="88">
        <f>I770+J770+K770</f>
        <v>755.2199999999999</v>
      </c>
      <c r="J769" s="89"/>
      <c r="K769" s="90"/>
      <c r="L769" s="88">
        <f>L770+M770+N770</f>
        <v>790.42</v>
      </c>
      <c r="M769" s="89"/>
      <c r="N769" s="90"/>
      <c r="O769" s="99"/>
      <c r="P769" s="99"/>
      <c r="Q769" s="103"/>
    </row>
    <row r="770" spans="1:17" ht="22.5" customHeight="1">
      <c r="A770" s="61"/>
      <c r="B770" s="52"/>
      <c r="C770" s="38" t="s">
        <v>1429</v>
      </c>
      <c r="D770" s="87"/>
      <c r="E770" s="94"/>
      <c r="F770" s="11">
        <f aca="true" t="shared" si="18" ref="F770:N770">F754+F756+F758+F760+F762+F764+F766+F768</f>
        <v>0</v>
      </c>
      <c r="G770" s="11">
        <f t="shared" si="18"/>
        <v>15.23</v>
      </c>
      <c r="H770" s="11">
        <f t="shared" si="18"/>
        <v>19.970000000000002</v>
      </c>
      <c r="I770" s="11">
        <f t="shared" si="18"/>
        <v>713.56</v>
      </c>
      <c r="J770" s="11">
        <f t="shared" si="18"/>
        <v>34.9</v>
      </c>
      <c r="K770" s="11">
        <f t="shared" si="18"/>
        <v>6.76</v>
      </c>
      <c r="L770" s="11">
        <f t="shared" si="18"/>
        <v>713.56</v>
      </c>
      <c r="M770" s="11">
        <f t="shared" si="18"/>
        <v>50.129999999999995</v>
      </c>
      <c r="N770" s="11">
        <f t="shared" si="18"/>
        <v>26.73</v>
      </c>
      <c r="O770" s="100"/>
      <c r="P770" s="100"/>
      <c r="Q770" s="104"/>
    </row>
    <row r="771" spans="1:17" ht="22.5" customHeight="1">
      <c r="A771" s="60" t="s">
        <v>196</v>
      </c>
      <c r="B771" s="51">
        <v>1</v>
      </c>
      <c r="C771" s="36" t="s">
        <v>1934</v>
      </c>
      <c r="D771" s="78" t="s">
        <v>2326</v>
      </c>
      <c r="E771" s="82" t="s">
        <v>937</v>
      </c>
      <c r="F771" s="75">
        <f>F772+G772+H772</f>
        <v>0</v>
      </c>
      <c r="G771" s="80"/>
      <c r="H771" s="81"/>
      <c r="I771" s="75">
        <f>I772+J772+K772</f>
        <v>656.45</v>
      </c>
      <c r="J771" s="80"/>
      <c r="K771" s="81"/>
      <c r="L771" s="75">
        <f>L772+M772+N772</f>
        <v>656.45</v>
      </c>
      <c r="M771" s="80"/>
      <c r="N771" s="81"/>
      <c r="O771" s="105" t="s">
        <v>887</v>
      </c>
      <c r="P771" s="105" t="s">
        <v>888</v>
      </c>
      <c r="Q771" s="49"/>
    </row>
    <row r="772" spans="1:17" ht="22.5" customHeight="1">
      <c r="A772" s="61"/>
      <c r="B772" s="52"/>
      <c r="C772" s="38" t="s">
        <v>889</v>
      </c>
      <c r="D772" s="79"/>
      <c r="E772" s="83"/>
      <c r="F772" s="10"/>
      <c r="G772" s="10"/>
      <c r="H772" s="10"/>
      <c r="I772" s="10">
        <v>656.45</v>
      </c>
      <c r="J772" s="10"/>
      <c r="K772" s="10"/>
      <c r="L772" s="10">
        <f>F772+I772</f>
        <v>656.45</v>
      </c>
      <c r="M772" s="10">
        <f>G772+J772</f>
        <v>0</v>
      </c>
      <c r="N772" s="10">
        <f>H772+K772</f>
        <v>0</v>
      </c>
      <c r="O772" s="106"/>
      <c r="P772" s="106"/>
      <c r="Q772" s="50"/>
    </row>
    <row r="773" spans="1:17" ht="22.5" customHeight="1">
      <c r="A773" s="60" t="s">
        <v>196</v>
      </c>
      <c r="B773" s="51">
        <v>2</v>
      </c>
      <c r="C773" s="36" t="s">
        <v>1935</v>
      </c>
      <c r="D773" s="78" t="s">
        <v>2327</v>
      </c>
      <c r="E773" s="82" t="s">
        <v>697</v>
      </c>
      <c r="F773" s="75">
        <f>F774+G774+H774</f>
        <v>11.13</v>
      </c>
      <c r="G773" s="80"/>
      <c r="H773" s="81"/>
      <c r="I773" s="75">
        <f>I774+J774+K774</f>
        <v>1.99</v>
      </c>
      <c r="J773" s="80"/>
      <c r="K773" s="81"/>
      <c r="L773" s="75">
        <f>L774+M774+N774</f>
        <v>13.120000000000001</v>
      </c>
      <c r="M773" s="80"/>
      <c r="N773" s="81"/>
      <c r="O773" s="105" t="s">
        <v>727</v>
      </c>
      <c r="P773" s="105" t="s">
        <v>1936</v>
      </c>
      <c r="Q773" s="49"/>
    </row>
    <row r="774" spans="1:17" ht="22.5" customHeight="1">
      <c r="A774" s="61"/>
      <c r="B774" s="52"/>
      <c r="C774" s="38" t="s">
        <v>890</v>
      </c>
      <c r="D774" s="79"/>
      <c r="E774" s="83"/>
      <c r="F774" s="10">
        <v>11.13</v>
      </c>
      <c r="G774" s="10"/>
      <c r="H774" s="10"/>
      <c r="I774" s="10">
        <v>1.99</v>
      </c>
      <c r="J774" s="10"/>
      <c r="K774" s="10"/>
      <c r="L774" s="10">
        <f>F774+I774</f>
        <v>13.120000000000001</v>
      </c>
      <c r="M774" s="10">
        <f>G774+J774</f>
        <v>0</v>
      </c>
      <c r="N774" s="10">
        <f>H774+K774</f>
        <v>0</v>
      </c>
      <c r="O774" s="106"/>
      <c r="P774" s="106"/>
      <c r="Q774" s="50"/>
    </row>
    <row r="775" spans="1:17" ht="22.5" customHeight="1">
      <c r="A775" s="60" t="s">
        <v>196</v>
      </c>
      <c r="B775" s="51">
        <v>3</v>
      </c>
      <c r="C775" s="36" t="s">
        <v>1937</v>
      </c>
      <c r="D775" s="91">
        <v>27793</v>
      </c>
      <c r="E775" s="82" t="s">
        <v>697</v>
      </c>
      <c r="F775" s="75">
        <f>F776+G776+H776</f>
        <v>10.04</v>
      </c>
      <c r="G775" s="80"/>
      <c r="H775" s="81"/>
      <c r="I775" s="75">
        <f>I776+J776+K776</f>
        <v>0</v>
      </c>
      <c r="J775" s="80"/>
      <c r="K775" s="81"/>
      <c r="L775" s="75">
        <f>L776+M776+N776</f>
        <v>10.04</v>
      </c>
      <c r="M775" s="80"/>
      <c r="N775" s="81"/>
      <c r="O775" s="105" t="s">
        <v>646</v>
      </c>
      <c r="P775" s="105" t="s">
        <v>891</v>
      </c>
      <c r="Q775" s="49"/>
    </row>
    <row r="776" spans="1:17" ht="22.5" customHeight="1">
      <c r="A776" s="61"/>
      <c r="B776" s="52"/>
      <c r="C776" s="38" t="s">
        <v>892</v>
      </c>
      <c r="D776" s="79"/>
      <c r="E776" s="83"/>
      <c r="F776" s="10">
        <v>10.04</v>
      </c>
      <c r="G776" s="10"/>
      <c r="H776" s="10"/>
      <c r="I776" s="10"/>
      <c r="J776" s="10"/>
      <c r="K776" s="10"/>
      <c r="L776" s="10">
        <f>F776+I776</f>
        <v>10.04</v>
      </c>
      <c r="M776" s="10">
        <f>G776+J776</f>
        <v>0</v>
      </c>
      <c r="N776" s="10">
        <f>H776+K776</f>
        <v>0</v>
      </c>
      <c r="O776" s="106"/>
      <c r="P776" s="106"/>
      <c r="Q776" s="50"/>
    </row>
    <row r="777" spans="1:17" ht="22.5" customHeight="1">
      <c r="A777" s="60" t="s">
        <v>196</v>
      </c>
      <c r="B777" s="51">
        <v>4</v>
      </c>
      <c r="C777" s="36" t="s">
        <v>1938</v>
      </c>
      <c r="D777" s="78" t="s">
        <v>2327</v>
      </c>
      <c r="E777" s="82" t="s">
        <v>893</v>
      </c>
      <c r="F777" s="75">
        <f>F778+G778+H778</f>
        <v>195.43</v>
      </c>
      <c r="G777" s="80"/>
      <c r="H777" s="81"/>
      <c r="I777" s="75">
        <f>I778+J778+K778</f>
        <v>105.02</v>
      </c>
      <c r="J777" s="80"/>
      <c r="K777" s="81"/>
      <c r="L777" s="75">
        <f>L778+M778+N778</f>
        <v>300.45</v>
      </c>
      <c r="M777" s="80"/>
      <c r="N777" s="81"/>
      <c r="O777" s="105" t="s">
        <v>723</v>
      </c>
      <c r="P777" s="105" t="s">
        <v>757</v>
      </c>
      <c r="Q777" s="49"/>
    </row>
    <row r="778" spans="1:17" ht="22.5" customHeight="1">
      <c r="A778" s="61"/>
      <c r="B778" s="52"/>
      <c r="C778" s="38" t="s">
        <v>894</v>
      </c>
      <c r="D778" s="79"/>
      <c r="E778" s="83"/>
      <c r="F778" s="10"/>
      <c r="G778" s="10">
        <v>0.71</v>
      </c>
      <c r="H778" s="10">
        <v>194.72</v>
      </c>
      <c r="I778" s="10"/>
      <c r="J778" s="10"/>
      <c r="K778" s="10">
        <v>105.02</v>
      </c>
      <c r="L778" s="10">
        <f>F778+I778</f>
        <v>0</v>
      </c>
      <c r="M778" s="10">
        <f>G778+J778</f>
        <v>0.71</v>
      </c>
      <c r="N778" s="10">
        <f>H778+K778</f>
        <v>299.74</v>
      </c>
      <c r="O778" s="106"/>
      <c r="P778" s="106"/>
      <c r="Q778" s="50"/>
    </row>
    <row r="779" spans="1:17" ht="22.5" customHeight="1">
      <c r="A779" s="60" t="s">
        <v>196</v>
      </c>
      <c r="B779" s="51">
        <v>5</v>
      </c>
      <c r="C779" s="42" t="s">
        <v>1939</v>
      </c>
      <c r="D779" s="78" t="s">
        <v>2328</v>
      </c>
      <c r="E779" s="82" t="s">
        <v>938</v>
      </c>
      <c r="F779" s="75">
        <f>F780+G780+H780</f>
        <v>58.08</v>
      </c>
      <c r="G779" s="80"/>
      <c r="H779" s="81"/>
      <c r="I779" s="75">
        <f>I780+J780+K780</f>
        <v>305.44</v>
      </c>
      <c r="J779" s="80"/>
      <c r="K779" s="81"/>
      <c r="L779" s="75">
        <f>L780+M780+N780</f>
        <v>363.52</v>
      </c>
      <c r="M779" s="80"/>
      <c r="N779" s="81"/>
      <c r="O779" s="105" t="s">
        <v>895</v>
      </c>
      <c r="P779" s="105" t="s">
        <v>896</v>
      </c>
      <c r="Q779" s="49" t="s">
        <v>1940</v>
      </c>
    </row>
    <row r="780" spans="1:17" ht="22.5" customHeight="1">
      <c r="A780" s="61"/>
      <c r="B780" s="52"/>
      <c r="C780" s="38" t="s">
        <v>897</v>
      </c>
      <c r="D780" s="79"/>
      <c r="E780" s="83"/>
      <c r="F780" s="10">
        <v>58.08</v>
      </c>
      <c r="G780" s="10"/>
      <c r="H780" s="10"/>
      <c r="I780" s="10">
        <v>305.44</v>
      </c>
      <c r="J780" s="10"/>
      <c r="K780" s="10"/>
      <c r="L780" s="10">
        <f>F780+I780</f>
        <v>363.52</v>
      </c>
      <c r="M780" s="10">
        <f>G780+J780</f>
        <v>0</v>
      </c>
      <c r="N780" s="10">
        <f>H780+K780</f>
        <v>0</v>
      </c>
      <c r="O780" s="106"/>
      <c r="P780" s="106"/>
      <c r="Q780" s="50"/>
    </row>
    <row r="781" spans="1:17" ht="22.5" customHeight="1">
      <c r="A781" s="60" t="s">
        <v>196</v>
      </c>
      <c r="B781" s="51">
        <v>6</v>
      </c>
      <c r="C781" s="36" t="s">
        <v>1941</v>
      </c>
      <c r="D781" s="78" t="s">
        <v>2329</v>
      </c>
      <c r="E781" s="82" t="s">
        <v>698</v>
      </c>
      <c r="F781" s="75">
        <f>F782+G782+H782</f>
        <v>203.4</v>
      </c>
      <c r="G781" s="80"/>
      <c r="H781" s="81"/>
      <c r="I781" s="75">
        <f>I782+J782+K782</f>
        <v>84.4</v>
      </c>
      <c r="J781" s="80"/>
      <c r="K781" s="81"/>
      <c r="L781" s="75">
        <f>L782+M782+N782</f>
        <v>287.8</v>
      </c>
      <c r="M781" s="80"/>
      <c r="N781" s="81"/>
      <c r="O781" s="105" t="s">
        <v>723</v>
      </c>
      <c r="P781" s="105" t="s">
        <v>898</v>
      </c>
      <c r="Q781" s="49"/>
    </row>
    <row r="782" spans="1:17" ht="22.5" customHeight="1">
      <c r="A782" s="61"/>
      <c r="B782" s="52"/>
      <c r="C782" s="38" t="s">
        <v>899</v>
      </c>
      <c r="D782" s="79"/>
      <c r="E782" s="83"/>
      <c r="F782" s="10"/>
      <c r="G782" s="10"/>
      <c r="H782" s="10">
        <v>203.4</v>
      </c>
      <c r="I782" s="10"/>
      <c r="J782" s="10"/>
      <c r="K782" s="10">
        <v>84.4</v>
      </c>
      <c r="L782" s="10">
        <f>F782+I782</f>
        <v>0</v>
      </c>
      <c r="M782" s="10">
        <f>G782+J782</f>
        <v>0</v>
      </c>
      <c r="N782" s="10">
        <f>H782+K782</f>
        <v>287.8</v>
      </c>
      <c r="O782" s="106"/>
      <c r="P782" s="106"/>
      <c r="Q782" s="50"/>
    </row>
    <row r="783" spans="1:17" ht="22.5" customHeight="1">
      <c r="A783" s="60" t="s">
        <v>196</v>
      </c>
      <c r="B783" s="51">
        <v>7</v>
      </c>
      <c r="C783" s="36" t="s">
        <v>1942</v>
      </c>
      <c r="D783" s="78" t="s">
        <v>2328</v>
      </c>
      <c r="E783" s="82" t="s">
        <v>304</v>
      </c>
      <c r="F783" s="75">
        <f>F784+G784+H784</f>
        <v>133.4</v>
      </c>
      <c r="G783" s="80"/>
      <c r="H783" s="81"/>
      <c r="I783" s="75">
        <f>I784+J784+K784</f>
        <v>27.4</v>
      </c>
      <c r="J783" s="80"/>
      <c r="K783" s="81"/>
      <c r="L783" s="75">
        <f>L784+M784+N784</f>
        <v>160.8</v>
      </c>
      <c r="M783" s="80"/>
      <c r="N783" s="81"/>
      <c r="O783" s="105" t="s">
        <v>649</v>
      </c>
      <c r="P783" s="105" t="s">
        <v>1943</v>
      </c>
      <c r="Q783" s="49" t="s">
        <v>1940</v>
      </c>
    </row>
    <row r="784" spans="1:17" ht="22.5" customHeight="1">
      <c r="A784" s="61"/>
      <c r="B784" s="52"/>
      <c r="C784" s="38" t="s">
        <v>900</v>
      </c>
      <c r="D784" s="79"/>
      <c r="E784" s="83"/>
      <c r="F784" s="10"/>
      <c r="G784" s="10"/>
      <c r="H784" s="10">
        <v>133.4</v>
      </c>
      <c r="I784" s="10"/>
      <c r="J784" s="10"/>
      <c r="K784" s="10">
        <v>27.4</v>
      </c>
      <c r="L784" s="10">
        <f>F784+I784</f>
        <v>0</v>
      </c>
      <c r="M784" s="10">
        <f>G784+J784</f>
        <v>0</v>
      </c>
      <c r="N784" s="10">
        <f>H784+K784</f>
        <v>160.8</v>
      </c>
      <c r="O784" s="106"/>
      <c r="P784" s="106"/>
      <c r="Q784" s="50"/>
    </row>
    <row r="785" spans="1:17" ht="22.5" customHeight="1">
      <c r="A785" s="60" t="s">
        <v>196</v>
      </c>
      <c r="B785" s="51">
        <v>8</v>
      </c>
      <c r="C785" s="36" t="s">
        <v>1944</v>
      </c>
      <c r="D785" s="78" t="s">
        <v>2330</v>
      </c>
      <c r="E785" s="82" t="s">
        <v>901</v>
      </c>
      <c r="F785" s="75">
        <f>F786+G786+H786</f>
        <v>156.3</v>
      </c>
      <c r="G785" s="80"/>
      <c r="H785" s="81"/>
      <c r="I785" s="75">
        <f>I786+J786+K786</f>
        <v>0.8</v>
      </c>
      <c r="J785" s="80"/>
      <c r="K785" s="81"/>
      <c r="L785" s="75">
        <f>L786+M786+N786</f>
        <v>157.10000000000002</v>
      </c>
      <c r="M785" s="80"/>
      <c r="N785" s="81"/>
      <c r="O785" s="105" t="s">
        <v>649</v>
      </c>
      <c r="P785" s="105" t="s">
        <v>1945</v>
      </c>
      <c r="Q785" s="49" t="s">
        <v>1946</v>
      </c>
    </row>
    <row r="786" spans="1:17" ht="22.5" customHeight="1">
      <c r="A786" s="61"/>
      <c r="B786" s="52"/>
      <c r="C786" s="38" t="s">
        <v>902</v>
      </c>
      <c r="D786" s="79"/>
      <c r="E786" s="83"/>
      <c r="F786" s="10"/>
      <c r="G786" s="10"/>
      <c r="H786" s="10">
        <v>156.3</v>
      </c>
      <c r="I786" s="10">
        <v>0.8</v>
      </c>
      <c r="J786" s="10"/>
      <c r="K786" s="10"/>
      <c r="L786" s="10">
        <f>F786+I786</f>
        <v>0.8</v>
      </c>
      <c r="M786" s="10">
        <f>G786+J786</f>
        <v>0</v>
      </c>
      <c r="N786" s="10">
        <f>H786+K786</f>
        <v>156.3</v>
      </c>
      <c r="O786" s="106"/>
      <c r="P786" s="106"/>
      <c r="Q786" s="50"/>
    </row>
    <row r="787" spans="1:17" ht="22.5" customHeight="1">
      <c r="A787" s="60" t="s">
        <v>196</v>
      </c>
      <c r="B787" s="51">
        <v>9</v>
      </c>
      <c r="C787" s="36" t="s">
        <v>1947</v>
      </c>
      <c r="D787" s="78" t="s">
        <v>2329</v>
      </c>
      <c r="E787" s="82" t="s">
        <v>699</v>
      </c>
      <c r="F787" s="75">
        <f>F788+G788+H788</f>
        <v>55.8</v>
      </c>
      <c r="G787" s="80"/>
      <c r="H787" s="81"/>
      <c r="I787" s="130">
        <f>I788+J788+K788</f>
        <v>0.7</v>
      </c>
      <c r="J787" s="131"/>
      <c r="K787" s="132"/>
      <c r="L787" s="75">
        <f>L788+M788+N788</f>
        <v>56.5</v>
      </c>
      <c r="M787" s="76"/>
      <c r="N787" s="77"/>
      <c r="O787" s="105" t="s">
        <v>646</v>
      </c>
      <c r="P787" s="105" t="s">
        <v>1948</v>
      </c>
      <c r="Q787" s="49" t="s">
        <v>1946</v>
      </c>
    </row>
    <row r="788" spans="1:17" ht="22.5" customHeight="1">
      <c r="A788" s="61"/>
      <c r="B788" s="52"/>
      <c r="C788" s="38" t="s">
        <v>903</v>
      </c>
      <c r="D788" s="79"/>
      <c r="E788" s="83"/>
      <c r="F788" s="10"/>
      <c r="G788" s="10"/>
      <c r="H788" s="10">
        <v>55.8</v>
      </c>
      <c r="I788" s="10"/>
      <c r="J788" s="10"/>
      <c r="K788" s="10">
        <v>0.7</v>
      </c>
      <c r="L788" s="10">
        <f>F788+I788</f>
        <v>0</v>
      </c>
      <c r="M788" s="10">
        <f>G788+J788</f>
        <v>0</v>
      </c>
      <c r="N788" s="10">
        <f>H788+K788</f>
        <v>56.5</v>
      </c>
      <c r="O788" s="106"/>
      <c r="P788" s="106"/>
      <c r="Q788" s="50"/>
    </row>
    <row r="789" spans="1:17" ht="22.5" customHeight="1">
      <c r="A789" s="60" t="s">
        <v>196</v>
      </c>
      <c r="B789" s="51">
        <v>10</v>
      </c>
      <c r="C789" s="36" t="s">
        <v>1949</v>
      </c>
      <c r="D789" s="78" t="s">
        <v>2331</v>
      </c>
      <c r="E789" s="82" t="s">
        <v>939</v>
      </c>
      <c r="F789" s="75">
        <f>F790+G790+H790</f>
        <v>102.63</v>
      </c>
      <c r="G789" s="80"/>
      <c r="H789" s="81"/>
      <c r="I789" s="75">
        <f>I790+J790+K790</f>
        <v>79.78</v>
      </c>
      <c r="J789" s="80"/>
      <c r="K789" s="81"/>
      <c r="L789" s="75">
        <f>L790+M790+N790</f>
        <v>182.41</v>
      </c>
      <c r="M789" s="76"/>
      <c r="N789" s="77"/>
      <c r="O789" s="105" t="s">
        <v>723</v>
      </c>
      <c r="P789" s="105" t="s">
        <v>757</v>
      </c>
      <c r="Q789" s="49"/>
    </row>
    <row r="790" spans="1:17" ht="22.5" customHeight="1">
      <c r="A790" s="61"/>
      <c r="B790" s="52"/>
      <c r="C790" s="38" t="s">
        <v>904</v>
      </c>
      <c r="D790" s="79"/>
      <c r="E790" s="83"/>
      <c r="F790" s="10">
        <v>102.63</v>
      </c>
      <c r="G790" s="10"/>
      <c r="H790" s="10"/>
      <c r="I790" s="10">
        <v>79.78</v>
      </c>
      <c r="J790" s="10"/>
      <c r="K790" s="10"/>
      <c r="L790" s="10">
        <f>F790+I790</f>
        <v>182.41</v>
      </c>
      <c r="M790" s="10">
        <f>G790+J790</f>
        <v>0</v>
      </c>
      <c r="N790" s="10">
        <f>H790+K790</f>
        <v>0</v>
      </c>
      <c r="O790" s="106"/>
      <c r="P790" s="106"/>
      <c r="Q790" s="50"/>
    </row>
    <row r="791" spans="1:17" ht="22.5" customHeight="1">
      <c r="A791" s="60" t="s">
        <v>196</v>
      </c>
      <c r="B791" s="51">
        <v>11</v>
      </c>
      <c r="C791" s="36" t="s">
        <v>1950</v>
      </c>
      <c r="D791" s="78" t="s">
        <v>2331</v>
      </c>
      <c r="E791" s="82" t="s">
        <v>700</v>
      </c>
      <c r="F791" s="75">
        <f>F792+G792+H792</f>
        <v>0</v>
      </c>
      <c r="G791" s="80"/>
      <c r="H791" s="81"/>
      <c r="I791" s="75">
        <f>I792+J792+K792</f>
        <v>406.79</v>
      </c>
      <c r="J791" s="80"/>
      <c r="K791" s="81"/>
      <c r="L791" s="75">
        <f>L792+M792+N792</f>
        <v>406.79</v>
      </c>
      <c r="M791" s="76"/>
      <c r="N791" s="77"/>
      <c r="O791" s="105" t="s">
        <v>723</v>
      </c>
      <c r="P791" s="105" t="s">
        <v>905</v>
      </c>
      <c r="Q791" s="49"/>
    </row>
    <row r="792" spans="1:17" ht="22.5" customHeight="1">
      <c r="A792" s="61"/>
      <c r="B792" s="52"/>
      <c r="C792" s="38" t="s">
        <v>906</v>
      </c>
      <c r="D792" s="79"/>
      <c r="E792" s="83"/>
      <c r="F792" s="10"/>
      <c r="G792" s="10"/>
      <c r="H792" s="10"/>
      <c r="I792" s="10">
        <v>406.79</v>
      </c>
      <c r="J792" s="10"/>
      <c r="K792" s="10"/>
      <c r="L792" s="10">
        <f>F792+I792</f>
        <v>406.79</v>
      </c>
      <c r="M792" s="10">
        <f>G792+J792</f>
        <v>0</v>
      </c>
      <c r="N792" s="10">
        <f>H792+K792</f>
        <v>0</v>
      </c>
      <c r="O792" s="106"/>
      <c r="P792" s="106"/>
      <c r="Q792" s="50"/>
    </row>
    <row r="793" spans="1:17" ht="22.5" customHeight="1">
      <c r="A793" s="60" t="s">
        <v>196</v>
      </c>
      <c r="B793" s="51">
        <v>12</v>
      </c>
      <c r="C793" s="36" t="s">
        <v>1951</v>
      </c>
      <c r="D793" s="78" t="s">
        <v>2332</v>
      </c>
      <c r="E793" s="82" t="s">
        <v>901</v>
      </c>
      <c r="F793" s="75">
        <f>F794+G794+H794</f>
        <v>61.75</v>
      </c>
      <c r="G793" s="80"/>
      <c r="H793" s="81"/>
      <c r="I793" s="75">
        <f>I794+J794+K794</f>
        <v>75.87</v>
      </c>
      <c r="J793" s="80"/>
      <c r="K793" s="81"/>
      <c r="L793" s="75">
        <f>L794+M794+N794</f>
        <v>137.62</v>
      </c>
      <c r="M793" s="76"/>
      <c r="N793" s="77"/>
      <c r="O793" s="105" t="s">
        <v>723</v>
      </c>
      <c r="P793" s="105" t="s">
        <v>907</v>
      </c>
      <c r="Q793" s="49"/>
    </row>
    <row r="794" spans="1:17" ht="22.5" customHeight="1">
      <c r="A794" s="61"/>
      <c r="B794" s="52"/>
      <c r="C794" s="38" t="s">
        <v>908</v>
      </c>
      <c r="D794" s="79"/>
      <c r="E794" s="83"/>
      <c r="F794" s="10"/>
      <c r="G794" s="10"/>
      <c r="H794" s="10">
        <v>61.75</v>
      </c>
      <c r="I794" s="10"/>
      <c r="J794" s="10"/>
      <c r="K794" s="10">
        <v>75.87</v>
      </c>
      <c r="L794" s="10">
        <f>F794+I794</f>
        <v>0</v>
      </c>
      <c r="M794" s="10">
        <f>G794+J794</f>
        <v>0</v>
      </c>
      <c r="N794" s="10">
        <f>H794+K794</f>
        <v>137.62</v>
      </c>
      <c r="O794" s="106"/>
      <c r="P794" s="106"/>
      <c r="Q794" s="50"/>
    </row>
    <row r="795" spans="1:17" ht="22.5" customHeight="1">
      <c r="A795" s="60" t="s">
        <v>196</v>
      </c>
      <c r="B795" s="51">
        <v>13</v>
      </c>
      <c r="C795" s="36" t="s">
        <v>1952</v>
      </c>
      <c r="D795" s="78" t="s">
        <v>2331</v>
      </c>
      <c r="E795" s="82" t="s">
        <v>941</v>
      </c>
      <c r="F795" s="75">
        <f>F796+G796+H796</f>
        <v>34.03</v>
      </c>
      <c r="G795" s="80"/>
      <c r="H795" s="81"/>
      <c r="I795" s="75">
        <f>I796+J796+K796</f>
        <v>0.87</v>
      </c>
      <c r="J795" s="80"/>
      <c r="K795" s="81"/>
      <c r="L795" s="75">
        <f>L796+M796+N796</f>
        <v>34.9</v>
      </c>
      <c r="M795" s="76"/>
      <c r="N795" s="77"/>
      <c r="O795" s="105" t="s">
        <v>909</v>
      </c>
      <c r="P795" s="105" t="s">
        <v>910</v>
      </c>
      <c r="Q795" s="49"/>
    </row>
    <row r="796" spans="1:17" ht="22.5" customHeight="1">
      <c r="A796" s="61"/>
      <c r="B796" s="52"/>
      <c r="C796" s="38" t="s">
        <v>911</v>
      </c>
      <c r="D796" s="79"/>
      <c r="E796" s="83"/>
      <c r="F796" s="10"/>
      <c r="G796" s="10"/>
      <c r="H796" s="10">
        <v>34.03</v>
      </c>
      <c r="I796" s="10"/>
      <c r="J796" s="10"/>
      <c r="K796" s="10">
        <v>0.87</v>
      </c>
      <c r="L796" s="10">
        <f>F796+I796</f>
        <v>0</v>
      </c>
      <c r="M796" s="10">
        <f>G796+J796</f>
        <v>0</v>
      </c>
      <c r="N796" s="10">
        <f>H796+K796</f>
        <v>34.9</v>
      </c>
      <c r="O796" s="106"/>
      <c r="P796" s="106"/>
      <c r="Q796" s="50"/>
    </row>
    <row r="797" spans="1:17" ht="22.5" customHeight="1">
      <c r="A797" s="60" t="s">
        <v>196</v>
      </c>
      <c r="B797" s="51">
        <v>14</v>
      </c>
      <c r="C797" s="36" t="s">
        <v>1953</v>
      </c>
      <c r="D797" s="78" t="s">
        <v>2333</v>
      </c>
      <c r="E797" s="82" t="s">
        <v>304</v>
      </c>
      <c r="F797" s="75">
        <f>F798+G798+H798</f>
        <v>16.32</v>
      </c>
      <c r="G797" s="80"/>
      <c r="H797" s="81"/>
      <c r="I797" s="75">
        <f>I798+J798+K798</f>
        <v>4.92</v>
      </c>
      <c r="J797" s="80"/>
      <c r="K797" s="81"/>
      <c r="L797" s="75">
        <f>L798+M798+N798</f>
        <v>21.240000000000002</v>
      </c>
      <c r="M797" s="76"/>
      <c r="N797" s="77"/>
      <c r="O797" s="105" t="s">
        <v>646</v>
      </c>
      <c r="P797" s="105" t="s">
        <v>526</v>
      </c>
      <c r="Q797" s="49" t="s">
        <v>1946</v>
      </c>
    </row>
    <row r="798" spans="1:17" ht="22.5" customHeight="1">
      <c r="A798" s="61"/>
      <c r="B798" s="52"/>
      <c r="C798" s="38" t="s">
        <v>942</v>
      </c>
      <c r="D798" s="79"/>
      <c r="E798" s="83"/>
      <c r="F798" s="10"/>
      <c r="G798" s="10">
        <v>16.32</v>
      </c>
      <c r="H798" s="10"/>
      <c r="I798" s="10"/>
      <c r="J798" s="10">
        <v>4.92</v>
      </c>
      <c r="K798" s="10"/>
      <c r="L798" s="10">
        <f>F798+I798</f>
        <v>0</v>
      </c>
      <c r="M798" s="10">
        <f>G798+J798</f>
        <v>21.240000000000002</v>
      </c>
      <c r="N798" s="10">
        <f>H798+K798</f>
        <v>0</v>
      </c>
      <c r="O798" s="106"/>
      <c r="P798" s="106"/>
      <c r="Q798" s="50"/>
    </row>
    <row r="799" spans="1:17" ht="22.5" customHeight="1">
      <c r="A799" s="60" t="s">
        <v>196</v>
      </c>
      <c r="B799" s="51">
        <v>15</v>
      </c>
      <c r="C799" s="36" t="s">
        <v>1954</v>
      </c>
      <c r="D799" s="78" t="s">
        <v>2334</v>
      </c>
      <c r="E799" s="82" t="s">
        <v>940</v>
      </c>
      <c r="F799" s="75">
        <f>F800+G800+H800</f>
        <v>0</v>
      </c>
      <c r="G799" s="80"/>
      <c r="H799" s="81"/>
      <c r="I799" s="75">
        <f>I800+J800+K800</f>
        <v>127.43</v>
      </c>
      <c r="J799" s="80"/>
      <c r="K799" s="81"/>
      <c r="L799" s="75">
        <f>L800+M800+N800</f>
        <v>127.43</v>
      </c>
      <c r="M799" s="76"/>
      <c r="N799" s="77"/>
      <c r="O799" s="105" t="s">
        <v>723</v>
      </c>
      <c r="P799" s="105" t="s">
        <v>943</v>
      </c>
      <c r="Q799" s="49" t="s">
        <v>1946</v>
      </c>
    </row>
    <row r="800" spans="1:17" ht="22.5" customHeight="1">
      <c r="A800" s="61"/>
      <c r="B800" s="52"/>
      <c r="C800" s="38" t="s">
        <v>944</v>
      </c>
      <c r="D800" s="79"/>
      <c r="E800" s="83"/>
      <c r="F800" s="10"/>
      <c r="G800" s="10"/>
      <c r="H800" s="10"/>
      <c r="I800" s="10">
        <v>127.43</v>
      </c>
      <c r="J800" s="10"/>
      <c r="K800" s="10"/>
      <c r="L800" s="10">
        <f>F800+I800</f>
        <v>127.43</v>
      </c>
      <c r="M800" s="10">
        <f>G800+J800</f>
        <v>0</v>
      </c>
      <c r="N800" s="10">
        <f>H800+K800</f>
        <v>0</v>
      </c>
      <c r="O800" s="106"/>
      <c r="P800" s="106"/>
      <c r="Q800" s="50"/>
    </row>
    <row r="801" spans="1:17" ht="22.5" customHeight="1">
      <c r="A801" s="60" t="s">
        <v>196</v>
      </c>
      <c r="B801" s="51">
        <v>16</v>
      </c>
      <c r="C801" s="36" t="s">
        <v>1955</v>
      </c>
      <c r="D801" s="78" t="s">
        <v>2335</v>
      </c>
      <c r="E801" s="82" t="s">
        <v>698</v>
      </c>
      <c r="F801" s="75">
        <f>F802+G802+H802</f>
        <v>0</v>
      </c>
      <c r="G801" s="80"/>
      <c r="H801" s="81"/>
      <c r="I801" s="75">
        <f>I802+J802+K802</f>
        <v>40.7</v>
      </c>
      <c r="J801" s="80"/>
      <c r="K801" s="81"/>
      <c r="L801" s="75">
        <f>L802+M802+N802</f>
        <v>40.7</v>
      </c>
      <c r="M801" s="76"/>
      <c r="N801" s="77"/>
      <c r="O801" s="105" t="s">
        <v>646</v>
      </c>
      <c r="P801" s="105" t="s">
        <v>945</v>
      </c>
      <c r="Q801" s="49" t="s">
        <v>1946</v>
      </c>
    </row>
    <row r="802" spans="1:17" ht="22.5" customHeight="1">
      <c r="A802" s="61"/>
      <c r="B802" s="52"/>
      <c r="C802" s="38" t="s">
        <v>946</v>
      </c>
      <c r="D802" s="79"/>
      <c r="E802" s="83"/>
      <c r="F802" s="10"/>
      <c r="G802" s="10"/>
      <c r="H802" s="10"/>
      <c r="I802" s="10"/>
      <c r="J802" s="10"/>
      <c r="K802" s="10">
        <v>40.7</v>
      </c>
      <c r="L802" s="10">
        <f>F802+I802</f>
        <v>0</v>
      </c>
      <c r="M802" s="10">
        <f>G802+J802</f>
        <v>0</v>
      </c>
      <c r="N802" s="10">
        <f>H802+K802</f>
        <v>40.7</v>
      </c>
      <c r="O802" s="106"/>
      <c r="P802" s="106"/>
      <c r="Q802" s="50"/>
    </row>
    <row r="803" spans="1:17" ht="21.75" customHeight="1">
      <c r="A803" s="60" t="s">
        <v>196</v>
      </c>
      <c r="B803" s="51"/>
      <c r="C803" s="36"/>
      <c r="D803" s="92"/>
      <c r="E803" s="93"/>
      <c r="F803" s="88">
        <f>F804+G804+H804</f>
        <v>1038.31</v>
      </c>
      <c r="G803" s="89"/>
      <c r="H803" s="90"/>
      <c r="I803" s="88">
        <f>I804+J804+K804</f>
        <v>1918.5600000000002</v>
      </c>
      <c r="J803" s="89"/>
      <c r="K803" s="90"/>
      <c r="L803" s="88">
        <f>L804+M804+N804</f>
        <v>2956.87</v>
      </c>
      <c r="M803" s="89"/>
      <c r="N803" s="90"/>
      <c r="O803" s="99"/>
      <c r="P803" s="99"/>
      <c r="Q803" s="103"/>
    </row>
    <row r="804" spans="1:17" ht="21.75" customHeight="1">
      <c r="A804" s="61"/>
      <c r="B804" s="52"/>
      <c r="C804" s="38" t="s">
        <v>288</v>
      </c>
      <c r="D804" s="87"/>
      <c r="E804" s="94"/>
      <c r="F804" s="11">
        <f>F772+F774+F776+F778+F780+F782+F784+F786+F788+F790+F792+F794+F796+F798+F800+F802</f>
        <v>181.88</v>
      </c>
      <c r="G804" s="11">
        <f aca="true" t="shared" si="19" ref="G804:N804">G772+G774+G776+G778+G780+G782+G784+G786+G788+G790+G792+G794+G796+G798+G800+G802</f>
        <v>17.03</v>
      </c>
      <c r="H804" s="11">
        <f t="shared" si="19"/>
        <v>839.3999999999999</v>
      </c>
      <c r="I804" s="11">
        <f t="shared" si="19"/>
        <v>1578.68</v>
      </c>
      <c r="J804" s="11">
        <f t="shared" si="19"/>
        <v>4.92</v>
      </c>
      <c r="K804" s="11">
        <f t="shared" si="19"/>
        <v>334.96</v>
      </c>
      <c r="L804" s="11">
        <f t="shared" si="19"/>
        <v>1760.5600000000002</v>
      </c>
      <c r="M804" s="11">
        <f t="shared" si="19"/>
        <v>21.950000000000003</v>
      </c>
      <c r="N804" s="11">
        <f t="shared" si="19"/>
        <v>1174.36</v>
      </c>
      <c r="O804" s="100"/>
      <c r="P804" s="100"/>
      <c r="Q804" s="104"/>
    </row>
    <row r="805" spans="1:17" ht="21.75" customHeight="1">
      <c r="A805" s="60" t="s">
        <v>197</v>
      </c>
      <c r="B805" s="51">
        <v>1</v>
      </c>
      <c r="C805" s="36" t="s">
        <v>1956</v>
      </c>
      <c r="D805" s="78" t="s">
        <v>2336</v>
      </c>
      <c r="E805" s="82" t="s">
        <v>1134</v>
      </c>
      <c r="F805" s="55">
        <f>F806+G806+H806</f>
        <v>658.33</v>
      </c>
      <c r="G805" s="56"/>
      <c r="H805" s="57"/>
      <c r="I805" s="55">
        <f>I806+J806+K806</f>
        <v>198.62</v>
      </c>
      <c r="J805" s="56"/>
      <c r="K805" s="57"/>
      <c r="L805" s="55">
        <f>L806+M806+N806</f>
        <v>856.95</v>
      </c>
      <c r="M805" s="56"/>
      <c r="N805" s="57"/>
      <c r="O805" s="95" t="s">
        <v>723</v>
      </c>
      <c r="P805" s="105" t="s">
        <v>1957</v>
      </c>
      <c r="Q805" s="49"/>
    </row>
    <row r="806" spans="1:17" ht="21.75" customHeight="1">
      <c r="A806" s="61"/>
      <c r="B806" s="52"/>
      <c r="C806" s="38" t="s">
        <v>1067</v>
      </c>
      <c r="D806" s="79"/>
      <c r="E806" s="83"/>
      <c r="F806" s="14"/>
      <c r="G806" s="14">
        <v>3</v>
      </c>
      <c r="H806" s="14">
        <v>655.33</v>
      </c>
      <c r="I806" s="14">
        <v>6</v>
      </c>
      <c r="J806" s="14">
        <v>12</v>
      </c>
      <c r="K806" s="14">
        <v>180.62</v>
      </c>
      <c r="L806" s="14">
        <v>6</v>
      </c>
      <c r="M806" s="14">
        <v>15</v>
      </c>
      <c r="N806" s="14">
        <f>H806+K806</f>
        <v>835.95</v>
      </c>
      <c r="O806" s="96"/>
      <c r="P806" s="106"/>
      <c r="Q806" s="50"/>
    </row>
    <row r="807" spans="1:17" ht="21.75" customHeight="1">
      <c r="A807" s="60" t="s">
        <v>197</v>
      </c>
      <c r="B807" s="51">
        <v>2</v>
      </c>
      <c r="C807" s="36" t="s">
        <v>1958</v>
      </c>
      <c r="D807" s="78" t="s">
        <v>2337</v>
      </c>
      <c r="E807" s="82" t="s">
        <v>1134</v>
      </c>
      <c r="F807" s="55">
        <f>F808+G808+H808</f>
        <v>90</v>
      </c>
      <c r="G807" s="56"/>
      <c r="H807" s="57"/>
      <c r="I807" s="55">
        <f>I808+J808+K808</f>
        <v>105</v>
      </c>
      <c r="J807" s="56"/>
      <c r="K807" s="57"/>
      <c r="L807" s="55">
        <f>L808+M808+N808</f>
        <v>195</v>
      </c>
      <c r="M807" s="56"/>
      <c r="N807" s="57"/>
      <c r="O807" s="95" t="s">
        <v>527</v>
      </c>
      <c r="P807" s="105" t="s">
        <v>528</v>
      </c>
      <c r="Q807" s="49"/>
    </row>
    <row r="808" spans="1:17" ht="21.75" customHeight="1">
      <c r="A808" s="61"/>
      <c r="B808" s="52"/>
      <c r="C808" s="38" t="s">
        <v>529</v>
      </c>
      <c r="D808" s="79"/>
      <c r="E808" s="83"/>
      <c r="F808" s="14"/>
      <c r="G808" s="14"/>
      <c r="H808" s="14">
        <v>90</v>
      </c>
      <c r="I808" s="14"/>
      <c r="J808" s="14"/>
      <c r="K808" s="14">
        <v>105</v>
      </c>
      <c r="L808" s="14"/>
      <c r="M808" s="14"/>
      <c r="N808" s="14">
        <v>195</v>
      </c>
      <c r="O808" s="96"/>
      <c r="P808" s="106"/>
      <c r="Q808" s="50"/>
    </row>
    <row r="809" spans="1:17" ht="29.25" customHeight="1">
      <c r="A809" s="60" t="s">
        <v>197</v>
      </c>
      <c r="B809" s="51">
        <v>3</v>
      </c>
      <c r="C809" s="36" t="s">
        <v>1959</v>
      </c>
      <c r="D809" s="78" t="s">
        <v>2338</v>
      </c>
      <c r="E809" s="82" t="s">
        <v>1349</v>
      </c>
      <c r="F809" s="75">
        <f>F810+G810+H810</f>
        <v>111</v>
      </c>
      <c r="G809" s="80"/>
      <c r="H809" s="81"/>
      <c r="I809" s="75">
        <f>I810+J810+K810</f>
        <v>320</v>
      </c>
      <c r="J809" s="80"/>
      <c r="K809" s="81"/>
      <c r="L809" s="75">
        <f>L810+M810+N810</f>
        <v>431</v>
      </c>
      <c r="M809" s="80"/>
      <c r="N809" s="81"/>
      <c r="O809" s="105" t="s">
        <v>723</v>
      </c>
      <c r="P809" s="105" t="s">
        <v>1960</v>
      </c>
      <c r="Q809" s="49"/>
    </row>
    <row r="810" spans="1:17" ht="29.25" customHeight="1">
      <c r="A810" s="61"/>
      <c r="B810" s="52"/>
      <c r="C810" s="38" t="s">
        <v>1350</v>
      </c>
      <c r="D810" s="79"/>
      <c r="E810" s="83"/>
      <c r="F810" s="10">
        <v>89</v>
      </c>
      <c r="G810" s="10">
        <v>22</v>
      </c>
      <c r="H810" s="10"/>
      <c r="I810" s="10">
        <v>205</v>
      </c>
      <c r="J810" s="10">
        <v>115</v>
      </c>
      <c r="K810" s="10"/>
      <c r="L810" s="10">
        <v>294</v>
      </c>
      <c r="M810" s="10">
        <v>137</v>
      </c>
      <c r="N810" s="10"/>
      <c r="O810" s="106"/>
      <c r="P810" s="106"/>
      <c r="Q810" s="50"/>
    </row>
    <row r="811" spans="1:17" ht="22.5" customHeight="1">
      <c r="A811" s="60" t="s">
        <v>197</v>
      </c>
      <c r="B811" s="51">
        <v>4</v>
      </c>
      <c r="C811" s="36" t="s">
        <v>1961</v>
      </c>
      <c r="D811" s="78" t="s">
        <v>2339</v>
      </c>
      <c r="E811" s="82" t="s">
        <v>1351</v>
      </c>
      <c r="F811" s="75">
        <f>F812+G812+H812</f>
        <v>2171</v>
      </c>
      <c r="G811" s="80"/>
      <c r="H811" s="81"/>
      <c r="I811" s="75">
        <f>I812+J812+K812</f>
        <v>1027</v>
      </c>
      <c r="J811" s="80"/>
      <c r="K811" s="81"/>
      <c r="L811" s="75">
        <f>L812+M812+N812</f>
        <v>3198</v>
      </c>
      <c r="M811" s="80"/>
      <c r="N811" s="81"/>
      <c r="O811" s="105" t="s">
        <v>736</v>
      </c>
      <c r="P811" s="105" t="s">
        <v>1962</v>
      </c>
      <c r="Q811" s="49"/>
    </row>
    <row r="812" spans="1:17" ht="48.75" customHeight="1">
      <c r="A812" s="61"/>
      <c r="B812" s="52"/>
      <c r="C812" s="38" t="s">
        <v>1352</v>
      </c>
      <c r="D812" s="79"/>
      <c r="E812" s="83"/>
      <c r="F812" s="10">
        <v>270</v>
      </c>
      <c r="G812" s="10">
        <v>271</v>
      </c>
      <c r="H812" s="10">
        <v>1630</v>
      </c>
      <c r="I812" s="10">
        <v>542</v>
      </c>
      <c r="J812" s="10">
        <v>485</v>
      </c>
      <c r="K812" s="10"/>
      <c r="L812" s="10">
        <v>812</v>
      </c>
      <c r="M812" s="10">
        <v>756</v>
      </c>
      <c r="N812" s="10">
        <v>1630</v>
      </c>
      <c r="O812" s="106"/>
      <c r="P812" s="106"/>
      <c r="Q812" s="50"/>
    </row>
    <row r="813" spans="1:17" ht="30" customHeight="1">
      <c r="A813" s="60" t="s">
        <v>197</v>
      </c>
      <c r="B813" s="51">
        <v>5</v>
      </c>
      <c r="C813" s="44" t="s">
        <v>1963</v>
      </c>
      <c r="D813" s="78" t="s">
        <v>2340</v>
      </c>
      <c r="E813" s="82" t="s">
        <v>1134</v>
      </c>
      <c r="F813" s="75">
        <f>F814+G814+H814</f>
        <v>124</v>
      </c>
      <c r="G813" s="80"/>
      <c r="H813" s="81"/>
      <c r="I813" s="75">
        <f>I814+J814+K814</f>
        <v>229</v>
      </c>
      <c r="J813" s="80"/>
      <c r="K813" s="81"/>
      <c r="L813" s="75">
        <f>L814+M814+N814</f>
        <v>353</v>
      </c>
      <c r="M813" s="80"/>
      <c r="N813" s="81"/>
      <c r="O813" s="105" t="s">
        <v>734</v>
      </c>
      <c r="P813" s="105" t="s">
        <v>1964</v>
      </c>
      <c r="Q813" s="49"/>
    </row>
    <row r="814" spans="1:17" ht="30" customHeight="1">
      <c r="A814" s="61"/>
      <c r="B814" s="52"/>
      <c r="C814" s="38" t="s">
        <v>1353</v>
      </c>
      <c r="D814" s="79"/>
      <c r="E814" s="83"/>
      <c r="F814" s="10">
        <v>124</v>
      </c>
      <c r="G814" s="10"/>
      <c r="H814" s="10"/>
      <c r="I814" s="10">
        <v>229</v>
      </c>
      <c r="J814" s="10"/>
      <c r="K814" s="10"/>
      <c r="L814" s="10">
        <v>353</v>
      </c>
      <c r="M814" s="10"/>
      <c r="N814" s="10"/>
      <c r="O814" s="106"/>
      <c r="P814" s="106"/>
      <c r="Q814" s="50"/>
    </row>
    <row r="815" spans="1:17" ht="22.5" customHeight="1">
      <c r="A815" s="60" t="s">
        <v>197</v>
      </c>
      <c r="B815" s="51">
        <v>6</v>
      </c>
      <c r="C815" s="36" t="s">
        <v>1965</v>
      </c>
      <c r="D815" s="78" t="s">
        <v>1966</v>
      </c>
      <c r="E815" s="82" t="s">
        <v>1354</v>
      </c>
      <c r="F815" s="75">
        <f>F816+G816+H816</f>
        <v>39.120000000000005</v>
      </c>
      <c r="G815" s="80"/>
      <c r="H815" s="81"/>
      <c r="I815" s="75">
        <f>I816+J816+K816</f>
        <v>11.399999999999999</v>
      </c>
      <c r="J815" s="80"/>
      <c r="K815" s="81"/>
      <c r="L815" s="75">
        <f>L816+M816+N816</f>
        <v>50.519999999999996</v>
      </c>
      <c r="M815" s="80"/>
      <c r="N815" s="81"/>
      <c r="O815" s="105" t="s">
        <v>1355</v>
      </c>
      <c r="P815" s="105" t="s">
        <v>1356</v>
      </c>
      <c r="Q815" s="49" t="s">
        <v>1503</v>
      </c>
    </row>
    <row r="816" spans="1:17" ht="39.75" customHeight="1">
      <c r="A816" s="61"/>
      <c r="B816" s="52"/>
      <c r="C816" s="38" t="s">
        <v>2426</v>
      </c>
      <c r="D816" s="79"/>
      <c r="E816" s="83"/>
      <c r="F816" s="10"/>
      <c r="G816" s="10">
        <v>38.63</v>
      </c>
      <c r="H816" s="10">
        <v>0.49</v>
      </c>
      <c r="I816" s="10"/>
      <c r="J816" s="10">
        <v>9.95</v>
      </c>
      <c r="K816" s="10">
        <v>1.45</v>
      </c>
      <c r="L816" s="10"/>
      <c r="M816" s="10">
        <v>48.58</v>
      </c>
      <c r="N816" s="10">
        <v>1.94</v>
      </c>
      <c r="O816" s="106"/>
      <c r="P816" s="106"/>
      <c r="Q816" s="50"/>
    </row>
    <row r="817" spans="1:17" ht="22.5" customHeight="1">
      <c r="A817" s="60" t="s">
        <v>197</v>
      </c>
      <c r="B817" s="51">
        <v>7</v>
      </c>
      <c r="C817" s="36" t="s">
        <v>1967</v>
      </c>
      <c r="D817" s="78" t="s">
        <v>1968</v>
      </c>
      <c r="E817" s="82" t="s">
        <v>1357</v>
      </c>
      <c r="F817" s="75">
        <f>F818+G818+H818</f>
        <v>11</v>
      </c>
      <c r="G817" s="80"/>
      <c r="H817" s="81"/>
      <c r="I817" s="75">
        <f>I818+J818+K818</f>
        <v>91</v>
      </c>
      <c r="J817" s="80"/>
      <c r="K817" s="81"/>
      <c r="L817" s="75">
        <f>L818+M818+N818</f>
        <v>102</v>
      </c>
      <c r="M817" s="80"/>
      <c r="N817" s="81"/>
      <c r="O817" s="105" t="s">
        <v>723</v>
      </c>
      <c r="P817" s="105" t="s">
        <v>1969</v>
      </c>
      <c r="Q817" s="49"/>
    </row>
    <row r="818" spans="1:17" ht="16.5" customHeight="1">
      <c r="A818" s="61"/>
      <c r="B818" s="52"/>
      <c r="C818" s="38" t="s">
        <v>1358</v>
      </c>
      <c r="D818" s="79"/>
      <c r="E818" s="83"/>
      <c r="F818" s="10"/>
      <c r="G818" s="10">
        <v>11</v>
      </c>
      <c r="H818" s="10"/>
      <c r="I818" s="10"/>
      <c r="J818" s="10">
        <v>91</v>
      </c>
      <c r="K818" s="10"/>
      <c r="L818" s="10"/>
      <c r="M818" s="10">
        <v>102</v>
      </c>
      <c r="N818" s="10"/>
      <c r="O818" s="106"/>
      <c r="P818" s="106"/>
      <c r="Q818" s="50"/>
    </row>
    <row r="819" spans="1:17" ht="22.5" customHeight="1">
      <c r="A819" s="60" t="s">
        <v>197</v>
      </c>
      <c r="B819" s="51"/>
      <c r="C819" s="36"/>
      <c r="D819" s="92"/>
      <c r="E819" s="93"/>
      <c r="F819" s="88">
        <f>F820+G820+H820</f>
        <v>3204.45</v>
      </c>
      <c r="G819" s="89"/>
      <c r="H819" s="90"/>
      <c r="I819" s="88">
        <f>I820+J820+K820</f>
        <v>1982.02</v>
      </c>
      <c r="J819" s="89"/>
      <c r="K819" s="90"/>
      <c r="L819" s="88">
        <f>L820+M820+N820</f>
        <v>5186.469999999999</v>
      </c>
      <c r="M819" s="89"/>
      <c r="N819" s="90"/>
      <c r="O819" s="99"/>
      <c r="P819" s="99"/>
      <c r="Q819" s="103"/>
    </row>
    <row r="820" spans="1:17" ht="22.5" customHeight="1">
      <c r="A820" s="61"/>
      <c r="B820" s="52"/>
      <c r="C820" s="38" t="s">
        <v>732</v>
      </c>
      <c r="D820" s="87"/>
      <c r="E820" s="94"/>
      <c r="F820" s="11">
        <f>F806+F808+F810+F812+F814+F816+F818</f>
        <v>483</v>
      </c>
      <c r="G820" s="11">
        <f aca="true" t="shared" si="20" ref="G820:N820">G806+G808+G810+G812+G814+G816+G818</f>
        <v>345.63</v>
      </c>
      <c r="H820" s="11">
        <f t="shared" si="20"/>
        <v>2375.8199999999997</v>
      </c>
      <c r="I820" s="33">
        <f t="shared" si="20"/>
        <v>982</v>
      </c>
      <c r="J820" s="11">
        <f t="shared" si="20"/>
        <v>712.95</v>
      </c>
      <c r="K820" s="33">
        <f t="shared" si="20"/>
        <v>287.07</v>
      </c>
      <c r="L820" s="33">
        <f t="shared" si="20"/>
        <v>1465</v>
      </c>
      <c r="M820" s="11">
        <f t="shared" si="20"/>
        <v>1058.58</v>
      </c>
      <c r="N820" s="33">
        <f t="shared" si="20"/>
        <v>2662.89</v>
      </c>
      <c r="O820" s="100"/>
      <c r="P820" s="100"/>
      <c r="Q820" s="104"/>
    </row>
    <row r="821" spans="1:17" ht="22.5" customHeight="1">
      <c r="A821" s="60" t="s">
        <v>198</v>
      </c>
      <c r="B821" s="51">
        <v>1</v>
      </c>
      <c r="C821" s="36" t="s">
        <v>1970</v>
      </c>
      <c r="D821" s="53" t="s">
        <v>2341</v>
      </c>
      <c r="E821" s="84" t="s">
        <v>1474</v>
      </c>
      <c r="F821" s="55">
        <f>F822+G822+H822</f>
        <v>1.89</v>
      </c>
      <c r="G821" s="56"/>
      <c r="H821" s="57"/>
      <c r="I821" s="55">
        <f>I822+J822+K822</f>
        <v>0.32</v>
      </c>
      <c r="J821" s="56"/>
      <c r="K821" s="57"/>
      <c r="L821" s="55">
        <f>L822+M822+N822</f>
        <v>2.21</v>
      </c>
      <c r="M821" s="56"/>
      <c r="N821" s="57"/>
      <c r="O821" s="95" t="s">
        <v>740</v>
      </c>
      <c r="P821" s="95" t="s">
        <v>1359</v>
      </c>
      <c r="Q821" s="49"/>
    </row>
    <row r="822" spans="1:17" ht="22.5" customHeight="1">
      <c r="A822" s="61"/>
      <c r="B822" s="52"/>
      <c r="C822" s="38" t="s">
        <v>1360</v>
      </c>
      <c r="D822" s="54"/>
      <c r="E822" s="85"/>
      <c r="F822" s="14"/>
      <c r="G822" s="14"/>
      <c r="H822" s="14">
        <v>1.89</v>
      </c>
      <c r="I822" s="14"/>
      <c r="J822" s="14"/>
      <c r="K822" s="14">
        <v>0.32</v>
      </c>
      <c r="L822" s="14">
        <f>F822+I822</f>
        <v>0</v>
      </c>
      <c r="M822" s="14">
        <f>G822+J822</f>
        <v>0</v>
      </c>
      <c r="N822" s="14">
        <f>H822+K822</f>
        <v>2.21</v>
      </c>
      <c r="O822" s="96"/>
      <c r="P822" s="96"/>
      <c r="Q822" s="50"/>
    </row>
    <row r="823" spans="1:17" ht="22.5" customHeight="1">
      <c r="A823" s="60" t="s">
        <v>198</v>
      </c>
      <c r="B823" s="51">
        <v>2</v>
      </c>
      <c r="C823" s="36" t="s">
        <v>1971</v>
      </c>
      <c r="D823" s="53" t="s">
        <v>2342</v>
      </c>
      <c r="E823" s="84" t="s">
        <v>361</v>
      </c>
      <c r="F823" s="55">
        <f>F824+G824+H824</f>
        <v>2.2</v>
      </c>
      <c r="G823" s="56"/>
      <c r="H823" s="57"/>
      <c r="I823" s="55">
        <f>I824+J824+K824</f>
        <v>0.58</v>
      </c>
      <c r="J823" s="56"/>
      <c r="K823" s="57"/>
      <c r="L823" s="55">
        <f>L824+M824+N824</f>
        <v>2.7800000000000002</v>
      </c>
      <c r="M823" s="56"/>
      <c r="N823" s="57"/>
      <c r="O823" s="95" t="s">
        <v>727</v>
      </c>
      <c r="P823" s="95" t="s">
        <v>1361</v>
      </c>
      <c r="Q823" s="49" t="s">
        <v>1509</v>
      </c>
    </row>
    <row r="824" spans="1:17" ht="22.5" customHeight="1">
      <c r="A824" s="61"/>
      <c r="B824" s="52"/>
      <c r="C824" s="38" t="s">
        <v>1362</v>
      </c>
      <c r="D824" s="54"/>
      <c r="E824" s="85"/>
      <c r="F824" s="14"/>
      <c r="G824" s="14"/>
      <c r="H824" s="14">
        <v>2.2</v>
      </c>
      <c r="I824" s="14"/>
      <c r="J824" s="14"/>
      <c r="K824" s="14">
        <v>0.58</v>
      </c>
      <c r="L824" s="14">
        <f>F824+I824</f>
        <v>0</v>
      </c>
      <c r="M824" s="14">
        <f>G824+J824</f>
        <v>0</v>
      </c>
      <c r="N824" s="14">
        <f>H824+K824</f>
        <v>2.7800000000000002</v>
      </c>
      <c r="O824" s="96"/>
      <c r="P824" s="96"/>
      <c r="Q824" s="50"/>
    </row>
    <row r="825" spans="1:17" ht="22.5" customHeight="1">
      <c r="A825" s="60" t="s">
        <v>198</v>
      </c>
      <c r="B825" s="51">
        <v>3</v>
      </c>
      <c r="C825" s="36" t="s">
        <v>1972</v>
      </c>
      <c r="D825" s="53" t="s">
        <v>2343</v>
      </c>
      <c r="E825" s="84" t="s">
        <v>1365</v>
      </c>
      <c r="F825" s="55">
        <f>F826+G826+H826</f>
        <v>36.74</v>
      </c>
      <c r="G825" s="56"/>
      <c r="H825" s="57"/>
      <c r="I825" s="55">
        <f>I826+J826+K826</f>
        <v>9.32</v>
      </c>
      <c r="J825" s="56"/>
      <c r="K825" s="57"/>
      <c r="L825" s="55">
        <f>L826+M826+N826</f>
        <v>46.06</v>
      </c>
      <c r="M825" s="56"/>
      <c r="N825" s="57"/>
      <c r="O825" s="95" t="s">
        <v>723</v>
      </c>
      <c r="P825" s="95" t="s">
        <v>1366</v>
      </c>
      <c r="Q825" s="49"/>
    </row>
    <row r="826" spans="1:17" ht="22.5" customHeight="1">
      <c r="A826" s="61"/>
      <c r="B826" s="52"/>
      <c r="C826" s="38" t="s">
        <v>1367</v>
      </c>
      <c r="D826" s="54"/>
      <c r="E826" s="85"/>
      <c r="F826" s="14"/>
      <c r="G826" s="14">
        <v>27.19</v>
      </c>
      <c r="H826" s="14">
        <v>9.55</v>
      </c>
      <c r="I826" s="14"/>
      <c r="J826" s="14"/>
      <c r="K826" s="14">
        <v>9.32</v>
      </c>
      <c r="L826" s="14">
        <f>F826+I826</f>
        <v>0</v>
      </c>
      <c r="M826" s="14">
        <f>G826+J826</f>
        <v>27.19</v>
      </c>
      <c r="N826" s="14">
        <f>H826+K826</f>
        <v>18.87</v>
      </c>
      <c r="O826" s="96"/>
      <c r="P826" s="96"/>
      <c r="Q826" s="50"/>
    </row>
    <row r="827" spans="1:17" ht="22.5" customHeight="1">
      <c r="A827" s="60" t="s">
        <v>198</v>
      </c>
      <c r="B827" s="51">
        <v>4</v>
      </c>
      <c r="C827" s="36" t="s">
        <v>1973</v>
      </c>
      <c r="D827" s="53" t="s">
        <v>2328</v>
      </c>
      <c r="E827" s="84" t="s">
        <v>1475</v>
      </c>
      <c r="F827" s="55">
        <f>F828+G828+H828</f>
        <v>0</v>
      </c>
      <c r="G827" s="56"/>
      <c r="H827" s="57"/>
      <c r="I827" s="55">
        <f>I828+J828+K828</f>
        <v>1.62</v>
      </c>
      <c r="J827" s="56"/>
      <c r="K827" s="57"/>
      <c r="L827" s="55">
        <f>L828+M828+N828</f>
        <v>1.62</v>
      </c>
      <c r="M827" s="56"/>
      <c r="N827" s="57"/>
      <c r="O827" s="95" t="s">
        <v>275</v>
      </c>
      <c r="P827" s="95" t="s">
        <v>1363</v>
      </c>
      <c r="Q827" s="49"/>
    </row>
    <row r="828" spans="1:17" ht="22.5" customHeight="1">
      <c r="A828" s="61"/>
      <c r="B828" s="52"/>
      <c r="C828" s="38" t="s">
        <v>1364</v>
      </c>
      <c r="D828" s="54"/>
      <c r="E828" s="85"/>
      <c r="F828" s="14"/>
      <c r="G828" s="14"/>
      <c r="H828" s="14"/>
      <c r="I828" s="14"/>
      <c r="J828" s="14"/>
      <c r="K828" s="14">
        <v>1.62</v>
      </c>
      <c r="L828" s="14">
        <f>F828+I828</f>
        <v>0</v>
      </c>
      <c r="M828" s="14">
        <f>G828+J828</f>
        <v>0</v>
      </c>
      <c r="N828" s="14">
        <f>H828+K828</f>
        <v>1.62</v>
      </c>
      <c r="O828" s="96"/>
      <c r="P828" s="96"/>
      <c r="Q828" s="50"/>
    </row>
    <row r="829" spans="1:17" ht="30" customHeight="1">
      <c r="A829" s="60" t="s">
        <v>198</v>
      </c>
      <c r="B829" s="51">
        <v>5</v>
      </c>
      <c r="C829" s="36" t="s">
        <v>1974</v>
      </c>
      <c r="D829" s="122">
        <v>28048</v>
      </c>
      <c r="E829" s="84" t="s">
        <v>545</v>
      </c>
      <c r="F829" s="55">
        <f>F830+G830+H830</f>
        <v>20.15</v>
      </c>
      <c r="G829" s="56"/>
      <c r="H829" s="57"/>
      <c r="I829" s="55">
        <f>I830+J830+K830</f>
        <v>0</v>
      </c>
      <c r="J829" s="56"/>
      <c r="K829" s="57"/>
      <c r="L829" s="55">
        <f>L830+M830+N830</f>
        <v>20.15</v>
      </c>
      <c r="M829" s="56"/>
      <c r="N829" s="57"/>
      <c r="O829" s="95" t="s">
        <v>275</v>
      </c>
      <c r="P829" s="95" t="s">
        <v>546</v>
      </c>
      <c r="Q829" s="49"/>
    </row>
    <row r="830" spans="1:17" ht="30" customHeight="1">
      <c r="A830" s="61"/>
      <c r="B830" s="52"/>
      <c r="C830" s="38" t="s">
        <v>547</v>
      </c>
      <c r="D830" s="54"/>
      <c r="E830" s="85"/>
      <c r="F830" s="14"/>
      <c r="G830" s="14">
        <v>14.6</v>
      </c>
      <c r="H830" s="14">
        <v>5.55</v>
      </c>
      <c r="I830" s="14"/>
      <c r="J830" s="14"/>
      <c r="K830" s="14"/>
      <c r="L830" s="14">
        <f>F830+I830</f>
        <v>0</v>
      </c>
      <c r="M830" s="14">
        <f>G830+J830</f>
        <v>14.6</v>
      </c>
      <c r="N830" s="14">
        <f>H830+K830</f>
        <v>5.55</v>
      </c>
      <c r="O830" s="96"/>
      <c r="P830" s="96"/>
      <c r="Q830" s="50"/>
    </row>
    <row r="831" spans="1:17" ht="22.5" customHeight="1">
      <c r="A831" s="60" t="s">
        <v>198</v>
      </c>
      <c r="B831" s="51">
        <v>6</v>
      </c>
      <c r="C831" s="36" t="s">
        <v>1975</v>
      </c>
      <c r="D831" s="53" t="s">
        <v>2344</v>
      </c>
      <c r="E831" s="84" t="s">
        <v>361</v>
      </c>
      <c r="F831" s="55">
        <f>F832+G832+H832</f>
        <v>2.12</v>
      </c>
      <c r="G831" s="56"/>
      <c r="H831" s="57"/>
      <c r="I831" s="55">
        <f>I832+J832+K832</f>
        <v>2.63</v>
      </c>
      <c r="J831" s="56"/>
      <c r="K831" s="57"/>
      <c r="L831" s="55">
        <f>L832+M832+N832</f>
        <v>4.75</v>
      </c>
      <c r="M831" s="56"/>
      <c r="N831" s="57"/>
      <c r="O831" s="95" t="s">
        <v>44</v>
      </c>
      <c r="P831" s="95" t="s">
        <v>548</v>
      </c>
      <c r="Q831" s="49" t="s">
        <v>1509</v>
      </c>
    </row>
    <row r="832" spans="1:17" ht="51" customHeight="1">
      <c r="A832" s="61"/>
      <c r="B832" s="52"/>
      <c r="C832" s="38" t="s">
        <v>549</v>
      </c>
      <c r="D832" s="54"/>
      <c r="E832" s="85"/>
      <c r="F832" s="14"/>
      <c r="G832" s="14"/>
      <c r="H832" s="14">
        <v>2.12</v>
      </c>
      <c r="I832" s="14"/>
      <c r="J832" s="14"/>
      <c r="K832" s="14">
        <v>2.63</v>
      </c>
      <c r="L832" s="14">
        <f>F832+I832</f>
        <v>0</v>
      </c>
      <c r="M832" s="14">
        <f>G832+J832</f>
        <v>0</v>
      </c>
      <c r="N832" s="14">
        <f>H832+K832</f>
        <v>4.75</v>
      </c>
      <c r="O832" s="96"/>
      <c r="P832" s="96"/>
      <c r="Q832" s="50"/>
    </row>
    <row r="833" spans="1:17" ht="22.5" customHeight="1">
      <c r="A833" s="60" t="s">
        <v>198</v>
      </c>
      <c r="B833" s="51">
        <v>7</v>
      </c>
      <c r="C833" s="36" t="s">
        <v>1976</v>
      </c>
      <c r="D833" s="53" t="s">
        <v>2345</v>
      </c>
      <c r="E833" s="84" t="s">
        <v>550</v>
      </c>
      <c r="F833" s="55">
        <f>F834+G834+H834</f>
        <v>0</v>
      </c>
      <c r="G833" s="56"/>
      <c r="H833" s="57"/>
      <c r="I833" s="55">
        <f>I834+J834+K834</f>
        <v>5.83</v>
      </c>
      <c r="J833" s="56"/>
      <c r="K833" s="57"/>
      <c r="L833" s="55">
        <f>L834+M834+N834</f>
        <v>5.83</v>
      </c>
      <c r="M833" s="56"/>
      <c r="N833" s="57"/>
      <c r="O833" s="95" t="s">
        <v>44</v>
      </c>
      <c r="P833" s="95" t="s">
        <v>551</v>
      </c>
      <c r="Q833" s="49" t="s">
        <v>1509</v>
      </c>
    </row>
    <row r="834" spans="1:17" ht="22.5" customHeight="1">
      <c r="A834" s="61"/>
      <c r="B834" s="52"/>
      <c r="C834" s="38" t="s">
        <v>552</v>
      </c>
      <c r="D834" s="54"/>
      <c r="E834" s="85"/>
      <c r="F834" s="14"/>
      <c r="G834" s="14"/>
      <c r="H834" s="14"/>
      <c r="I834" s="14"/>
      <c r="J834" s="14">
        <v>5.83</v>
      </c>
      <c r="K834" s="14"/>
      <c r="L834" s="14">
        <f>F834+I834</f>
        <v>0</v>
      </c>
      <c r="M834" s="14">
        <f>G834+J834</f>
        <v>5.83</v>
      </c>
      <c r="N834" s="14">
        <f>H834+K834</f>
        <v>0</v>
      </c>
      <c r="O834" s="96"/>
      <c r="P834" s="96"/>
      <c r="Q834" s="50"/>
    </row>
    <row r="835" spans="1:17" ht="22.5" customHeight="1">
      <c r="A835" s="60" t="s">
        <v>198</v>
      </c>
      <c r="B835" s="51">
        <v>8</v>
      </c>
      <c r="C835" s="36" t="s">
        <v>1977</v>
      </c>
      <c r="D835" s="53" t="s">
        <v>2346</v>
      </c>
      <c r="E835" s="84" t="s">
        <v>362</v>
      </c>
      <c r="F835" s="55">
        <f>F836+G836+H836</f>
        <v>0</v>
      </c>
      <c r="G835" s="56"/>
      <c r="H835" s="57"/>
      <c r="I835" s="55">
        <f>I836+J836+K836</f>
        <v>15.13</v>
      </c>
      <c r="J835" s="56"/>
      <c r="K835" s="57"/>
      <c r="L835" s="55">
        <f>L836+M836+N836</f>
        <v>15.13</v>
      </c>
      <c r="M835" s="56"/>
      <c r="N835" s="57"/>
      <c r="O835" s="95" t="s">
        <v>553</v>
      </c>
      <c r="P835" s="95" t="s">
        <v>554</v>
      </c>
      <c r="Q835" s="49" t="s">
        <v>1509</v>
      </c>
    </row>
    <row r="836" spans="1:17" ht="22.5" customHeight="1">
      <c r="A836" s="61"/>
      <c r="B836" s="52"/>
      <c r="C836" s="38" t="s">
        <v>555</v>
      </c>
      <c r="D836" s="54"/>
      <c r="E836" s="85"/>
      <c r="F836" s="14"/>
      <c r="G836" s="14"/>
      <c r="H836" s="14"/>
      <c r="I836" s="14"/>
      <c r="J836" s="14">
        <v>15.13</v>
      </c>
      <c r="K836" s="14"/>
      <c r="L836" s="14">
        <f>F836+I836</f>
        <v>0</v>
      </c>
      <c r="M836" s="14">
        <f>G836+J836</f>
        <v>15.13</v>
      </c>
      <c r="N836" s="14">
        <f>H836+K836</f>
        <v>0</v>
      </c>
      <c r="O836" s="96"/>
      <c r="P836" s="96"/>
      <c r="Q836" s="50"/>
    </row>
    <row r="837" spans="1:17" ht="29.25" customHeight="1">
      <c r="A837" s="60" t="s">
        <v>198</v>
      </c>
      <c r="B837" s="51">
        <v>9</v>
      </c>
      <c r="C837" s="36" t="s">
        <v>1978</v>
      </c>
      <c r="D837" s="53" t="s">
        <v>2258</v>
      </c>
      <c r="E837" s="84" t="s">
        <v>363</v>
      </c>
      <c r="F837" s="55">
        <f>F838+G838+H838</f>
        <v>7.9</v>
      </c>
      <c r="G837" s="56"/>
      <c r="H837" s="57"/>
      <c r="I837" s="55">
        <f>I838+J838+K838</f>
        <v>5.71</v>
      </c>
      <c r="J837" s="56"/>
      <c r="K837" s="57"/>
      <c r="L837" s="55">
        <f>L838+M838+N838</f>
        <v>13.61</v>
      </c>
      <c r="M837" s="56"/>
      <c r="N837" s="57"/>
      <c r="O837" s="95" t="s">
        <v>556</v>
      </c>
      <c r="P837" s="95" t="s">
        <v>557</v>
      </c>
      <c r="Q837" s="49" t="s">
        <v>1509</v>
      </c>
    </row>
    <row r="838" spans="1:17" ht="29.25" customHeight="1">
      <c r="A838" s="61"/>
      <c r="B838" s="52"/>
      <c r="C838" s="38" t="s">
        <v>558</v>
      </c>
      <c r="D838" s="54"/>
      <c r="E838" s="85"/>
      <c r="F838" s="14"/>
      <c r="G838" s="14"/>
      <c r="H838" s="14">
        <v>7.9</v>
      </c>
      <c r="I838" s="14"/>
      <c r="J838" s="14"/>
      <c r="K838" s="14">
        <v>5.71</v>
      </c>
      <c r="L838" s="14">
        <f>F838+I838</f>
        <v>0</v>
      </c>
      <c r="M838" s="14">
        <f>G838+J838</f>
        <v>0</v>
      </c>
      <c r="N838" s="14">
        <f>H838+K838</f>
        <v>13.61</v>
      </c>
      <c r="O838" s="96"/>
      <c r="P838" s="96"/>
      <c r="Q838" s="50"/>
    </row>
    <row r="839" spans="1:17" ht="30" customHeight="1">
      <c r="A839" s="60" t="s">
        <v>198</v>
      </c>
      <c r="B839" s="51">
        <v>10</v>
      </c>
      <c r="C839" s="36" t="s">
        <v>1979</v>
      </c>
      <c r="D839" s="122">
        <v>30769</v>
      </c>
      <c r="E839" s="84" t="s">
        <v>559</v>
      </c>
      <c r="F839" s="55">
        <f>F840+G840+H840</f>
        <v>14.36</v>
      </c>
      <c r="G839" s="56"/>
      <c r="H839" s="57"/>
      <c r="I839" s="55">
        <f>I840+J840+K840</f>
        <v>0</v>
      </c>
      <c r="J839" s="56"/>
      <c r="K839" s="57"/>
      <c r="L839" s="55">
        <f>L840+M840+N840</f>
        <v>14.36</v>
      </c>
      <c r="M839" s="56"/>
      <c r="N839" s="57"/>
      <c r="O839" s="95" t="s">
        <v>44</v>
      </c>
      <c r="P839" s="95" t="s">
        <v>446</v>
      </c>
      <c r="Q839" s="49"/>
    </row>
    <row r="840" spans="1:17" ht="30" customHeight="1">
      <c r="A840" s="61"/>
      <c r="B840" s="52"/>
      <c r="C840" s="38" t="s">
        <v>447</v>
      </c>
      <c r="D840" s="54"/>
      <c r="E840" s="85"/>
      <c r="F840" s="14"/>
      <c r="G840" s="14">
        <v>0.03</v>
      </c>
      <c r="H840" s="14">
        <v>14.33</v>
      </c>
      <c r="I840" s="14"/>
      <c r="J840" s="14"/>
      <c r="K840" s="14"/>
      <c r="L840" s="14">
        <f>F840+I840</f>
        <v>0</v>
      </c>
      <c r="M840" s="14">
        <f>G840+J840</f>
        <v>0.03</v>
      </c>
      <c r="N840" s="14">
        <f>H840+K840</f>
        <v>14.33</v>
      </c>
      <c r="O840" s="96"/>
      <c r="P840" s="96"/>
      <c r="Q840" s="50"/>
    </row>
    <row r="841" spans="1:17" ht="21.75" customHeight="1">
      <c r="A841" s="60" t="s">
        <v>198</v>
      </c>
      <c r="B841" s="51">
        <v>11</v>
      </c>
      <c r="C841" s="36" t="s">
        <v>1980</v>
      </c>
      <c r="D841" s="53" t="s">
        <v>1488</v>
      </c>
      <c r="E841" s="84" t="s">
        <v>448</v>
      </c>
      <c r="F841" s="55">
        <f>F842+G842+H842</f>
        <v>0.1</v>
      </c>
      <c r="G841" s="56"/>
      <c r="H841" s="57"/>
      <c r="I841" s="55">
        <f>I842+J842+K842</f>
        <v>1.13</v>
      </c>
      <c r="J841" s="56"/>
      <c r="K841" s="57"/>
      <c r="L841" s="55">
        <f>L842+M842+N842</f>
        <v>1.23</v>
      </c>
      <c r="M841" s="56"/>
      <c r="N841" s="57"/>
      <c r="O841" s="95" t="s">
        <v>44</v>
      </c>
      <c r="P841" s="95" t="s">
        <v>449</v>
      </c>
      <c r="Q841" s="49" t="s">
        <v>1509</v>
      </c>
    </row>
    <row r="842" spans="1:17" ht="57.75" customHeight="1">
      <c r="A842" s="61"/>
      <c r="B842" s="52"/>
      <c r="C842" s="38" t="s">
        <v>450</v>
      </c>
      <c r="D842" s="54"/>
      <c r="E842" s="85"/>
      <c r="F842" s="14"/>
      <c r="G842" s="14">
        <v>0.1</v>
      </c>
      <c r="H842" s="14"/>
      <c r="I842" s="14"/>
      <c r="J842" s="14">
        <v>1.13</v>
      </c>
      <c r="K842" s="14"/>
      <c r="L842" s="14">
        <f>F842+I842</f>
        <v>0</v>
      </c>
      <c r="M842" s="14">
        <f>G842+J842</f>
        <v>1.23</v>
      </c>
      <c r="N842" s="14">
        <f>H842+K842</f>
        <v>0</v>
      </c>
      <c r="O842" s="96"/>
      <c r="P842" s="96"/>
      <c r="Q842" s="50"/>
    </row>
    <row r="843" spans="1:17" ht="21.75" customHeight="1">
      <c r="A843" s="60" t="s">
        <v>198</v>
      </c>
      <c r="B843" s="51">
        <v>12</v>
      </c>
      <c r="C843" s="39" t="s">
        <v>1981</v>
      </c>
      <c r="D843" s="122" t="s">
        <v>1489</v>
      </c>
      <c r="E843" s="53" t="s">
        <v>559</v>
      </c>
      <c r="F843" s="55">
        <f>F844+G844+H844</f>
        <v>3.9499999999999997</v>
      </c>
      <c r="G843" s="56"/>
      <c r="H843" s="57"/>
      <c r="I843" s="55">
        <f>I844+J844+K844</f>
        <v>1.55</v>
      </c>
      <c r="J843" s="56"/>
      <c r="K843" s="57"/>
      <c r="L843" s="55">
        <f>L844+M844+N844</f>
        <v>5.499999999999999</v>
      </c>
      <c r="M843" s="56"/>
      <c r="N843" s="57"/>
      <c r="O843" s="97" t="s">
        <v>44</v>
      </c>
      <c r="P843" s="97" t="s">
        <v>1982</v>
      </c>
      <c r="Q843" s="49" t="s">
        <v>1509</v>
      </c>
    </row>
    <row r="844" spans="1:17" ht="54.75" customHeight="1">
      <c r="A844" s="61"/>
      <c r="B844" s="52"/>
      <c r="C844" s="39" t="s">
        <v>930</v>
      </c>
      <c r="D844" s="54"/>
      <c r="E844" s="54"/>
      <c r="F844" s="16"/>
      <c r="G844" s="14">
        <v>0.03</v>
      </c>
      <c r="H844" s="17">
        <v>3.92</v>
      </c>
      <c r="I844" s="16"/>
      <c r="J844" s="14">
        <v>0.03</v>
      </c>
      <c r="K844" s="17">
        <v>1.52</v>
      </c>
      <c r="L844" s="16">
        <f>F844+I844</f>
        <v>0</v>
      </c>
      <c r="M844" s="14">
        <f>G844+J844</f>
        <v>0.06</v>
      </c>
      <c r="N844" s="17">
        <f>H844+K844</f>
        <v>5.4399999999999995</v>
      </c>
      <c r="O844" s="98"/>
      <c r="P844" s="98"/>
      <c r="Q844" s="50"/>
    </row>
    <row r="845" spans="1:17" ht="21.75" customHeight="1">
      <c r="A845" s="60" t="s">
        <v>198</v>
      </c>
      <c r="B845" s="51">
        <v>13</v>
      </c>
      <c r="C845" s="36" t="s">
        <v>1983</v>
      </c>
      <c r="D845" s="122" t="s">
        <v>1490</v>
      </c>
      <c r="E845" s="53" t="s">
        <v>365</v>
      </c>
      <c r="F845" s="55">
        <f>F846+G846+H846</f>
        <v>79.25</v>
      </c>
      <c r="G845" s="56"/>
      <c r="H845" s="57"/>
      <c r="I845" s="55">
        <f>I846+J846+K846</f>
        <v>48.6</v>
      </c>
      <c r="J845" s="56"/>
      <c r="K845" s="57"/>
      <c r="L845" s="55">
        <f>L846+M846+N846</f>
        <v>127.85000000000001</v>
      </c>
      <c r="M845" s="56"/>
      <c r="N845" s="57"/>
      <c r="O845" s="97" t="s">
        <v>44</v>
      </c>
      <c r="P845" s="97" t="s">
        <v>366</v>
      </c>
      <c r="Q845" s="101" t="s">
        <v>1946</v>
      </c>
    </row>
    <row r="846" spans="1:17" ht="58.5" customHeight="1">
      <c r="A846" s="61"/>
      <c r="B846" s="52"/>
      <c r="C846" s="38" t="s">
        <v>364</v>
      </c>
      <c r="D846" s="54"/>
      <c r="E846" s="54"/>
      <c r="F846" s="16"/>
      <c r="G846" s="14">
        <v>79.24</v>
      </c>
      <c r="H846" s="17">
        <v>0.01</v>
      </c>
      <c r="I846" s="16"/>
      <c r="J846" s="14">
        <v>48.6</v>
      </c>
      <c r="K846" s="17"/>
      <c r="L846" s="16">
        <f>F846+I846</f>
        <v>0</v>
      </c>
      <c r="M846" s="14">
        <f>G846+J846</f>
        <v>127.84</v>
      </c>
      <c r="N846" s="17">
        <f>H846+K846</f>
        <v>0.01</v>
      </c>
      <c r="O846" s="98"/>
      <c r="P846" s="98"/>
      <c r="Q846" s="102"/>
    </row>
    <row r="847" spans="1:17" ht="57" customHeight="1">
      <c r="A847" s="60" t="s">
        <v>198</v>
      </c>
      <c r="B847" s="51">
        <v>14</v>
      </c>
      <c r="C847" s="36" t="s">
        <v>1984</v>
      </c>
      <c r="D847" s="122" t="s">
        <v>1491</v>
      </c>
      <c r="E847" s="53" t="s">
        <v>1454</v>
      </c>
      <c r="F847" s="55">
        <f>F848+G848+H848</f>
        <v>15.27</v>
      </c>
      <c r="G847" s="56"/>
      <c r="H847" s="57"/>
      <c r="I847" s="55">
        <f>I848+J848+K848</f>
        <v>12.4</v>
      </c>
      <c r="J847" s="56"/>
      <c r="K847" s="57"/>
      <c r="L847" s="55">
        <f>L848+M848+N848</f>
        <v>27.669999999999998</v>
      </c>
      <c r="M847" s="56"/>
      <c r="N847" s="57"/>
      <c r="O847" s="97" t="s">
        <v>44</v>
      </c>
      <c r="P847" s="97" t="s">
        <v>1455</v>
      </c>
      <c r="Q847" s="101" t="s">
        <v>1946</v>
      </c>
    </row>
    <row r="848" spans="1:17" ht="65.25" customHeight="1">
      <c r="A848" s="61"/>
      <c r="B848" s="52"/>
      <c r="C848" s="38" t="s">
        <v>1456</v>
      </c>
      <c r="D848" s="54"/>
      <c r="E848" s="54"/>
      <c r="F848" s="16"/>
      <c r="G848" s="14">
        <v>11.87</v>
      </c>
      <c r="H848" s="17">
        <v>3.4</v>
      </c>
      <c r="I848" s="16"/>
      <c r="J848" s="14">
        <v>12.4</v>
      </c>
      <c r="K848" s="17"/>
      <c r="L848" s="16">
        <f>F848+I848</f>
        <v>0</v>
      </c>
      <c r="M848" s="14">
        <f>G848+J848</f>
        <v>24.27</v>
      </c>
      <c r="N848" s="17">
        <f>H848+K848</f>
        <v>3.4</v>
      </c>
      <c r="O848" s="98"/>
      <c r="P848" s="98"/>
      <c r="Q848" s="102"/>
    </row>
    <row r="849" spans="1:17" ht="22.5" customHeight="1">
      <c r="A849" s="60" t="s">
        <v>198</v>
      </c>
      <c r="B849" s="51">
        <v>15</v>
      </c>
      <c r="C849" s="36" t="s">
        <v>1985</v>
      </c>
      <c r="D849" s="122" t="s">
        <v>1491</v>
      </c>
      <c r="E849" s="53" t="s">
        <v>1457</v>
      </c>
      <c r="F849" s="55">
        <f>F850+G850+H850</f>
        <v>0</v>
      </c>
      <c r="G849" s="56"/>
      <c r="H849" s="57"/>
      <c r="I849" s="55">
        <f>I850+J850+K850</f>
        <v>3.36</v>
      </c>
      <c r="J849" s="56"/>
      <c r="K849" s="57"/>
      <c r="L849" s="55">
        <f>L850+M850+N850</f>
        <v>3.36</v>
      </c>
      <c r="M849" s="56"/>
      <c r="N849" s="57"/>
      <c r="O849" s="97" t="s">
        <v>44</v>
      </c>
      <c r="P849" s="97" t="s">
        <v>1986</v>
      </c>
      <c r="Q849" s="101"/>
    </row>
    <row r="850" spans="1:17" ht="22.5" customHeight="1">
      <c r="A850" s="61"/>
      <c r="B850" s="52"/>
      <c r="C850" s="38" t="s">
        <v>1458</v>
      </c>
      <c r="D850" s="54"/>
      <c r="E850" s="54"/>
      <c r="F850" s="16"/>
      <c r="G850" s="14"/>
      <c r="H850" s="17"/>
      <c r="I850" s="16">
        <v>0.09</v>
      </c>
      <c r="J850" s="14">
        <v>3.27</v>
      </c>
      <c r="K850" s="17"/>
      <c r="L850" s="16">
        <f>F850+I850</f>
        <v>0.09</v>
      </c>
      <c r="M850" s="14">
        <f>G850+J850</f>
        <v>3.27</v>
      </c>
      <c r="N850" s="17">
        <f>H850+K850</f>
        <v>0</v>
      </c>
      <c r="O850" s="98"/>
      <c r="P850" s="98"/>
      <c r="Q850" s="102"/>
    </row>
    <row r="851" spans="1:17" ht="22.5" customHeight="1">
      <c r="A851" s="60" t="s">
        <v>198</v>
      </c>
      <c r="B851" s="51"/>
      <c r="C851" s="36"/>
      <c r="D851" s="92"/>
      <c r="E851" s="93"/>
      <c r="F851" s="88">
        <f>F852+G852+H852</f>
        <v>183.93</v>
      </c>
      <c r="G851" s="89"/>
      <c r="H851" s="90"/>
      <c r="I851" s="88">
        <f>I852+J852+K852</f>
        <v>108.18</v>
      </c>
      <c r="J851" s="89"/>
      <c r="K851" s="90"/>
      <c r="L851" s="88">
        <f>L852+M852+N852</f>
        <v>292.11000000000007</v>
      </c>
      <c r="M851" s="89"/>
      <c r="N851" s="90"/>
      <c r="O851" s="99"/>
      <c r="P851" s="99"/>
      <c r="Q851" s="103"/>
    </row>
    <row r="852" spans="1:17" ht="22.5" customHeight="1">
      <c r="A852" s="61"/>
      <c r="B852" s="52"/>
      <c r="C852" s="38" t="s">
        <v>1441</v>
      </c>
      <c r="D852" s="87"/>
      <c r="E852" s="94"/>
      <c r="F852" s="11">
        <f aca="true" t="shared" si="21" ref="F852:N852">F822+F824+F828+F826+F830+F832+F834+F836+F838+F840+F842+F844+F846+F848+F850</f>
        <v>0</v>
      </c>
      <c r="G852" s="11">
        <f t="shared" si="21"/>
        <v>133.06</v>
      </c>
      <c r="H852" s="11">
        <f t="shared" si="21"/>
        <v>50.87</v>
      </c>
      <c r="I852" s="11">
        <f t="shared" si="21"/>
        <v>0.09</v>
      </c>
      <c r="J852" s="11">
        <f t="shared" si="21"/>
        <v>86.39</v>
      </c>
      <c r="K852" s="11">
        <f t="shared" si="21"/>
        <v>21.7</v>
      </c>
      <c r="L852" s="11">
        <f t="shared" si="21"/>
        <v>0.09</v>
      </c>
      <c r="M852" s="11">
        <f t="shared" si="21"/>
        <v>219.45000000000005</v>
      </c>
      <c r="N852" s="11">
        <f t="shared" si="21"/>
        <v>72.57000000000001</v>
      </c>
      <c r="O852" s="100"/>
      <c r="P852" s="100"/>
      <c r="Q852" s="104"/>
    </row>
    <row r="853" spans="1:17" ht="22.5" customHeight="1">
      <c r="A853" s="60" t="s">
        <v>199</v>
      </c>
      <c r="B853" s="51">
        <v>1</v>
      </c>
      <c r="C853" s="36" t="s">
        <v>1987</v>
      </c>
      <c r="D853" s="78" t="s">
        <v>2227</v>
      </c>
      <c r="E853" s="82" t="s">
        <v>927</v>
      </c>
      <c r="F853" s="75">
        <f>F854+G854+H854</f>
        <v>31.3</v>
      </c>
      <c r="G853" s="80"/>
      <c r="H853" s="81"/>
      <c r="I853" s="75">
        <f>I854+J854+K854</f>
        <v>1.2</v>
      </c>
      <c r="J853" s="80"/>
      <c r="K853" s="81"/>
      <c r="L853" s="75">
        <f>L854+M854+N854</f>
        <v>32.5</v>
      </c>
      <c r="M853" s="80"/>
      <c r="N853" s="81"/>
      <c r="O853" s="105" t="s">
        <v>646</v>
      </c>
      <c r="P853" s="105" t="s">
        <v>451</v>
      </c>
      <c r="Q853" s="49" t="s">
        <v>1988</v>
      </c>
    </row>
    <row r="854" spans="1:17" ht="22.5" customHeight="1">
      <c r="A854" s="61"/>
      <c r="B854" s="52"/>
      <c r="C854" s="38" t="s">
        <v>452</v>
      </c>
      <c r="D854" s="79"/>
      <c r="E854" s="83"/>
      <c r="F854" s="10"/>
      <c r="G854" s="10"/>
      <c r="H854" s="10">
        <v>31.3</v>
      </c>
      <c r="I854" s="10">
        <v>1.2</v>
      </c>
      <c r="J854" s="10"/>
      <c r="K854" s="10"/>
      <c r="L854" s="10">
        <f>F854+I854</f>
        <v>1.2</v>
      </c>
      <c r="M854" s="10">
        <f>G854+J854</f>
        <v>0</v>
      </c>
      <c r="N854" s="10">
        <f>H854+K854</f>
        <v>31.3</v>
      </c>
      <c r="O854" s="106"/>
      <c r="P854" s="106"/>
      <c r="Q854" s="50"/>
    </row>
    <row r="855" spans="1:17" ht="22.5" customHeight="1">
      <c r="A855" s="60" t="s">
        <v>199</v>
      </c>
      <c r="B855" s="51">
        <v>2</v>
      </c>
      <c r="C855" s="36" t="s">
        <v>1989</v>
      </c>
      <c r="D855" s="91">
        <v>28514</v>
      </c>
      <c r="E855" s="82" t="s">
        <v>927</v>
      </c>
      <c r="F855" s="75">
        <f>F856+G856+H856</f>
        <v>84.4</v>
      </c>
      <c r="G855" s="80"/>
      <c r="H855" s="81"/>
      <c r="I855" s="75">
        <f>I856+J856+K856</f>
        <v>0</v>
      </c>
      <c r="J855" s="80"/>
      <c r="K855" s="81"/>
      <c r="L855" s="75">
        <f>L856+M856+N856</f>
        <v>84.4</v>
      </c>
      <c r="M855" s="80"/>
      <c r="N855" s="81"/>
      <c r="O855" s="105" t="s">
        <v>723</v>
      </c>
      <c r="P855" s="105" t="s">
        <v>453</v>
      </c>
      <c r="Q855" s="49"/>
    </row>
    <row r="856" spans="1:17" ht="22.5" customHeight="1">
      <c r="A856" s="61"/>
      <c r="B856" s="52"/>
      <c r="C856" s="38" t="s">
        <v>454</v>
      </c>
      <c r="D856" s="79"/>
      <c r="E856" s="83"/>
      <c r="F856" s="10"/>
      <c r="G856" s="10">
        <v>27.3</v>
      </c>
      <c r="H856" s="10">
        <v>57.1</v>
      </c>
      <c r="I856" s="10"/>
      <c r="J856" s="10"/>
      <c r="K856" s="10"/>
      <c r="L856" s="10">
        <f>F856+I856</f>
        <v>0</v>
      </c>
      <c r="M856" s="10">
        <f>G856+J856</f>
        <v>27.3</v>
      </c>
      <c r="N856" s="10">
        <f>H856+K856</f>
        <v>57.1</v>
      </c>
      <c r="O856" s="106"/>
      <c r="P856" s="106"/>
      <c r="Q856" s="50"/>
    </row>
    <row r="857" spans="1:17" ht="22.5" customHeight="1">
      <c r="A857" s="60" t="s">
        <v>199</v>
      </c>
      <c r="B857" s="51">
        <v>3</v>
      </c>
      <c r="C857" s="36" t="s">
        <v>1990</v>
      </c>
      <c r="D857" s="78" t="s">
        <v>2347</v>
      </c>
      <c r="E857" s="82" t="s">
        <v>1135</v>
      </c>
      <c r="F857" s="75">
        <f>F858+G858+H858</f>
        <v>94.7</v>
      </c>
      <c r="G857" s="80"/>
      <c r="H857" s="81"/>
      <c r="I857" s="75">
        <f>I858+J858+K858</f>
        <v>164.29999999999998</v>
      </c>
      <c r="J857" s="80"/>
      <c r="K857" s="81"/>
      <c r="L857" s="75">
        <f>L858+M858+N858</f>
        <v>259.00000000000006</v>
      </c>
      <c r="M857" s="80"/>
      <c r="N857" s="81"/>
      <c r="O857" s="105" t="s">
        <v>455</v>
      </c>
      <c r="P857" s="105" t="s">
        <v>456</v>
      </c>
      <c r="Q857" s="49"/>
    </row>
    <row r="858" spans="1:17" ht="22.5" customHeight="1">
      <c r="A858" s="61"/>
      <c r="B858" s="52"/>
      <c r="C858" s="38" t="s">
        <v>457</v>
      </c>
      <c r="D858" s="79"/>
      <c r="E858" s="83"/>
      <c r="F858" s="10">
        <v>3.1</v>
      </c>
      <c r="G858" s="10">
        <v>84.2</v>
      </c>
      <c r="H858" s="10">
        <v>7.4</v>
      </c>
      <c r="I858" s="10">
        <v>4.7</v>
      </c>
      <c r="J858" s="10">
        <v>158.4</v>
      </c>
      <c r="K858" s="10">
        <v>1.2</v>
      </c>
      <c r="L858" s="10">
        <f>F858+I858</f>
        <v>7.800000000000001</v>
      </c>
      <c r="M858" s="10">
        <f>G858+J858</f>
        <v>242.60000000000002</v>
      </c>
      <c r="N858" s="10">
        <f>H858+K858</f>
        <v>8.6</v>
      </c>
      <c r="O858" s="106"/>
      <c r="P858" s="106"/>
      <c r="Q858" s="50"/>
    </row>
    <row r="859" spans="1:17" ht="22.5" customHeight="1">
      <c r="A859" s="60" t="s">
        <v>199</v>
      </c>
      <c r="B859" s="51">
        <v>4</v>
      </c>
      <c r="C859" s="36" t="s">
        <v>1991</v>
      </c>
      <c r="D859" s="78" t="s">
        <v>2347</v>
      </c>
      <c r="E859" s="82" t="s">
        <v>1136</v>
      </c>
      <c r="F859" s="75">
        <f>F860+G860+H860</f>
        <v>10</v>
      </c>
      <c r="G859" s="80"/>
      <c r="H859" s="81"/>
      <c r="I859" s="75">
        <f>I860+J860+K860</f>
        <v>72.7</v>
      </c>
      <c r="J859" s="80"/>
      <c r="K859" s="81"/>
      <c r="L859" s="75">
        <f>L860+M860+N860</f>
        <v>82.7</v>
      </c>
      <c r="M859" s="76"/>
      <c r="N859" s="77"/>
      <c r="O859" s="105" t="s">
        <v>740</v>
      </c>
      <c r="P859" s="105" t="s">
        <v>458</v>
      </c>
      <c r="Q859" s="49"/>
    </row>
    <row r="860" spans="1:17" ht="22.5" customHeight="1">
      <c r="A860" s="61"/>
      <c r="B860" s="52"/>
      <c r="C860" s="38" t="s">
        <v>459</v>
      </c>
      <c r="D860" s="79"/>
      <c r="E860" s="83"/>
      <c r="F860" s="10"/>
      <c r="G860" s="10">
        <v>10</v>
      </c>
      <c r="H860" s="10"/>
      <c r="I860" s="10">
        <v>2.3</v>
      </c>
      <c r="J860" s="10">
        <v>70.4</v>
      </c>
      <c r="K860" s="10"/>
      <c r="L860" s="10">
        <f>F860+I860</f>
        <v>2.3</v>
      </c>
      <c r="M860" s="10">
        <f>G860+J860</f>
        <v>80.4</v>
      </c>
      <c r="N860" s="10">
        <f>H860+K860</f>
        <v>0</v>
      </c>
      <c r="O860" s="106"/>
      <c r="P860" s="106"/>
      <c r="Q860" s="50"/>
    </row>
    <row r="861" spans="1:17" ht="22.5" customHeight="1">
      <c r="A861" s="60" t="s">
        <v>199</v>
      </c>
      <c r="B861" s="51">
        <v>5</v>
      </c>
      <c r="C861" s="36" t="s">
        <v>1992</v>
      </c>
      <c r="D861" s="91" t="s">
        <v>1993</v>
      </c>
      <c r="E861" s="82" t="s">
        <v>1438</v>
      </c>
      <c r="F861" s="75">
        <v>1.2</v>
      </c>
      <c r="G861" s="80"/>
      <c r="H861" s="81"/>
      <c r="I861" s="75">
        <v>3.6</v>
      </c>
      <c r="J861" s="80"/>
      <c r="K861" s="81"/>
      <c r="L861" s="75">
        <f>L862+M862+N862</f>
        <v>4.8</v>
      </c>
      <c r="M861" s="76"/>
      <c r="N861" s="77"/>
      <c r="O861" s="105" t="s">
        <v>1439</v>
      </c>
      <c r="P861" s="105" t="s">
        <v>1440</v>
      </c>
      <c r="Q861" s="49" t="s">
        <v>1509</v>
      </c>
    </row>
    <row r="862" spans="1:17" ht="22.5" customHeight="1">
      <c r="A862" s="61"/>
      <c r="B862" s="52"/>
      <c r="C862" s="38" t="s">
        <v>1437</v>
      </c>
      <c r="D862" s="79"/>
      <c r="E862" s="83"/>
      <c r="F862" s="10"/>
      <c r="G862" s="10"/>
      <c r="H862" s="10">
        <v>1.2</v>
      </c>
      <c r="I862" s="10">
        <v>3.6</v>
      </c>
      <c r="J862" s="10"/>
      <c r="K862" s="10"/>
      <c r="L862" s="10">
        <f>F862+I862</f>
        <v>3.6</v>
      </c>
      <c r="M862" s="10">
        <f>G862+J862</f>
        <v>0</v>
      </c>
      <c r="N862" s="10">
        <f>H862+K862</f>
        <v>1.2</v>
      </c>
      <c r="O862" s="106"/>
      <c r="P862" s="106"/>
      <c r="Q862" s="50"/>
    </row>
    <row r="863" spans="1:17" ht="22.5" customHeight="1">
      <c r="A863" s="60" t="s">
        <v>199</v>
      </c>
      <c r="B863" s="51"/>
      <c r="C863" s="36"/>
      <c r="D863" s="92"/>
      <c r="E863" s="93"/>
      <c r="F863" s="88">
        <f>F864+G864+H864</f>
        <v>221.60000000000002</v>
      </c>
      <c r="G863" s="89"/>
      <c r="H863" s="90"/>
      <c r="I863" s="88">
        <f>I864+J864+K864</f>
        <v>241.8</v>
      </c>
      <c r="J863" s="89"/>
      <c r="K863" s="90"/>
      <c r="L863" s="88">
        <f>L864+M864+N864</f>
        <v>463.40000000000003</v>
      </c>
      <c r="M863" s="89"/>
      <c r="N863" s="90"/>
      <c r="O863" s="99"/>
      <c r="P863" s="99"/>
      <c r="Q863" s="103"/>
    </row>
    <row r="864" spans="1:17" ht="22.5" customHeight="1">
      <c r="A864" s="61"/>
      <c r="B864" s="52"/>
      <c r="C864" s="38" t="s">
        <v>102</v>
      </c>
      <c r="D864" s="87"/>
      <c r="E864" s="94"/>
      <c r="F864" s="11">
        <f>F854+F856+F858+F860+F862</f>
        <v>3.1</v>
      </c>
      <c r="G864" s="11">
        <f aca="true" t="shared" si="22" ref="G864:N864">G854+G856+G858+G860+G862</f>
        <v>121.5</v>
      </c>
      <c r="H864" s="11">
        <f t="shared" si="22"/>
        <v>97.00000000000001</v>
      </c>
      <c r="I864" s="11">
        <f>I854+I856+I858+I860+I862</f>
        <v>11.799999999999999</v>
      </c>
      <c r="J864" s="11">
        <f t="shared" si="22"/>
        <v>228.8</v>
      </c>
      <c r="K864" s="11">
        <f t="shared" si="22"/>
        <v>1.2</v>
      </c>
      <c r="L864" s="11">
        <f>L854+L856+L858+L860+L862</f>
        <v>14.9</v>
      </c>
      <c r="M864" s="11">
        <f t="shared" si="22"/>
        <v>350.30000000000007</v>
      </c>
      <c r="N864" s="11">
        <f t="shared" si="22"/>
        <v>98.2</v>
      </c>
      <c r="O864" s="100"/>
      <c r="P864" s="100"/>
      <c r="Q864" s="104"/>
    </row>
    <row r="865" spans="1:17" ht="22.5" customHeight="1">
      <c r="A865" s="60" t="s">
        <v>1332</v>
      </c>
      <c r="B865" s="51">
        <v>1</v>
      </c>
      <c r="C865" s="42" t="s">
        <v>1994</v>
      </c>
      <c r="D865" s="78" t="s">
        <v>1995</v>
      </c>
      <c r="E865" s="82" t="s">
        <v>560</v>
      </c>
      <c r="F865" s="75">
        <f>F866+G866+H866</f>
        <v>71.03</v>
      </c>
      <c r="G865" s="80"/>
      <c r="H865" s="81"/>
      <c r="I865" s="75">
        <f>I866+J866+K866</f>
        <v>35.6</v>
      </c>
      <c r="J865" s="80"/>
      <c r="K865" s="81"/>
      <c r="L865" s="75">
        <f>L866+M866+N866</f>
        <v>106.63</v>
      </c>
      <c r="M865" s="80"/>
      <c r="N865" s="81"/>
      <c r="O865" s="105" t="s">
        <v>723</v>
      </c>
      <c r="P865" s="105" t="s">
        <v>461</v>
      </c>
      <c r="Q865" s="49" t="s">
        <v>1509</v>
      </c>
    </row>
    <row r="866" spans="1:17" ht="22.5" customHeight="1">
      <c r="A866" s="61"/>
      <c r="B866" s="52"/>
      <c r="C866" s="38" t="s">
        <v>462</v>
      </c>
      <c r="D866" s="79"/>
      <c r="E866" s="83"/>
      <c r="F866" s="10"/>
      <c r="G866" s="10">
        <v>13.08</v>
      </c>
      <c r="H866" s="10">
        <v>57.95</v>
      </c>
      <c r="I866" s="10"/>
      <c r="J866" s="10">
        <v>35.6</v>
      </c>
      <c r="K866" s="10"/>
      <c r="L866" s="10">
        <f>F866+I866</f>
        <v>0</v>
      </c>
      <c r="M866" s="10">
        <f>G866+J866</f>
        <v>48.68</v>
      </c>
      <c r="N866" s="10">
        <f>H866+K866</f>
        <v>57.95</v>
      </c>
      <c r="O866" s="106"/>
      <c r="P866" s="106"/>
      <c r="Q866" s="50"/>
    </row>
    <row r="867" spans="1:17" ht="22.5" customHeight="1">
      <c r="A867" s="60" t="s">
        <v>1332</v>
      </c>
      <c r="B867" s="51">
        <v>2</v>
      </c>
      <c r="C867" s="42" t="s">
        <v>1996</v>
      </c>
      <c r="D867" s="78" t="s">
        <v>1997</v>
      </c>
      <c r="E867" s="82" t="s">
        <v>305</v>
      </c>
      <c r="F867" s="75">
        <f>F868+G868+H868</f>
        <v>48.09</v>
      </c>
      <c r="G867" s="80"/>
      <c r="H867" s="81"/>
      <c r="I867" s="75">
        <f>I868+J868+K868</f>
        <v>67.15</v>
      </c>
      <c r="J867" s="80"/>
      <c r="K867" s="81"/>
      <c r="L867" s="75">
        <f>L868+M868+N868</f>
        <v>115.24000000000001</v>
      </c>
      <c r="M867" s="80"/>
      <c r="N867" s="81"/>
      <c r="O867" s="105" t="s">
        <v>1998</v>
      </c>
      <c r="P867" s="105" t="s">
        <v>463</v>
      </c>
      <c r="Q867" s="49" t="s">
        <v>1509</v>
      </c>
    </row>
    <row r="868" spans="1:17" ht="22.5" customHeight="1">
      <c r="A868" s="61"/>
      <c r="B868" s="52"/>
      <c r="C868" s="38" t="s">
        <v>464</v>
      </c>
      <c r="D868" s="79"/>
      <c r="E868" s="83"/>
      <c r="F868" s="10"/>
      <c r="G868" s="10">
        <v>48.09</v>
      </c>
      <c r="H868" s="10"/>
      <c r="I868" s="10"/>
      <c r="J868" s="10">
        <v>67.15</v>
      </c>
      <c r="K868" s="10"/>
      <c r="L868" s="10">
        <f>F868+I868</f>
        <v>0</v>
      </c>
      <c r="M868" s="10">
        <f>G868+J868</f>
        <v>115.24000000000001</v>
      </c>
      <c r="N868" s="10">
        <f>H868+K868</f>
        <v>0</v>
      </c>
      <c r="O868" s="106"/>
      <c r="P868" s="106"/>
      <c r="Q868" s="50"/>
    </row>
    <row r="869" spans="1:17" ht="30" customHeight="1">
      <c r="A869" s="60" t="s">
        <v>1332</v>
      </c>
      <c r="B869" s="51"/>
      <c r="C869" s="36"/>
      <c r="D869" s="92"/>
      <c r="E869" s="93"/>
      <c r="F869" s="88">
        <f>F870+G870+H870</f>
        <v>119.12</v>
      </c>
      <c r="G869" s="89"/>
      <c r="H869" s="90"/>
      <c r="I869" s="88">
        <f>I870+J870+K870</f>
        <v>102.75</v>
      </c>
      <c r="J869" s="89"/>
      <c r="K869" s="90"/>
      <c r="L869" s="88">
        <f>L870+M870+N870</f>
        <v>221.87</v>
      </c>
      <c r="M869" s="89"/>
      <c r="N869" s="90"/>
      <c r="O869" s="99"/>
      <c r="P869" s="99"/>
      <c r="Q869" s="103"/>
    </row>
    <row r="870" spans="1:17" ht="30" customHeight="1">
      <c r="A870" s="61"/>
      <c r="B870" s="52"/>
      <c r="C870" s="38" t="s">
        <v>788</v>
      </c>
      <c r="D870" s="87"/>
      <c r="E870" s="94"/>
      <c r="F870" s="11">
        <f>F866+F868</f>
        <v>0</v>
      </c>
      <c r="G870" s="11">
        <f aca="true" t="shared" si="23" ref="G870:N870">G866+G868</f>
        <v>61.17</v>
      </c>
      <c r="H870" s="11">
        <f t="shared" si="23"/>
        <v>57.95</v>
      </c>
      <c r="I870" s="11">
        <f t="shared" si="23"/>
        <v>0</v>
      </c>
      <c r="J870" s="11">
        <f t="shared" si="23"/>
        <v>102.75</v>
      </c>
      <c r="K870" s="11">
        <f t="shared" si="23"/>
        <v>0</v>
      </c>
      <c r="L870" s="11">
        <f t="shared" si="23"/>
        <v>0</v>
      </c>
      <c r="M870" s="11">
        <f t="shared" si="23"/>
        <v>163.92000000000002</v>
      </c>
      <c r="N870" s="11">
        <f t="shared" si="23"/>
        <v>57.95</v>
      </c>
      <c r="O870" s="100"/>
      <c r="P870" s="100"/>
      <c r="Q870" s="104"/>
    </row>
    <row r="871" spans="1:17" ht="21.75" customHeight="1">
      <c r="A871" s="60" t="s">
        <v>1333</v>
      </c>
      <c r="B871" s="51">
        <v>1</v>
      </c>
      <c r="C871" s="36" t="s">
        <v>1999</v>
      </c>
      <c r="D871" s="78" t="s">
        <v>2348</v>
      </c>
      <c r="E871" s="82" t="s">
        <v>465</v>
      </c>
      <c r="F871" s="75">
        <f>F872+G872+H872</f>
        <v>0</v>
      </c>
      <c r="G871" s="80"/>
      <c r="H871" s="81"/>
      <c r="I871" s="75">
        <f>I872+J872+K872</f>
        <v>14.32</v>
      </c>
      <c r="J871" s="80"/>
      <c r="K871" s="81"/>
      <c r="L871" s="75">
        <f>L872+M872+N872</f>
        <v>14.32</v>
      </c>
      <c r="M871" s="80"/>
      <c r="N871" s="81"/>
      <c r="O871" s="105" t="s">
        <v>723</v>
      </c>
      <c r="P871" s="105" t="s">
        <v>466</v>
      </c>
      <c r="Q871" s="49"/>
    </row>
    <row r="872" spans="1:17" ht="31.5" customHeight="1">
      <c r="A872" s="61"/>
      <c r="B872" s="52"/>
      <c r="C872" s="38" t="s">
        <v>467</v>
      </c>
      <c r="D872" s="79"/>
      <c r="E872" s="83"/>
      <c r="F872" s="10"/>
      <c r="G872" s="10"/>
      <c r="H872" s="10"/>
      <c r="I872" s="10"/>
      <c r="J872" s="10"/>
      <c r="K872" s="10">
        <v>14.32</v>
      </c>
      <c r="L872" s="10">
        <f>F872+I872</f>
        <v>0</v>
      </c>
      <c r="M872" s="10">
        <f>G872+J872</f>
        <v>0</v>
      </c>
      <c r="N872" s="10">
        <f>H872+K872</f>
        <v>14.32</v>
      </c>
      <c r="O872" s="106"/>
      <c r="P872" s="106"/>
      <c r="Q872" s="50"/>
    </row>
    <row r="873" spans="1:17" ht="21.75" customHeight="1">
      <c r="A873" s="60" t="s">
        <v>1333</v>
      </c>
      <c r="B873" s="51">
        <v>2</v>
      </c>
      <c r="C873" s="36" t="s">
        <v>2000</v>
      </c>
      <c r="D873" s="78" t="s">
        <v>468</v>
      </c>
      <c r="E873" s="82" t="s">
        <v>469</v>
      </c>
      <c r="F873" s="75" t="s">
        <v>470</v>
      </c>
      <c r="G873" s="80"/>
      <c r="H873" s="81"/>
      <c r="I873" s="75">
        <f>I874+J874+K874</f>
        <v>1.17</v>
      </c>
      <c r="J873" s="80"/>
      <c r="K873" s="81"/>
      <c r="L873" s="75">
        <f>L874+M874+N874</f>
        <v>1.3199999999999998</v>
      </c>
      <c r="M873" s="80"/>
      <c r="N873" s="81"/>
      <c r="O873" s="105" t="s">
        <v>723</v>
      </c>
      <c r="P873" s="105" t="s">
        <v>2001</v>
      </c>
      <c r="Q873" s="49"/>
    </row>
    <row r="874" spans="1:17" ht="21.75" customHeight="1">
      <c r="A874" s="61"/>
      <c r="B874" s="52"/>
      <c r="C874" s="38" t="s">
        <v>471</v>
      </c>
      <c r="D874" s="79"/>
      <c r="E874" s="83"/>
      <c r="F874" s="10">
        <v>0.15</v>
      </c>
      <c r="G874" s="10"/>
      <c r="H874" s="10"/>
      <c r="I874" s="10"/>
      <c r="J874" s="10"/>
      <c r="K874" s="10">
        <v>1.17</v>
      </c>
      <c r="L874" s="10">
        <f>F874+I874</f>
        <v>0.15</v>
      </c>
      <c r="M874" s="10">
        <f>G874+J874</f>
        <v>0</v>
      </c>
      <c r="N874" s="10">
        <f>H874+K874</f>
        <v>1.17</v>
      </c>
      <c r="O874" s="106"/>
      <c r="P874" s="106"/>
      <c r="Q874" s="50"/>
    </row>
    <row r="875" spans="1:17" ht="21.75" customHeight="1">
      <c r="A875" s="60" t="s">
        <v>1333</v>
      </c>
      <c r="B875" s="51">
        <v>3</v>
      </c>
      <c r="C875" s="36" t="s">
        <v>2002</v>
      </c>
      <c r="D875" s="78" t="s">
        <v>468</v>
      </c>
      <c r="E875" s="82" t="s">
        <v>1368</v>
      </c>
      <c r="F875" s="75">
        <f>F876+G876+H876</f>
        <v>0</v>
      </c>
      <c r="G875" s="80"/>
      <c r="H875" s="81"/>
      <c r="I875" s="75">
        <f>I876+J876+K876</f>
        <v>2.16</v>
      </c>
      <c r="J875" s="80"/>
      <c r="K875" s="81"/>
      <c r="L875" s="75">
        <f>L876+M876+N876</f>
        <v>2.16</v>
      </c>
      <c r="M875" s="80"/>
      <c r="N875" s="81"/>
      <c r="O875" s="105" t="s">
        <v>723</v>
      </c>
      <c r="P875" s="105" t="s">
        <v>2003</v>
      </c>
      <c r="Q875" s="49"/>
    </row>
    <row r="876" spans="1:17" ht="21.75" customHeight="1">
      <c r="A876" s="61"/>
      <c r="B876" s="52"/>
      <c r="C876" s="38" t="s">
        <v>1369</v>
      </c>
      <c r="D876" s="79"/>
      <c r="E876" s="83"/>
      <c r="F876" s="10"/>
      <c r="G876" s="10"/>
      <c r="H876" s="10"/>
      <c r="I876" s="10"/>
      <c r="J876" s="10"/>
      <c r="K876" s="10">
        <v>2.16</v>
      </c>
      <c r="L876" s="10">
        <f>F876+I876</f>
        <v>0</v>
      </c>
      <c r="M876" s="10">
        <f>G876+J876</f>
        <v>0</v>
      </c>
      <c r="N876" s="10">
        <f>H876+K876</f>
        <v>2.16</v>
      </c>
      <c r="O876" s="106"/>
      <c r="P876" s="106"/>
      <c r="Q876" s="50"/>
    </row>
    <row r="877" spans="1:17" ht="24.75" customHeight="1">
      <c r="A877" s="60" t="s">
        <v>1333</v>
      </c>
      <c r="B877" s="51">
        <v>4</v>
      </c>
      <c r="C877" s="36" t="s">
        <v>2004</v>
      </c>
      <c r="D877" s="78" t="s">
        <v>468</v>
      </c>
      <c r="E877" s="82" t="s">
        <v>1370</v>
      </c>
      <c r="F877" s="75">
        <f>F878+G878+H878</f>
        <v>4.53</v>
      </c>
      <c r="G877" s="80"/>
      <c r="H877" s="81"/>
      <c r="I877" s="75">
        <f>I878+J878+K878</f>
        <v>6.5</v>
      </c>
      <c r="J877" s="80"/>
      <c r="K877" s="81"/>
      <c r="L877" s="75">
        <f>L878+M878+N878</f>
        <v>11.030000000000001</v>
      </c>
      <c r="M877" s="80"/>
      <c r="N877" s="81"/>
      <c r="O877" s="105" t="s">
        <v>723</v>
      </c>
      <c r="P877" s="105" t="s">
        <v>1371</v>
      </c>
      <c r="Q877" s="49"/>
    </row>
    <row r="878" spans="1:17" ht="24.75" customHeight="1">
      <c r="A878" s="61"/>
      <c r="B878" s="52"/>
      <c r="C878" s="38" t="s">
        <v>1372</v>
      </c>
      <c r="D878" s="79"/>
      <c r="E878" s="83"/>
      <c r="F878" s="10"/>
      <c r="G878" s="10"/>
      <c r="H878" s="10">
        <v>4.53</v>
      </c>
      <c r="I878" s="10"/>
      <c r="J878" s="10"/>
      <c r="K878" s="10">
        <v>6.5</v>
      </c>
      <c r="L878" s="10">
        <f>F878+I878</f>
        <v>0</v>
      </c>
      <c r="M878" s="10">
        <f>G878+J878</f>
        <v>0</v>
      </c>
      <c r="N878" s="10">
        <f>H878+K878</f>
        <v>11.030000000000001</v>
      </c>
      <c r="O878" s="106"/>
      <c r="P878" s="106"/>
      <c r="Q878" s="50"/>
    </row>
    <row r="879" spans="1:17" ht="21.75" customHeight="1">
      <c r="A879" s="60" t="s">
        <v>1333</v>
      </c>
      <c r="B879" s="51">
        <v>5</v>
      </c>
      <c r="C879" s="36" t="s">
        <v>2005</v>
      </c>
      <c r="D879" s="78" t="s">
        <v>468</v>
      </c>
      <c r="E879" s="82" t="s">
        <v>1373</v>
      </c>
      <c r="F879" s="75">
        <f>F880+G880+H880</f>
        <v>3.75</v>
      </c>
      <c r="G879" s="80"/>
      <c r="H879" s="81"/>
      <c r="I879" s="75">
        <f>I880+J880+K880</f>
        <v>5.75</v>
      </c>
      <c r="J879" s="80"/>
      <c r="K879" s="81"/>
      <c r="L879" s="75">
        <f>L880+M880+N880</f>
        <v>9.5</v>
      </c>
      <c r="M879" s="80"/>
      <c r="N879" s="81"/>
      <c r="O879" s="105" t="s">
        <v>723</v>
      </c>
      <c r="P879" s="105" t="s">
        <v>2006</v>
      </c>
      <c r="Q879" s="49"/>
    </row>
    <row r="880" spans="1:17" ht="42" customHeight="1">
      <c r="A880" s="61"/>
      <c r="B880" s="52"/>
      <c r="C880" s="38" t="s">
        <v>1374</v>
      </c>
      <c r="D880" s="79"/>
      <c r="E880" s="83"/>
      <c r="F880" s="10"/>
      <c r="G880" s="10"/>
      <c r="H880" s="10">
        <v>3.75</v>
      </c>
      <c r="I880" s="10"/>
      <c r="J880" s="10"/>
      <c r="K880" s="10">
        <v>5.75</v>
      </c>
      <c r="L880" s="10">
        <f>F880+I880</f>
        <v>0</v>
      </c>
      <c r="M880" s="10">
        <f>G880+J880</f>
        <v>0</v>
      </c>
      <c r="N880" s="10">
        <f>H880+K880</f>
        <v>9.5</v>
      </c>
      <c r="O880" s="106"/>
      <c r="P880" s="106"/>
      <c r="Q880" s="50"/>
    </row>
    <row r="881" spans="1:17" ht="22.5" customHeight="1">
      <c r="A881" s="60" t="s">
        <v>1333</v>
      </c>
      <c r="B881" s="51"/>
      <c r="C881" s="36"/>
      <c r="D881" s="92"/>
      <c r="E881" s="93"/>
      <c r="F881" s="88">
        <f>F882+G882+H882</f>
        <v>8.430000000000001</v>
      </c>
      <c r="G881" s="89"/>
      <c r="H881" s="90"/>
      <c r="I881" s="88">
        <f>I882+J882+K882</f>
        <v>29.9</v>
      </c>
      <c r="J881" s="89"/>
      <c r="K881" s="90"/>
      <c r="L881" s="88">
        <f>L882+M882+N882</f>
        <v>38.33</v>
      </c>
      <c r="M881" s="89"/>
      <c r="N881" s="90"/>
      <c r="O881" s="99"/>
      <c r="P881" s="99"/>
      <c r="Q881" s="103"/>
    </row>
    <row r="882" spans="1:17" ht="22.5" customHeight="1">
      <c r="A882" s="61"/>
      <c r="B882" s="52"/>
      <c r="C882" s="38" t="s">
        <v>102</v>
      </c>
      <c r="D882" s="87"/>
      <c r="E882" s="94"/>
      <c r="F882" s="11">
        <f>F872+F874+F876+F878+F880</f>
        <v>0.15</v>
      </c>
      <c r="G882" s="11">
        <f aca="true" t="shared" si="24" ref="G882:N882">G872+G874+G876+G878+G880</f>
        <v>0</v>
      </c>
      <c r="H882" s="11">
        <f t="shared" si="24"/>
        <v>8.280000000000001</v>
      </c>
      <c r="I882" s="11">
        <f t="shared" si="24"/>
        <v>0</v>
      </c>
      <c r="J882" s="11">
        <f t="shared" si="24"/>
        <v>0</v>
      </c>
      <c r="K882" s="11">
        <f t="shared" si="24"/>
        <v>29.9</v>
      </c>
      <c r="L882" s="11">
        <f t="shared" si="24"/>
        <v>0.15</v>
      </c>
      <c r="M882" s="11">
        <f t="shared" si="24"/>
        <v>0</v>
      </c>
      <c r="N882" s="11">
        <f t="shared" si="24"/>
        <v>38.18</v>
      </c>
      <c r="O882" s="100"/>
      <c r="P882" s="100"/>
      <c r="Q882" s="104"/>
    </row>
    <row r="883" spans="1:17" ht="22.5" customHeight="1">
      <c r="A883" s="60" t="s">
        <v>1334</v>
      </c>
      <c r="B883" s="51">
        <v>1</v>
      </c>
      <c r="C883" s="36" t="s">
        <v>2007</v>
      </c>
      <c r="D883" s="91">
        <v>26543</v>
      </c>
      <c r="E883" s="84" t="s">
        <v>1432</v>
      </c>
      <c r="F883" s="55">
        <f>F884+G884+H884</f>
        <v>0</v>
      </c>
      <c r="G883" s="56"/>
      <c r="H883" s="57"/>
      <c r="I883" s="55">
        <f>I884+J884+K884</f>
        <v>33</v>
      </c>
      <c r="J883" s="56"/>
      <c r="K883" s="57"/>
      <c r="L883" s="55">
        <f>L884+M884+N884</f>
        <v>33</v>
      </c>
      <c r="M883" s="56"/>
      <c r="N883" s="57"/>
      <c r="O883" s="95" t="s">
        <v>649</v>
      </c>
      <c r="P883" s="95" t="s">
        <v>2008</v>
      </c>
      <c r="Q883" s="101" t="s">
        <v>1509</v>
      </c>
    </row>
    <row r="884" spans="1:17" ht="22.5" customHeight="1">
      <c r="A884" s="61"/>
      <c r="B884" s="52"/>
      <c r="C884" s="38" t="s">
        <v>1375</v>
      </c>
      <c r="D884" s="79"/>
      <c r="E884" s="85"/>
      <c r="F884" s="14">
        <v>0</v>
      </c>
      <c r="G884" s="14"/>
      <c r="H884" s="14"/>
      <c r="I884" s="14">
        <v>33</v>
      </c>
      <c r="J884" s="14"/>
      <c r="K884" s="14"/>
      <c r="L884" s="14">
        <f>F884+I884</f>
        <v>33</v>
      </c>
      <c r="M884" s="14">
        <f>G884+J884</f>
        <v>0</v>
      </c>
      <c r="N884" s="14">
        <f>H884+K884</f>
        <v>0</v>
      </c>
      <c r="O884" s="96"/>
      <c r="P884" s="96"/>
      <c r="Q884" s="102"/>
    </row>
    <row r="885" spans="1:17" ht="22.5" customHeight="1">
      <c r="A885" s="60" t="s">
        <v>1334</v>
      </c>
      <c r="B885" s="51">
        <v>2</v>
      </c>
      <c r="C885" s="36" t="s">
        <v>2009</v>
      </c>
      <c r="D885" s="91">
        <v>26543</v>
      </c>
      <c r="E885" s="84" t="s">
        <v>928</v>
      </c>
      <c r="F885" s="55">
        <f>F886+G886+H886</f>
        <v>0</v>
      </c>
      <c r="G885" s="56"/>
      <c r="H885" s="57"/>
      <c r="I885" s="55">
        <f>I886+J886+K886</f>
        <v>4</v>
      </c>
      <c r="J885" s="56"/>
      <c r="K885" s="57"/>
      <c r="L885" s="55">
        <f>L886+M886+N886</f>
        <v>4</v>
      </c>
      <c r="M885" s="56"/>
      <c r="N885" s="57"/>
      <c r="O885" s="95" t="s">
        <v>649</v>
      </c>
      <c r="P885" s="95" t="s">
        <v>2008</v>
      </c>
      <c r="Q885" s="101" t="s">
        <v>1509</v>
      </c>
    </row>
    <row r="886" spans="1:17" ht="22.5" customHeight="1">
      <c r="A886" s="61"/>
      <c r="B886" s="52"/>
      <c r="C886" s="38" t="s">
        <v>1376</v>
      </c>
      <c r="D886" s="79"/>
      <c r="E886" s="85"/>
      <c r="F886" s="14">
        <v>0</v>
      </c>
      <c r="G886" s="14"/>
      <c r="H886" s="14"/>
      <c r="I886" s="14">
        <v>4</v>
      </c>
      <c r="J886" s="14"/>
      <c r="K886" s="14"/>
      <c r="L886" s="14">
        <f>F886+I886</f>
        <v>4</v>
      </c>
      <c r="M886" s="14">
        <f>G886+J886</f>
        <v>0</v>
      </c>
      <c r="N886" s="14">
        <f>H886+K886</f>
        <v>0</v>
      </c>
      <c r="O886" s="96"/>
      <c r="P886" s="96"/>
      <c r="Q886" s="102"/>
    </row>
    <row r="887" spans="1:17" ht="22.5" customHeight="1">
      <c r="A887" s="60" t="s">
        <v>1334</v>
      </c>
      <c r="B887" s="51">
        <v>3</v>
      </c>
      <c r="C887" s="36" t="s">
        <v>2010</v>
      </c>
      <c r="D887" s="91">
        <v>27100</v>
      </c>
      <c r="E887" s="84" t="s">
        <v>1377</v>
      </c>
      <c r="F887" s="55">
        <f>F888+G888+H888</f>
        <v>73.6</v>
      </c>
      <c r="G887" s="56"/>
      <c r="H887" s="57"/>
      <c r="I887" s="55">
        <f>I888+J888+K888</f>
        <v>9.8</v>
      </c>
      <c r="J887" s="56"/>
      <c r="K887" s="57"/>
      <c r="L887" s="55">
        <f>L888+M888+N888</f>
        <v>83.39999999999999</v>
      </c>
      <c r="M887" s="56"/>
      <c r="N887" s="57"/>
      <c r="O887" s="95" t="s">
        <v>723</v>
      </c>
      <c r="P887" s="95" t="s">
        <v>1378</v>
      </c>
      <c r="Q887" s="101"/>
    </row>
    <row r="888" spans="1:17" ht="22.5" customHeight="1">
      <c r="A888" s="61"/>
      <c r="B888" s="52"/>
      <c r="C888" s="38" t="s">
        <v>1379</v>
      </c>
      <c r="D888" s="79"/>
      <c r="E888" s="85"/>
      <c r="F888" s="14"/>
      <c r="G888" s="14"/>
      <c r="H888" s="14">
        <v>73.6</v>
      </c>
      <c r="I888" s="14"/>
      <c r="J888" s="14"/>
      <c r="K888" s="14">
        <v>9.8</v>
      </c>
      <c r="L888" s="14">
        <f>F888+I888</f>
        <v>0</v>
      </c>
      <c r="M888" s="14">
        <f>G888+J888</f>
        <v>0</v>
      </c>
      <c r="N888" s="14">
        <f>H888+K888</f>
        <v>83.39999999999999</v>
      </c>
      <c r="O888" s="96"/>
      <c r="P888" s="96"/>
      <c r="Q888" s="102"/>
    </row>
    <row r="889" spans="1:17" ht="22.5" customHeight="1">
      <c r="A889" s="60" t="s">
        <v>1334</v>
      </c>
      <c r="B889" s="51">
        <v>4</v>
      </c>
      <c r="C889" s="36" t="s">
        <v>2011</v>
      </c>
      <c r="D889" s="91">
        <v>27100</v>
      </c>
      <c r="E889" s="84" t="s">
        <v>1436</v>
      </c>
      <c r="F889" s="55">
        <f>F890+G890+H890</f>
        <v>37.4</v>
      </c>
      <c r="G889" s="56"/>
      <c r="H889" s="57"/>
      <c r="I889" s="55">
        <f>I890+J890+K890</f>
        <v>0</v>
      </c>
      <c r="J889" s="56"/>
      <c r="K889" s="57"/>
      <c r="L889" s="55">
        <f>L890+M890+N890</f>
        <v>37.4</v>
      </c>
      <c r="M889" s="56"/>
      <c r="N889" s="57"/>
      <c r="O889" s="95" t="s">
        <v>110</v>
      </c>
      <c r="P889" s="95" t="s">
        <v>1380</v>
      </c>
      <c r="Q889" s="101"/>
    </row>
    <row r="890" spans="1:17" ht="22.5" customHeight="1">
      <c r="A890" s="61"/>
      <c r="B890" s="52"/>
      <c r="C890" s="38" t="s">
        <v>1381</v>
      </c>
      <c r="D890" s="79"/>
      <c r="E890" s="85"/>
      <c r="F890" s="14"/>
      <c r="G890" s="14"/>
      <c r="H890" s="14">
        <v>37.4</v>
      </c>
      <c r="I890" s="14"/>
      <c r="J890" s="14"/>
      <c r="K890" s="14"/>
      <c r="L890" s="14">
        <f>F890+I890</f>
        <v>0</v>
      </c>
      <c r="M890" s="14">
        <f>G890+J890</f>
        <v>0</v>
      </c>
      <c r="N890" s="14">
        <f>H890+K890</f>
        <v>37.4</v>
      </c>
      <c r="O890" s="96"/>
      <c r="P890" s="96"/>
      <c r="Q890" s="102"/>
    </row>
    <row r="891" spans="1:17" ht="22.5" customHeight="1">
      <c r="A891" s="60" t="s">
        <v>1334</v>
      </c>
      <c r="B891" s="51">
        <v>5</v>
      </c>
      <c r="C891" s="36" t="s">
        <v>2012</v>
      </c>
      <c r="D891" s="91">
        <v>27100</v>
      </c>
      <c r="E891" s="84" t="s">
        <v>852</v>
      </c>
      <c r="F891" s="55">
        <f>F892+G892+H892</f>
        <v>0</v>
      </c>
      <c r="G891" s="56"/>
      <c r="H891" s="57"/>
      <c r="I891" s="55">
        <f>I892+J892+K892</f>
        <v>8.6</v>
      </c>
      <c r="J891" s="56"/>
      <c r="K891" s="57"/>
      <c r="L891" s="55">
        <f>L892+M892+N892</f>
        <v>8.6</v>
      </c>
      <c r="M891" s="56"/>
      <c r="N891" s="57"/>
      <c r="O891" s="95" t="s">
        <v>646</v>
      </c>
      <c r="P891" s="95" t="s">
        <v>2013</v>
      </c>
      <c r="Q891" s="101"/>
    </row>
    <row r="892" spans="1:17" ht="22.5" customHeight="1">
      <c r="A892" s="61"/>
      <c r="B892" s="52"/>
      <c r="C892" s="38" t="s">
        <v>1382</v>
      </c>
      <c r="D892" s="79"/>
      <c r="E892" s="85"/>
      <c r="F892" s="14"/>
      <c r="G892" s="14"/>
      <c r="H892" s="14"/>
      <c r="I892" s="14"/>
      <c r="J892" s="14"/>
      <c r="K892" s="14">
        <v>8.6</v>
      </c>
      <c r="L892" s="14">
        <f>F892+I892</f>
        <v>0</v>
      </c>
      <c r="M892" s="14">
        <f>G892+J892</f>
        <v>0</v>
      </c>
      <c r="N892" s="14">
        <f>H892+K892</f>
        <v>8.6</v>
      </c>
      <c r="O892" s="96"/>
      <c r="P892" s="96"/>
      <c r="Q892" s="102"/>
    </row>
    <row r="893" spans="1:17" ht="22.5" customHeight="1">
      <c r="A893" s="60" t="s">
        <v>1334</v>
      </c>
      <c r="B893" s="51">
        <v>6</v>
      </c>
      <c r="C893" s="36" t="s">
        <v>2014</v>
      </c>
      <c r="D893" s="91">
        <v>27100</v>
      </c>
      <c r="E893" s="84" t="s">
        <v>1432</v>
      </c>
      <c r="F893" s="55">
        <f>F894+G894+H894</f>
        <v>23.9</v>
      </c>
      <c r="G893" s="56"/>
      <c r="H893" s="57"/>
      <c r="I893" s="55">
        <f>I894+J894+K894</f>
        <v>13.2</v>
      </c>
      <c r="J893" s="56"/>
      <c r="K893" s="57"/>
      <c r="L893" s="55">
        <f>L894+M894+N894</f>
        <v>37.099999999999994</v>
      </c>
      <c r="M893" s="56"/>
      <c r="N893" s="57"/>
      <c r="O893" s="95" t="s">
        <v>723</v>
      </c>
      <c r="P893" s="95" t="s">
        <v>1383</v>
      </c>
      <c r="Q893" s="101"/>
    </row>
    <row r="894" spans="1:17" ht="22.5" customHeight="1">
      <c r="A894" s="61"/>
      <c r="B894" s="52"/>
      <c r="C894" s="38" t="s">
        <v>1384</v>
      </c>
      <c r="D894" s="79"/>
      <c r="E894" s="85"/>
      <c r="F894" s="14"/>
      <c r="G894" s="14"/>
      <c r="H894" s="14">
        <v>23.9</v>
      </c>
      <c r="I894" s="14"/>
      <c r="J894" s="14"/>
      <c r="K894" s="14">
        <v>13.2</v>
      </c>
      <c r="L894" s="14">
        <f>F894+I894</f>
        <v>0</v>
      </c>
      <c r="M894" s="14">
        <f>G894+J894</f>
        <v>0</v>
      </c>
      <c r="N894" s="14">
        <f>H894+K894</f>
        <v>37.099999999999994</v>
      </c>
      <c r="O894" s="96"/>
      <c r="P894" s="96"/>
      <c r="Q894" s="102"/>
    </row>
    <row r="895" spans="1:17" ht="22.5" customHeight="1">
      <c r="A895" s="60" t="s">
        <v>1334</v>
      </c>
      <c r="B895" s="51">
        <v>7</v>
      </c>
      <c r="C895" s="36" t="s">
        <v>2015</v>
      </c>
      <c r="D895" s="91">
        <v>27100</v>
      </c>
      <c r="E895" s="84" t="s">
        <v>1432</v>
      </c>
      <c r="F895" s="55">
        <f>F896+G896+H896</f>
        <v>93.9</v>
      </c>
      <c r="G895" s="56"/>
      <c r="H895" s="57"/>
      <c r="I895" s="55">
        <f>I896+J896+K896</f>
        <v>7.3</v>
      </c>
      <c r="J895" s="56"/>
      <c r="K895" s="57"/>
      <c r="L895" s="55">
        <f>L896+M896+N896</f>
        <v>101.2</v>
      </c>
      <c r="M895" s="56"/>
      <c r="N895" s="57"/>
      <c r="O895" s="95" t="s">
        <v>723</v>
      </c>
      <c r="P895" s="95" t="s">
        <v>1378</v>
      </c>
      <c r="Q895" s="101"/>
    </row>
    <row r="896" spans="1:17" ht="22.5" customHeight="1">
      <c r="A896" s="61"/>
      <c r="B896" s="52"/>
      <c r="C896" s="38" t="s">
        <v>1385</v>
      </c>
      <c r="D896" s="79"/>
      <c r="E896" s="85"/>
      <c r="F896" s="14"/>
      <c r="G896" s="14"/>
      <c r="H896" s="14">
        <v>93.9</v>
      </c>
      <c r="I896" s="14"/>
      <c r="J896" s="14"/>
      <c r="K896" s="14">
        <v>7.3</v>
      </c>
      <c r="L896" s="14">
        <f>F896+I896</f>
        <v>0</v>
      </c>
      <c r="M896" s="14">
        <f>G896+J896</f>
        <v>0</v>
      </c>
      <c r="N896" s="14">
        <f>H896+K896</f>
        <v>101.2</v>
      </c>
      <c r="O896" s="96"/>
      <c r="P896" s="96"/>
      <c r="Q896" s="102"/>
    </row>
    <row r="897" spans="1:17" ht="22.5" customHeight="1">
      <c r="A897" s="60" t="s">
        <v>1334</v>
      </c>
      <c r="B897" s="51">
        <v>8</v>
      </c>
      <c r="C897" s="36" t="s">
        <v>2016</v>
      </c>
      <c r="D897" s="91">
        <v>27100</v>
      </c>
      <c r="E897" s="84" t="s">
        <v>1434</v>
      </c>
      <c r="F897" s="55">
        <f>F898+G898+H898</f>
        <v>1.4</v>
      </c>
      <c r="G897" s="56"/>
      <c r="H897" s="57"/>
      <c r="I897" s="55">
        <f>I898+J898+K898</f>
        <v>0</v>
      </c>
      <c r="J897" s="56"/>
      <c r="K897" s="57"/>
      <c r="L897" s="55">
        <f>L898+M898+N898</f>
        <v>1.4</v>
      </c>
      <c r="M897" s="56"/>
      <c r="N897" s="57"/>
      <c r="O897" s="95" t="s">
        <v>723</v>
      </c>
      <c r="P897" s="95" t="s">
        <v>1386</v>
      </c>
      <c r="Q897" s="101"/>
    </row>
    <row r="898" spans="1:17" ht="22.5" customHeight="1">
      <c r="A898" s="61"/>
      <c r="B898" s="52"/>
      <c r="C898" s="38" t="s">
        <v>1387</v>
      </c>
      <c r="D898" s="79"/>
      <c r="E898" s="85"/>
      <c r="F898" s="14"/>
      <c r="G898" s="14"/>
      <c r="H898" s="14">
        <v>1.4</v>
      </c>
      <c r="I898" s="14"/>
      <c r="J898" s="14"/>
      <c r="K898" s="14"/>
      <c r="L898" s="14">
        <f>F898+I898</f>
        <v>0</v>
      </c>
      <c r="M898" s="14">
        <f>G898+J898</f>
        <v>0</v>
      </c>
      <c r="N898" s="14">
        <f>H898+K898</f>
        <v>1.4</v>
      </c>
      <c r="O898" s="96"/>
      <c r="P898" s="96"/>
      <c r="Q898" s="102"/>
    </row>
    <row r="899" spans="1:17" ht="30" customHeight="1">
      <c r="A899" s="60" t="s">
        <v>1334</v>
      </c>
      <c r="B899" s="51">
        <v>9</v>
      </c>
      <c r="C899" s="36" t="s">
        <v>2017</v>
      </c>
      <c r="D899" s="91">
        <v>27100</v>
      </c>
      <c r="E899" s="82" t="s">
        <v>1435</v>
      </c>
      <c r="F899" s="75">
        <f>F900+G900+H900</f>
        <v>2</v>
      </c>
      <c r="G899" s="80"/>
      <c r="H899" s="81"/>
      <c r="I899" s="75">
        <f>I900+J900+K900</f>
        <v>0</v>
      </c>
      <c r="J899" s="80"/>
      <c r="K899" s="81"/>
      <c r="L899" s="75">
        <f>L900+M900+N900</f>
        <v>2</v>
      </c>
      <c r="M899" s="80"/>
      <c r="N899" s="81"/>
      <c r="O899" s="105" t="s">
        <v>723</v>
      </c>
      <c r="P899" s="105" t="s">
        <v>1388</v>
      </c>
      <c r="Q899" s="49"/>
    </row>
    <row r="900" spans="1:17" ht="30" customHeight="1">
      <c r="A900" s="61"/>
      <c r="B900" s="52"/>
      <c r="C900" s="38" t="s">
        <v>1389</v>
      </c>
      <c r="D900" s="79"/>
      <c r="E900" s="83"/>
      <c r="F900" s="10"/>
      <c r="G900" s="10"/>
      <c r="H900" s="10">
        <v>2</v>
      </c>
      <c r="I900" s="10"/>
      <c r="J900" s="10"/>
      <c r="K900" s="10"/>
      <c r="L900" s="10">
        <f>F900+I900</f>
        <v>0</v>
      </c>
      <c r="M900" s="10">
        <f>G900+J900</f>
        <v>0</v>
      </c>
      <c r="N900" s="10">
        <f>H900+K900</f>
        <v>2</v>
      </c>
      <c r="O900" s="106"/>
      <c r="P900" s="106"/>
      <c r="Q900" s="50"/>
    </row>
    <row r="901" spans="1:17" ht="22.5" customHeight="1">
      <c r="A901" s="60" t="s">
        <v>1334</v>
      </c>
      <c r="B901" s="51">
        <v>10</v>
      </c>
      <c r="C901" s="36" t="s">
        <v>2018</v>
      </c>
      <c r="D901" s="91">
        <v>27100</v>
      </c>
      <c r="E901" s="84" t="s">
        <v>1435</v>
      </c>
      <c r="F901" s="55">
        <f>F902+G902+H902</f>
        <v>1.5</v>
      </c>
      <c r="G901" s="56"/>
      <c r="H901" s="57"/>
      <c r="I901" s="55">
        <f>I902+J902+K902</f>
        <v>0</v>
      </c>
      <c r="J901" s="56"/>
      <c r="K901" s="57"/>
      <c r="L901" s="55">
        <f>L902+M902+N902</f>
        <v>1.5</v>
      </c>
      <c r="M901" s="56"/>
      <c r="N901" s="57"/>
      <c r="O901" s="105" t="s">
        <v>723</v>
      </c>
      <c r="P901" s="105" t="s">
        <v>1390</v>
      </c>
      <c r="Q901" s="49"/>
    </row>
    <row r="902" spans="1:17" ht="48.75" customHeight="1">
      <c r="A902" s="61"/>
      <c r="B902" s="52"/>
      <c r="C902" s="38" t="s">
        <v>1391</v>
      </c>
      <c r="D902" s="79"/>
      <c r="E902" s="85"/>
      <c r="F902" s="14"/>
      <c r="G902" s="14"/>
      <c r="H902" s="14">
        <v>1.5</v>
      </c>
      <c r="I902" s="14"/>
      <c r="J902" s="14"/>
      <c r="K902" s="14"/>
      <c r="L902" s="14">
        <f>F902+I902</f>
        <v>0</v>
      </c>
      <c r="M902" s="14">
        <f>G902+J902</f>
        <v>0</v>
      </c>
      <c r="N902" s="14">
        <f>H902+K902</f>
        <v>1.5</v>
      </c>
      <c r="O902" s="106"/>
      <c r="P902" s="106"/>
      <c r="Q902" s="50"/>
    </row>
    <row r="903" spans="1:17" ht="22.5" customHeight="1">
      <c r="A903" s="60" t="s">
        <v>1334</v>
      </c>
      <c r="B903" s="51">
        <v>11</v>
      </c>
      <c r="C903" s="36" t="s">
        <v>2019</v>
      </c>
      <c r="D903" s="91">
        <v>27100</v>
      </c>
      <c r="E903" s="84" t="s">
        <v>1434</v>
      </c>
      <c r="F903" s="55">
        <f>F904+G904+H904</f>
        <v>1.4</v>
      </c>
      <c r="G903" s="56"/>
      <c r="H903" s="57"/>
      <c r="I903" s="55">
        <f>I904+J904+K904</f>
        <v>3</v>
      </c>
      <c r="J903" s="56"/>
      <c r="K903" s="57"/>
      <c r="L903" s="55">
        <f>L904+M904+N904</f>
        <v>4.4</v>
      </c>
      <c r="M903" s="56"/>
      <c r="N903" s="57"/>
      <c r="O903" s="105" t="s">
        <v>736</v>
      </c>
      <c r="P903" s="105" t="s">
        <v>1392</v>
      </c>
      <c r="Q903" s="49"/>
    </row>
    <row r="904" spans="1:17" ht="22.5" customHeight="1">
      <c r="A904" s="61"/>
      <c r="B904" s="52"/>
      <c r="C904" s="38" t="s">
        <v>1393</v>
      </c>
      <c r="D904" s="79"/>
      <c r="E904" s="85"/>
      <c r="F904" s="14"/>
      <c r="G904" s="14"/>
      <c r="H904" s="14">
        <v>1.4</v>
      </c>
      <c r="I904" s="14">
        <v>3</v>
      </c>
      <c r="J904" s="14"/>
      <c r="K904" s="14"/>
      <c r="L904" s="14">
        <f>F904+I904</f>
        <v>3</v>
      </c>
      <c r="M904" s="14">
        <f>G904+J904</f>
        <v>0</v>
      </c>
      <c r="N904" s="14">
        <f>H904+K904</f>
        <v>1.4</v>
      </c>
      <c r="O904" s="106"/>
      <c r="P904" s="106"/>
      <c r="Q904" s="50"/>
    </row>
    <row r="905" spans="1:17" ht="22.5" customHeight="1">
      <c r="A905" s="60" t="s">
        <v>1334</v>
      </c>
      <c r="B905" s="51">
        <v>12</v>
      </c>
      <c r="C905" s="36" t="s">
        <v>2020</v>
      </c>
      <c r="D905" s="91">
        <v>27464</v>
      </c>
      <c r="E905" s="84" t="s">
        <v>1394</v>
      </c>
      <c r="F905" s="55">
        <f>F906+G906+H906</f>
        <v>10</v>
      </c>
      <c r="G905" s="56"/>
      <c r="H905" s="57"/>
      <c r="I905" s="55">
        <f>I906+J906+K906</f>
        <v>0</v>
      </c>
      <c r="J905" s="56"/>
      <c r="K905" s="57"/>
      <c r="L905" s="55">
        <f>L906+M906+N906</f>
        <v>10</v>
      </c>
      <c r="M905" s="56"/>
      <c r="N905" s="57"/>
      <c r="O905" s="105" t="s">
        <v>723</v>
      </c>
      <c r="P905" s="105" t="s">
        <v>1395</v>
      </c>
      <c r="Q905" s="49"/>
    </row>
    <row r="906" spans="1:17" ht="22.5" customHeight="1">
      <c r="A906" s="61"/>
      <c r="B906" s="52"/>
      <c r="C906" s="38" t="s">
        <v>1396</v>
      </c>
      <c r="D906" s="79"/>
      <c r="E906" s="85"/>
      <c r="F906" s="14"/>
      <c r="G906" s="14"/>
      <c r="H906" s="14">
        <v>10</v>
      </c>
      <c r="I906" s="14"/>
      <c r="J906" s="14"/>
      <c r="K906" s="14"/>
      <c r="L906" s="14">
        <f>F906+I906</f>
        <v>0</v>
      </c>
      <c r="M906" s="14">
        <f>G906+J906</f>
        <v>0</v>
      </c>
      <c r="N906" s="14">
        <f>H906+K906</f>
        <v>10</v>
      </c>
      <c r="O906" s="106"/>
      <c r="P906" s="106"/>
      <c r="Q906" s="50"/>
    </row>
    <row r="907" spans="1:17" ht="22.5" customHeight="1">
      <c r="A907" s="60" t="s">
        <v>1334</v>
      </c>
      <c r="B907" s="51">
        <v>13</v>
      </c>
      <c r="C907" s="36" t="s">
        <v>2021</v>
      </c>
      <c r="D907" s="91">
        <v>27464</v>
      </c>
      <c r="E907" s="82" t="s">
        <v>1432</v>
      </c>
      <c r="F907" s="75">
        <f>F908+G908+H908</f>
        <v>13.5</v>
      </c>
      <c r="G907" s="80"/>
      <c r="H907" s="81"/>
      <c r="I907" s="75">
        <f>I908+J908+K908</f>
        <v>0</v>
      </c>
      <c r="J907" s="80"/>
      <c r="K907" s="81"/>
      <c r="L907" s="75">
        <f>L908+M908+N908</f>
        <v>13.5</v>
      </c>
      <c r="M907" s="80"/>
      <c r="N907" s="81"/>
      <c r="O907" s="105" t="s">
        <v>723</v>
      </c>
      <c r="P907" s="105" t="s">
        <v>491</v>
      </c>
      <c r="Q907" s="49"/>
    </row>
    <row r="908" spans="1:17" ht="22.5" customHeight="1">
      <c r="A908" s="61"/>
      <c r="B908" s="52"/>
      <c r="C908" s="38" t="s">
        <v>492</v>
      </c>
      <c r="D908" s="79"/>
      <c r="E908" s="83"/>
      <c r="F908" s="10"/>
      <c r="G908" s="10"/>
      <c r="H908" s="10">
        <v>13.5</v>
      </c>
      <c r="I908" s="10"/>
      <c r="J908" s="10"/>
      <c r="K908" s="10"/>
      <c r="L908" s="10">
        <f>F908+I908</f>
        <v>0</v>
      </c>
      <c r="M908" s="10">
        <f>G908+J908</f>
        <v>0</v>
      </c>
      <c r="N908" s="10">
        <f>H908+K908</f>
        <v>13.5</v>
      </c>
      <c r="O908" s="106"/>
      <c r="P908" s="106"/>
      <c r="Q908" s="50"/>
    </row>
    <row r="909" spans="1:17" ht="22.5" customHeight="1">
      <c r="A909" s="60" t="s">
        <v>1334</v>
      </c>
      <c r="B909" s="51">
        <v>14</v>
      </c>
      <c r="C909" s="36" t="s">
        <v>2022</v>
      </c>
      <c r="D909" s="91">
        <v>27464</v>
      </c>
      <c r="E909" s="82" t="s">
        <v>493</v>
      </c>
      <c r="F909" s="75">
        <f>F910+G910+H910</f>
        <v>14.2</v>
      </c>
      <c r="G909" s="80"/>
      <c r="H909" s="81"/>
      <c r="I909" s="75">
        <f>I910+J910+K910</f>
        <v>0</v>
      </c>
      <c r="J909" s="80"/>
      <c r="K909" s="81"/>
      <c r="L909" s="75">
        <f>L910+M910+N910</f>
        <v>14.2</v>
      </c>
      <c r="M909" s="80"/>
      <c r="N909" s="81"/>
      <c r="O909" s="105" t="s">
        <v>723</v>
      </c>
      <c r="P909" s="105" t="s">
        <v>491</v>
      </c>
      <c r="Q909" s="49"/>
    </row>
    <row r="910" spans="1:17" ht="22.5" customHeight="1">
      <c r="A910" s="61"/>
      <c r="B910" s="52"/>
      <c r="C910" s="38" t="s">
        <v>494</v>
      </c>
      <c r="D910" s="79"/>
      <c r="E910" s="83"/>
      <c r="F910" s="10"/>
      <c r="G910" s="10"/>
      <c r="H910" s="10">
        <v>14.2</v>
      </c>
      <c r="I910" s="10"/>
      <c r="J910" s="10"/>
      <c r="K910" s="10"/>
      <c r="L910" s="10">
        <f>F910+I910</f>
        <v>0</v>
      </c>
      <c r="M910" s="10">
        <f>G910+J910</f>
        <v>0</v>
      </c>
      <c r="N910" s="10">
        <f>H910+K910</f>
        <v>14.2</v>
      </c>
      <c r="O910" s="106"/>
      <c r="P910" s="106"/>
      <c r="Q910" s="50"/>
    </row>
    <row r="911" spans="1:17" ht="22.5" customHeight="1">
      <c r="A911" s="60" t="s">
        <v>1334</v>
      </c>
      <c r="B911" s="51">
        <v>15</v>
      </c>
      <c r="C911" s="36" t="s">
        <v>2023</v>
      </c>
      <c r="D911" s="91">
        <v>27831</v>
      </c>
      <c r="E911" s="82" t="s">
        <v>1433</v>
      </c>
      <c r="F911" s="75">
        <f>F912+G912+H912</f>
        <v>11.6</v>
      </c>
      <c r="G911" s="80"/>
      <c r="H911" s="81"/>
      <c r="I911" s="75">
        <f>I912+J912+K912</f>
        <v>0</v>
      </c>
      <c r="J911" s="80"/>
      <c r="K911" s="81"/>
      <c r="L911" s="75">
        <f>L912+M912+N912</f>
        <v>11.6</v>
      </c>
      <c r="M911" s="80"/>
      <c r="N911" s="81"/>
      <c r="O911" s="105" t="s">
        <v>723</v>
      </c>
      <c r="P911" s="105" t="s">
        <v>491</v>
      </c>
      <c r="Q911" s="49"/>
    </row>
    <row r="912" spans="1:17" ht="22.5" customHeight="1">
      <c r="A912" s="61"/>
      <c r="B912" s="52"/>
      <c r="C912" s="38" t="s">
        <v>561</v>
      </c>
      <c r="D912" s="79"/>
      <c r="E912" s="83"/>
      <c r="F912" s="10"/>
      <c r="G912" s="10"/>
      <c r="H912" s="10">
        <v>11.6</v>
      </c>
      <c r="I912" s="10"/>
      <c r="J912" s="10"/>
      <c r="K912" s="10"/>
      <c r="L912" s="10">
        <f>F912+I912</f>
        <v>0</v>
      </c>
      <c r="M912" s="10">
        <f>G912+J912</f>
        <v>0</v>
      </c>
      <c r="N912" s="10">
        <f>H912+K912</f>
        <v>11.6</v>
      </c>
      <c r="O912" s="106"/>
      <c r="P912" s="106"/>
      <c r="Q912" s="50"/>
    </row>
    <row r="913" spans="1:17" ht="22.5" customHeight="1">
      <c r="A913" s="60" t="s">
        <v>1334</v>
      </c>
      <c r="B913" s="51">
        <v>16</v>
      </c>
      <c r="C913" s="36" t="s">
        <v>2024</v>
      </c>
      <c r="D913" s="91">
        <v>28571</v>
      </c>
      <c r="E913" s="82" t="s">
        <v>1435</v>
      </c>
      <c r="F913" s="75">
        <f>F914+G914+H914</f>
        <v>35</v>
      </c>
      <c r="G913" s="80"/>
      <c r="H913" s="81"/>
      <c r="I913" s="75">
        <f>I914+J914+K914</f>
        <v>0</v>
      </c>
      <c r="J913" s="80"/>
      <c r="K913" s="81"/>
      <c r="L913" s="75">
        <f>L914+M914+N914</f>
        <v>35</v>
      </c>
      <c r="M913" s="80"/>
      <c r="N913" s="81"/>
      <c r="O913" s="105" t="s">
        <v>723</v>
      </c>
      <c r="P913" s="105" t="s">
        <v>562</v>
      </c>
      <c r="Q913" s="49"/>
    </row>
    <row r="914" spans="1:17" ht="22.5" customHeight="1">
      <c r="A914" s="61"/>
      <c r="B914" s="52"/>
      <c r="C914" s="38" t="s">
        <v>563</v>
      </c>
      <c r="D914" s="79"/>
      <c r="E914" s="83"/>
      <c r="F914" s="10"/>
      <c r="G914" s="10"/>
      <c r="H914" s="10">
        <v>35</v>
      </c>
      <c r="I914" s="10"/>
      <c r="J914" s="10"/>
      <c r="K914" s="10"/>
      <c r="L914" s="10">
        <f>F914+I914</f>
        <v>0</v>
      </c>
      <c r="M914" s="10">
        <f>G914+J914</f>
        <v>0</v>
      </c>
      <c r="N914" s="10">
        <f>H914+K914</f>
        <v>35</v>
      </c>
      <c r="O914" s="106"/>
      <c r="P914" s="106"/>
      <c r="Q914" s="50"/>
    </row>
    <row r="915" spans="1:17" ht="22.5" customHeight="1">
      <c r="A915" s="60" t="s">
        <v>1334</v>
      </c>
      <c r="B915" s="51"/>
      <c r="C915" s="36"/>
      <c r="D915" s="92"/>
      <c r="E915" s="93"/>
      <c r="F915" s="88">
        <f>F916+G916+H916</f>
        <v>319.40000000000003</v>
      </c>
      <c r="G915" s="89"/>
      <c r="H915" s="90"/>
      <c r="I915" s="88">
        <f>I916+J916+K916</f>
        <v>78.9</v>
      </c>
      <c r="J915" s="89"/>
      <c r="K915" s="90"/>
      <c r="L915" s="88">
        <f>L916+M916+N916</f>
        <v>398.29999999999995</v>
      </c>
      <c r="M915" s="89"/>
      <c r="N915" s="90"/>
      <c r="O915" s="99"/>
      <c r="P915" s="99"/>
      <c r="Q915" s="103"/>
    </row>
    <row r="916" spans="1:17" ht="22.5" customHeight="1">
      <c r="A916" s="61"/>
      <c r="B916" s="52"/>
      <c r="C916" s="38" t="s">
        <v>288</v>
      </c>
      <c r="D916" s="87"/>
      <c r="E916" s="94"/>
      <c r="F916" s="11">
        <f>F884+F886+F888+F890+F892+F894+F896+F898+F900+F902+F904+F906+F908+F910+F912+F914</f>
        <v>0</v>
      </c>
      <c r="G916" s="11">
        <f aca="true" t="shared" si="25" ref="G916:N916">G884+G886+G888+G890+G892+G894+G896+G898+G900+G902+G904+G906+G908+G910+G912+G914</f>
        <v>0</v>
      </c>
      <c r="H916" s="11">
        <f t="shared" si="25"/>
        <v>319.40000000000003</v>
      </c>
      <c r="I916" s="11">
        <f t="shared" si="25"/>
        <v>40</v>
      </c>
      <c r="J916" s="11">
        <f t="shared" si="25"/>
        <v>0</v>
      </c>
      <c r="K916" s="11">
        <f t="shared" si="25"/>
        <v>38.9</v>
      </c>
      <c r="L916" s="11">
        <f t="shared" si="25"/>
        <v>40</v>
      </c>
      <c r="M916" s="11">
        <f t="shared" si="25"/>
        <v>0</v>
      </c>
      <c r="N916" s="11">
        <f t="shared" si="25"/>
        <v>358.29999999999995</v>
      </c>
      <c r="O916" s="100"/>
      <c r="P916" s="100"/>
      <c r="Q916" s="104"/>
    </row>
    <row r="917" spans="1:17" ht="22.5" customHeight="1">
      <c r="A917" s="60" t="s">
        <v>1335</v>
      </c>
      <c r="B917" s="51">
        <v>1</v>
      </c>
      <c r="C917" s="36" t="s">
        <v>2025</v>
      </c>
      <c r="D917" s="78" t="s">
        <v>2349</v>
      </c>
      <c r="E917" s="82" t="s">
        <v>564</v>
      </c>
      <c r="F917" s="75">
        <f>F918+G918+H918</f>
        <v>0</v>
      </c>
      <c r="G917" s="80"/>
      <c r="H917" s="81"/>
      <c r="I917" s="75">
        <f>I918+J918+K918</f>
        <v>92.1</v>
      </c>
      <c r="J917" s="80"/>
      <c r="K917" s="81"/>
      <c r="L917" s="75">
        <f>L918+M918+N918</f>
        <v>92.1</v>
      </c>
      <c r="M917" s="80"/>
      <c r="N917" s="81"/>
      <c r="O917" s="105" t="s">
        <v>723</v>
      </c>
      <c r="P917" s="105" t="s">
        <v>565</v>
      </c>
      <c r="Q917" s="49"/>
    </row>
    <row r="918" spans="1:17" ht="22.5" customHeight="1">
      <c r="A918" s="61"/>
      <c r="B918" s="52"/>
      <c r="C918" s="38" t="s">
        <v>566</v>
      </c>
      <c r="D918" s="79"/>
      <c r="E918" s="83"/>
      <c r="F918" s="10"/>
      <c r="G918" s="10"/>
      <c r="H918" s="10"/>
      <c r="I918" s="10"/>
      <c r="J918" s="10">
        <v>88.46</v>
      </c>
      <c r="K918" s="10">
        <v>3.64</v>
      </c>
      <c r="L918" s="10">
        <f>F918+I918</f>
        <v>0</v>
      </c>
      <c r="M918" s="10">
        <f>G918+J918</f>
        <v>88.46</v>
      </c>
      <c r="N918" s="10">
        <f>H918+K918</f>
        <v>3.64</v>
      </c>
      <c r="O918" s="106"/>
      <c r="P918" s="106"/>
      <c r="Q918" s="50"/>
    </row>
    <row r="919" spans="1:17" ht="22.5" customHeight="1">
      <c r="A919" s="60" t="s">
        <v>1335</v>
      </c>
      <c r="B919" s="51"/>
      <c r="C919" s="36"/>
      <c r="D919" s="92"/>
      <c r="E919" s="93"/>
      <c r="F919" s="88">
        <f>F920+G920+H920</f>
        <v>0</v>
      </c>
      <c r="G919" s="89"/>
      <c r="H919" s="90"/>
      <c r="I919" s="88">
        <f>I920+J920+K920</f>
        <v>92.1</v>
      </c>
      <c r="J919" s="89"/>
      <c r="K919" s="90"/>
      <c r="L919" s="88">
        <f>L920+M920+N920</f>
        <v>92.1</v>
      </c>
      <c r="M919" s="89"/>
      <c r="N919" s="90"/>
      <c r="O919" s="99"/>
      <c r="P919" s="99"/>
      <c r="Q919" s="103"/>
    </row>
    <row r="920" spans="1:17" ht="22.5" customHeight="1">
      <c r="A920" s="61"/>
      <c r="B920" s="52"/>
      <c r="C920" s="38" t="s">
        <v>263</v>
      </c>
      <c r="D920" s="87"/>
      <c r="E920" s="94"/>
      <c r="F920" s="11">
        <f>F918</f>
        <v>0</v>
      </c>
      <c r="G920" s="11">
        <f aca="true" t="shared" si="26" ref="G920:N920">G918</f>
        <v>0</v>
      </c>
      <c r="H920" s="11">
        <f t="shared" si="26"/>
        <v>0</v>
      </c>
      <c r="I920" s="11">
        <f t="shared" si="26"/>
        <v>0</v>
      </c>
      <c r="J920" s="11">
        <f t="shared" si="26"/>
        <v>88.46</v>
      </c>
      <c r="K920" s="11">
        <f t="shared" si="26"/>
        <v>3.64</v>
      </c>
      <c r="L920" s="11">
        <f t="shared" si="26"/>
        <v>0</v>
      </c>
      <c r="M920" s="11">
        <f t="shared" si="26"/>
        <v>88.46</v>
      </c>
      <c r="N920" s="11">
        <f t="shared" si="26"/>
        <v>3.64</v>
      </c>
      <c r="O920" s="100"/>
      <c r="P920" s="100"/>
      <c r="Q920" s="104"/>
    </row>
    <row r="921" spans="1:17" ht="36.75" customHeight="1">
      <c r="A921" s="60" t="s">
        <v>1336</v>
      </c>
      <c r="B921" s="51">
        <v>1</v>
      </c>
      <c r="C921" s="36" t="s">
        <v>2026</v>
      </c>
      <c r="D921" s="78" t="s">
        <v>2350</v>
      </c>
      <c r="E921" s="82" t="s">
        <v>567</v>
      </c>
      <c r="F921" s="75">
        <f>F922+G922+H922</f>
        <v>0</v>
      </c>
      <c r="G921" s="80"/>
      <c r="H921" s="81"/>
      <c r="I921" s="75">
        <f>I922+J922+K922</f>
        <v>1.3</v>
      </c>
      <c r="J921" s="80"/>
      <c r="K921" s="81"/>
      <c r="L921" s="75">
        <f>L922+M922+N922</f>
        <v>1.3</v>
      </c>
      <c r="M921" s="80"/>
      <c r="N921" s="81"/>
      <c r="O921" s="95" t="s">
        <v>2174</v>
      </c>
      <c r="P921" s="95" t="s">
        <v>2175</v>
      </c>
      <c r="Q921" s="49"/>
    </row>
    <row r="922" spans="1:17" ht="36.75" customHeight="1">
      <c r="A922" s="61"/>
      <c r="B922" s="52"/>
      <c r="C922" s="38" t="s">
        <v>568</v>
      </c>
      <c r="D922" s="79"/>
      <c r="E922" s="83"/>
      <c r="F922" s="10"/>
      <c r="G922" s="10"/>
      <c r="H922" s="10"/>
      <c r="I922" s="10"/>
      <c r="J922" s="10"/>
      <c r="K922" s="10">
        <v>1.3</v>
      </c>
      <c r="L922" s="10">
        <f>F922+I922</f>
        <v>0</v>
      </c>
      <c r="M922" s="10">
        <f>G922+J922</f>
        <v>0</v>
      </c>
      <c r="N922" s="10">
        <f>H922+K922</f>
        <v>1.3</v>
      </c>
      <c r="O922" s="96"/>
      <c r="P922" s="96"/>
      <c r="Q922" s="50"/>
    </row>
    <row r="923" spans="1:17" ht="36.75" customHeight="1">
      <c r="A923" s="60" t="s">
        <v>1336</v>
      </c>
      <c r="B923" s="51">
        <v>2</v>
      </c>
      <c r="C923" s="42" t="s">
        <v>2027</v>
      </c>
      <c r="D923" s="78" t="s">
        <v>2350</v>
      </c>
      <c r="E923" s="82" t="s">
        <v>569</v>
      </c>
      <c r="F923" s="75">
        <f>F924+G924+H924</f>
        <v>0</v>
      </c>
      <c r="G923" s="80"/>
      <c r="H923" s="81"/>
      <c r="I923" s="75">
        <f>I924+J924+K924</f>
        <v>3.9</v>
      </c>
      <c r="J923" s="80"/>
      <c r="K923" s="81"/>
      <c r="L923" s="75">
        <f>L924+M924+N924</f>
        <v>3.9</v>
      </c>
      <c r="M923" s="80"/>
      <c r="N923" s="81"/>
      <c r="O923" s="95" t="s">
        <v>734</v>
      </c>
      <c r="P923" s="95" t="s">
        <v>2176</v>
      </c>
      <c r="Q923" s="49"/>
    </row>
    <row r="924" spans="1:17" ht="36.75" customHeight="1">
      <c r="A924" s="61"/>
      <c r="B924" s="52"/>
      <c r="C924" s="38" t="s">
        <v>570</v>
      </c>
      <c r="D924" s="79"/>
      <c r="E924" s="83"/>
      <c r="F924" s="10"/>
      <c r="G924" s="10"/>
      <c r="H924" s="10"/>
      <c r="I924" s="10"/>
      <c r="J924" s="10"/>
      <c r="K924" s="10">
        <v>3.9</v>
      </c>
      <c r="L924" s="10">
        <f>F924+I924</f>
        <v>0</v>
      </c>
      <c r="M924" s="10">
        <f>G924+J924</f>
        <v>0</v>
      </c>
      <c r="N924" s="10">
        <f>H924+K924</f>
        <v>3.9</v>
      </c>
      <c r="O924" s="96"/>
      <c r="P924" s="96"/>
      <c r="Q924" s="50"/>
    </row>
    <row r="925" spans="1:17" ht="44.25" customHeight="1">
      <c r="A925" s="60" t="s">
        <v>1336</v>
      </c>
      <c r="B925" s="51">
        <v>3</v>
      </c>
      <c r="C925" s="36" t="s">
        <v>2028</v>
      </c>
      <c r="D925" s="78" t="s">
        <v>2351</v>
      </c>
      <c r="E925" s="82" t="s">
        <v>1137</v>
      </c>
      <c r="F925" s="75">
        <f>F926+G926+H926</f>
        <v>20.97</v>
      </c>
      <c r="G925" s="80"/>
      <c r="H925" s="81"/>
      <c r="I925" s="75">
        <f>I926+J926+K926</f>
        <v>64.58</v>
      </c>
      <c r="J925" s="80"/>
      <c r="K925" s="81"/>
      <c r="L925" s="75">
        <f>L926+M926+N926</f>
        <v>85.55</v>
      </c>
      <c r="M925" s="80"/>
      <c r="N925" s="81"/>
      <c r="O925" s="95" t="s">
        <v>723</v>
      </c>
      <c r="P925" s="95" t="s">
        <v>2177</v>
      </c>
      <c r="Q925" s="49"/>
    </row>
    <row r="926" spans="1:17" ht="44.25" customHeight="1">
      <c r="A926" s="61"/>
      <c r="B926" s="52"/>
      <c r="C926" s="38" t="s">
        <v>571</v>
      </c>
      <c r="D926" s="79"/>
      <c r="E926" s="83"/>
      <c r="F926" s="10">
        <v>20.97</v>
      </c>
      <c r="G926" s="10"/>
      <c r="H926" s="10"/>
      <c r="I926" s="10">
        <v>64.58</v>
      </c>
      <c r="J926" s="10"/>
      <c r="K926" s="10"/>
      <c r="L926" s="10">
        <f>F926+I926</f>
        <v>85.55</v>
      </c>
      <c r="M926" s="10">
        <f>G926+J926</f>
        <v>0</v>
      </c>
      <c r="N926" s="10">
        <f>H926+K926</f>
        <v>0</v>
      </c>
      <c r="O926" s="96"/>
      <c r="P926" s="96"/>
      <c r="Q926" s="50"/>
    </row>
    <row r="927" spans="1:17" ht="29.25" customHeight="1">
      <c r="A927" s="60" t="s">
        <v>1336</v>
      </c>
      <c r="B927" s="51">
        <v>4</v>
      </c>
      <c r="C927" s="36" t="s">
        <v>2029</v>
      </c>
      <c r="D927" s="78" t="s">
        <v>2351</v>
      </c>
      <c r="E927" s="82" t="s">
        <v>1138</v>
      </c>
      <c r="F927" s="75">
        <f>F928+G928+H928</f>
        <v>10.95</v>
      </c>
      <c r="G927" s="80"/>
      <c r="H927" s="81"/>
      <c r="I927" s="75">
        <f>I928+J928+K928</f>
        <v>215.81</v>
      </c>
      <c r="J927" s="80"/>
      <c r="K927" s="81"/>
      <c r="L927" s="75">
        <f>L928+M928+N928</f>
        <v>226.76</v>
      </c>
      <c r="M927" s="80"/>
      <c r="N927" s="81"/>
      <c r="O927" s="95" t="s">
        <v>2178</v>
      </c>
      <c r="P927" s="95" t="s">
        <v>2172</v>
      </c>
      <c r="Q927" s="49"/>
    </row>
    <row r="928" spans="1:17" ht="29.25" customHeight="1">
      <c r="A928" s="61"/>
      <c r="B928" s="52"/>
      <c r="C928" s="38" t="s">
        <v>572</v>
      </c>
      <c r="D928" s="79"/>
      <c r="E928" s="83"/>
      <c r="F928" s="10">
        <v>10.95</v>
      </c>
      <c r="G928" s="10"/>
      <c r="H928" s="10"/>
      <c r="I928" s="10">
        <v>215.81</v>
      </c>
      <c r="J928" s="10"/>
      <c r="K928" s="10"/>
      <c r="L928" s="10">
        <f>F928+I928</f>
        <v>226.76</v>
      </c>
      <c r="M928" s="10">
        <f>G928+J928</f>
        <v>0</v>
      </c>
      <c r="N928" s="10">
        <f>H928+K928</f>
        <v>0</v>
      </c>
      <c r="O928" s="96"/>
      <c r="P928" s="96"/>
      <c r="Q928" s="50"/>
    </row>
    <row r="929" spans="1:17" ht="29.25" customHeight="1">
      <c r="A929" s="60" t="s">
        <v>1336</v>
      </c>
      <c r="B929" s="51">
        <v>5</v>
      </c>
      <c r="C929" s="36" t="s">
        <v>2030</v>
      </c>
      <c r="D929" s="78" t="s">
        <v>2352</v>
      </c>
      <c r="E929" s="82" t="s">
        <v>1420</v>
      </c>
      <c r="F929" s="75">
        <f>F930+G930+H930</f>
        <v>0</v>
      </c>
      <c r="G929" s="80"/>
      <c r="H929" s="81"/>
      <c r="I929" s="75">
        <f>I930+J930+K930</f>
        <v>2.6</v>
      </c>
      <c r="J929" s="80"/>
      <c r="K929" s="81"/>
      <c r="L929" s="75">
        <f>L930+M930+N930</f>
        <v>2.6</v>
      </c>
      <c r="M929" s="80"/>
      <c r="N929" s="81"/>
      <c r="O929" s="95" t="s">
        <v>646</v>
      </c>
      <c r="P929" s="95" t="s">
        <v>2179</v>
      </c>
      <c r="Q929" s="49" t="s">
        <v>2031</v>
      </c>
    </row>
    <row r="930" spans="1:17" ht="29.25" customHeight="1">
      <c r="A930" s="61"/>
      <c r="B930" s="52"/>
      <c r="C930" s="38" t="s">
        <v>573</v>
      </c>
      <c r="D930" s="79"/>
      <c r="E930" s="83"/>
      <c r="F930" s="10"/>
      <c r="G930" s="10"/>
      <c r="H930" s="10"/>
      <c r="I930" s="10"/>
      <c r="J930" s="10"/>
      <c r="K930" s="10">
        <v>2.6</v>
      </c>
      <c r="L930" s="10">
        <f>F930+I930</f>
        <v>0</v>
      </c>
      <c r="M930" s="10">
        <f>G930+J930</f>
        <v>0</v>
      </c>
      <c r="N930" s="10">
        <f>H930+K930</f>
        <v>2.6</v>
      </c>
      <c r="O930" s="96"/>
      <c r="P930" s="96"/>
      <c r="Q930" s="50"/>
    </row>
    <row r="931" spans="1:17" ht="22.5" customHeight="1">
      <c r="A931" s="60" t="s">
        <v>1336</v>
      </c>
      <c r="B931" s="51">
        <v>6</v>
      </c>
      <c r="C931" s="36" t="s">
        <v>2032</v>
      </c>
      <c r="D931" s="78" t="s">
        <v>2353</v>
      </c>
      <c r="E931" s="82" t="s">
        <v>1139</v>
      </c>
      <c r="F931" s="75">
        <f>F932+G932+H932</f>
        <v>0</v>
      </c>
      <c r="G931" s="80"/>
      <c r="H931" s="81"/>
      <c r="I931" s="75">
        <f>I932+J932+K932</f>
        <v>5.68</v>
      </c>
      <c r="J931" s="80"/>
      <c r="K931" s="81"/>
      <c r="L931" s="75">
        <f>L932+M932+N932</f>
        <v>5.68</v>
      </c>
      <c r="M931" s="80"/>
      <c r="N931" s="81"/>
      <c r="O931" s="95" t="s">
        <v>2180</v>
      </c>
      <c r="P931" s="95" t="s">
        <v>2181</v>
      </c>
      <c r="Q931" s="49" t="s">
        <v>2031</v>
      </c>
    </row>
    <row r="932" spans="1:17" ht="22.5" customHeight="1">
      <c r="A932" s="61"/>
      <c r="B932" s="52"/>
      <c r="C932" s="38" t="s">
        <v>574</v>
      </c>
      <c r="D932" s="79"/>
      <c r="E932" s="83"/>
      <c r="F932" s="10"/>
      <c r="G932" s="10"/>
      <c r="H932" s="10"/>
      <c r="I932" s="10">
        <v>2.4</v>
      </c>
      <c r="J932" s="10">
        <v>0.59</v>
      </c>
      <c r="K932" s="10">
        <v>2.69</v>
      </c>
      <c r="L932" s="10">
        <f>F932+I932</f>
        <v>2.4</v>
      </c>
      <c r="M932" s="10">
        <f>G932+J932</f>
        <v>0.59</v>
      </c>
      <c r="N932" s="10">
        <f>H932+K932</f>
        <v>2.69</v>
      </c>
      <c r="O932" s="96"/>
      <c r="P932" s="96"/>
      <c r="Q932" s="50"/>
    </row>
    <row r="933" spans="1:17" ht="22.5" customHeight="1">
      <c r="A933" s="60" t="s">
        <v>1336</v>
      </c>
      <c r="B933" s="51">
        <v>7</v>
      </c>
      <c r="C933" s="36" t="s">
        <v>2033</v>
      </c>
      <c r="D933" s="78" t="s">
        <v>2352</v>
      </c>
      <c r="E933" s="82" t="s">
        <v>575</v>
      </c>
      <c r="F933" s="75">
        <f>F934+G934+H934</f>
        <v>0</v>
      </c>
      <c r="G933" s="80"/>
      <c r="H933" s="81"/>
      <c r="I933" s="75">
        <f>I934+J934+K934</f>
        <v>3.6</v>
      </c>
      <c r="J933" s="80"/>
      <c r="K933" s="81"/>
      <c r="L933" s="75">
        <f>L934+M934+N934</f>
        <v>3.6</v>
      </c>
      <c r="M933" s="80"/>
      <c r="N933" s="81"/>
      <c r="O933" s="95" t="s">
        <v>646</v>
      </c>
      <c r="P933" s="95" t="s">
        <v>2173</v>
      </c>
      <c r="Q933" s="49"/>
    </row>
    <row r="934" spans="1:17" ht="22.5" customHeight="1">
      <c r="A934" s="61"/>
      <c r="B934" s="52"/>
      <c r="C934" s="38" t="s">
        <v>576</v>
      </c>
      <c r="D934" s="79"/>
      <c r="E934" s="83"/>
      <c r="F934" s="10"/>
      <c r="G934" s="10"/>
      <c r="H934" s="10"/>
      <c r="I934" s="10"/>
      <c r="J934" s="10"/>
      <c r="K934" s="10">
        <v>3.6</v>
      </c>
      <c r="L934" s="10">
        <f>F934+I934</f>
        <v>0</v>
      </c>
      <c r="M934" s="10">
        <f>G934+J934</f>
        <v>0</v>
      </c>
      <c r="N934" s="10">
        <f>H934+K934</f>
        <v>3.6</v>
      </c>
      <c r="O934" s="96"/>
      <c r="P934" s="96"/>
      <c r="Q934" s="50"/>
    </row>
    <row r="935" spans="1:17" ht="22.5" customHeight="1">
      <c r="A935" s="60" t="s">
        <v>1336</v>
      </c>
      <c r="B935" s="51"/>
      <c r="C935" s="36"/>
      <c r="D935" s="92"/>
      <c r="E935" s="93"/>
      <c r="F935" s="88">
        <f>F936+G936+H936</f>
        <v>31.919999999999998</v>
      </c>
      <c r="G935" s="89"/>
      <c r="H935" s="90"/>
      <c r="I935" s="88">
        <f>I936+J936+K936</f>
        <v>297.4699999999999</v>
      </c>
      <c r="J935" s="89"/>
      <c r="K935" s="90"/>
      <c r="L935" s="88">
        <f>L936+M936+N936</f>
        <v>329.38999999999993</v>
      </c>
      <c r="M935" s="89"/>
      <c r="N935" s="90"/>
      <c r="O935" s="99"/>
      <c r="P935" s="99"/>
      <c r="Q935" s="103"/>
    </row>
    <row r="936" spans="1:17" ht="22.5" customHeight="1">
      <c r="A936" s="61"/>
      <c r="B936" s="52"/>
      <c r="C936" s="38" t="s">
        <v>732</v>
      </c>
      <c r="D936" s="87"/>
      <c r="E936" s="94"/>
      <c r="F936" s="11">
        <f>F922+F924+F926+F928+F930+F932+F934</f>
        <v>31.919999999999998</v>
      </c>
      <c r="G936" s="11">
        <f aca="true" t="shared" si="27" ref="G936:N936">G922+G924+G926+G928+G930+G932+G934</f>
        <v>0</v>
      </c>
      <c r="H936" s="11">
        <f>H922+H924+H926+H928+H930+H932+H934</f>
        <v>0</v>
      </c>
      <c r="I936" s="11">
        <f>I922+I924+I926+I928+I930+I932+I934</f>
        <v>282.78999999999996</v>
      </c>
      <c r="J936" s="11">
        <f>J922+J924+J926+J928+J930+J932+J934</f>
        <v>0.59</v>
      </c>
      <c r="K936" s="11">
        <f t="shared" si="27"/>
        <v>14.09</v>
      </c>
      <c r="L936" s="11">
        <f t="shared" si="27"/>
        <v>314.71</v>
      </c>
      <c r="M936" s="11">
        <f t="shared" si="27"/>
        <v>0.59</v>
      </c>
      <c r="N936" s="11">
        <f t="shared" si="27"/>
        <v>14.09</v>
      </c>
      <c r="O936" s="100"/>
      <c r="P936" s="100"/>
      <c r="Q936" s="104"/>
    </row>
    <row r="937" spans="1:17" ht="22.5" customHeight="1">
      <c r="A937" s="60" t="s">
        <v>1337</v>
      </c>
      <c r="B937" s="51">
        <v>1</v>
      </c>
      <c r="C937" s="36" t="s">
        <v>2034</v>
      </c>
      <c r="D937" s="78" t="s">
        <v>2354</v>
      </c>
      <c r="E937" s="82" t="s">
        <v>1140</v>
      </c>
      <c r="F937" s="75">
        <f>F938+G938+H938</f>
        <v>2</v>
      </c>
      <c r="G937" s="80"/>
      <c r="H937" s="81"/>
      <c r="I937" s="75">
        <f>I938+J938+K938</f>
        <v>18.5</v>
      </c>
      <c r="J937" s="80"/>
      <c r="K937" s="81"/>
      <c r="L937" s="75">
        <f>L938+M938+N938</f>
        <v>20.5</v>
      </c>
      <c r="M937" s="80"/>
      <c r="N937" s="81"/>
      <c r="O937" s="105" t="s">
        <v>481</v>
      </c>
      <c r="P937" s="105" t="s">
        <v>577</v>
      </c>
      <c r="Q937" s="49" t="s">
        <v>2031</v>
      </c>
    </row>
    <row r="938" spans="1:17" ht="22.5" customHeight="1">
      <c r="A938" s="61"/>
      <c r="B938" s="52"/>
      <c r="C938" s="38" t="s">
        <v>578</v>
      </c>
      <c r="D938" s="79"/>
      <c r="E938" s="83"/>
      <c r="F938" s="10"/>
      <c r="G938" s="10"/>
      <c r="H938" s="10">
        <v>2</v>
      </c>
      <c r="I938" s="10"/>
      <c r="J938" s="10">
        <v>1</v>
      </c>
      <c r="K938" s="10">
        <v>17.5</v>
      </c>
      <c r="L938" s="10">
        <f>F938+I938</f>
        <v>0</v>
      </c>
      <c r="M938" s="10">
        <f>G938+J938</f>
        <v>1</v>
      </c>
      <c r="N938" s="10">
        <f>H938+K938</f>
        <v>19.5</v>
      </c>
      <c r="O938" s="106"/>
      <c r="P938" s="106"/>
      <c r="Q938" s="50"/>
    </row>
    <row r="939" spans="1:17" ht="22.5" customHeight="1">
      <c r="A939" s="60" t="s">
        <v>1337</v>
      </c>
      <c r="B939" s="51">
        <v>2</v>
      </c>
      <c r="C939" s="36" t="s">
        <v>2035</v>
      </c>
      <c r="D939" s="78" t="s">
        <v>2355</v>
      </c>
      <c r="E939" s="82" t="s">
        <v>579</v>
      </c>
      <c r="F939" s="75">
        <f>F940+G940+H940</f>
        <v>4</v>
      </c>
      <c r="G939" s="80"/>
      <c r="H939" s="81"/>
      <c r="I939" s="75">
        <f>I940+J940+K940</f>
        <v>3.9</v>
      </c>
      <c r="J939" s="80"/>
      <c r="K939" s="81"/>
      <c r="L939" s="75">
        <f>L940+M940+N940</f>
        <v>7.9</v>
      </c>
      <c r="M939" s="80"/>
      <c r="N939" s="81"/>
      <c r="O939" s="105" t="s">
        <v>723</v>
      </c>
      <c r="P939" s="105" t="s">
        <v>580</v>
      </c>
      <c r="Q939" s="49"/>
    </row>
    <row r="940" spans="1:17" ht="22.5" customHeight="1">
      <c r="A940" s="61"/>
      <c r="B940" s="52"/>
      <c r="C940" s="38" t="s">
        <v>581</v>
      </c>
      <c r="D940" s="79"/>
      <c r="E940" s="83"/>
      <c r="F940" s="10"/>
      <c r="G940" s="10"/>
      <c r="H940" s="10">
        <v>4</v>
      </c>
      <c r="I940" s="10"/>
      <c r="J940" s="10"/>
      <c r="K940" s="10">
        <v>3.9</v>
      </c>
      <c r="L940" s="10">
        <f>F940+I940</f>
        <v>0</v>
      </c>
      <c r="M940" s="10">
        <f>G940+J940</f>
        <v>0</v>
      </c>
      <c r="N940" s="10">
        <f>H940+K940</f>
        <v>7.9</v>
      </c>
      <c r="O940" s="106"/>
      <c r="P940" s="106"/>
      <c r="Q940" s="50"/>
    </row>
    <row r="941" spans="1:17" ht="22.5" customHeight="1">
      <c r="A941" s="60" t="s">
        <v>1337</v>
      </c>
      <c r="B941" s="51">
        <v>3</v>
      </c>
      <c r="C941" s="36" t="s">
        <v>2036</v>
      </c>
      <c r="D941" s="78" t="s">
        <v>2356</v>
      </c>
      <c r="E941" s="82" t="s">
        <v>579</v>
      </c>
      <c r="F941" s="75">
        <f>F942+G942+H942</f>
        <v>0</v>
      </c>
      <c r="G941" s="80"/>
      <c r="H941" s="81"/>
      <c r="I941" s="75">
        <f>I942+J942+K942</f>
        <v>5.2</v>
      </c>
      <c r="J941" s="80"/>
      <c r="K941" s="81"/>
      <c r="L941" s="75">
        <f>L942+M942+N942</f>
        <v>5.2</v>
      </c>
      <c r="M941" s="80"/>
      <c r="N941" s="81"/>
      <c r="O941" s="105" t="s">
        <v>723</v>
      </c>
      <c r="P941" s="105" t="s">
        <v>582</v>
      </c>
      <c r="Q941" s="49"/>
    </row>
    <row r="942" spans="1:17" ht="22.5" customHeight="1">
      <c r="A942" s="61"/>
      <c r="B942" s="52"/>
      <c r="C942" s="38" t="s">
        <v>583</v>
      </c>
      <c r="D942" s="79"/>
      <c r="E942" s="83"/>
      <c r="F942" s="10"/>
      <c r="G942" s="10"/>
      <c r="H942" s="10"/>
      <c r="I942" s="10"/>
      <c r="J942" s="10"/>
      <c r="K942" s="10">
        <v>5.2</v>
      </c>
      <c r="L942" s="10">
        <f>F942+I942</f>
        <v>0</v>
      </c>
      <c r="M942" s="10">
        <f>G942+J942</f>
        <v>0</v>
      </c>
      <c r="N942" s="10">
        <f>H942+K942</f>
        <v>5.2</v>
      </c>
      <c r="O942" s="106"/>
      <c r="P942" s="106"/>
      <c r="Q942" s="50"/>
    </row>
    <row r="943" spans="1:17" ht="22.5" customHeight="1">
      <c r="A943" s="60" t="s">
        <v>1337</v>
      </c>
      <c r="B943" s="51">
        <v>4</v>
      </c>
      <c r="C943" s="36" t="s">
        <v>2037</v>
      </c>
      <c r="D943" s="78" t="s">
        <v>2357</v>
      </c>
      <c r="E943" s="82" t="s">
        <v>584</v>
      </c>
      <c r="F943" s="75">
        <f>F944+G944+H944</f>
        <v>0</v>
      </c>
      <c r="G943" s="80"/>
      <c r="H943" s="81"/>
      <c r="I943" s="75">
        <f>I944+J944+K944</f>
        <v>3.2</v>
      </c>
      <c r="J943" s="80"/>
      <c r="K943" s="81"/>
      <c r="L943" s="75">
        <f>L944+M944+N944</f>
        <v>3.2</v>
      </c>
      <c r="M943" s="80"/>
      <c r="N943" s="81"/>
      <c r="O943" s="105" t="s">
        <v>723</v>
      </c>
      <c r="P943" s="105" t="s">
        <v>585</v>
      </c>
      <c r="Q943" s="49"/>
    </row>
    <row r="944" spans="1:17" ht="22.5" customHeight="1">
      <c r="A944" s="61"/>
      <c r="B944" s="52"/>
      <c r="C944" s="38" t="s">
        <v>586</v>
      </c>
      <c r="D944" s="79"/>
      <c r="E944" s="83"/>
      <c r="F944" s="10"/>
      <c r="G944" s="10"/>
      <c r="H944" s="10"/>
      <c r="I944" s="10"/>
      <c r="J944" s="10"/>
      <c r="K944" s="10">
        <v>3.2</v>
      </c>
      <c r="L944" s="10">
        <f>F944+I944</f>
        <v>0</v>
      </c>
      <c r="M944" s="10">
        <f>G944+J944</f>
        <v>0</v>
      </c>
      <c r="N944" s="10">
        <f>H944+K944</f>
        <v>3.2</v>
      </c>
      <c r="O944" s="106"/>
      <c r="P944" s="106"/>
      <c r="Q944" s="50"/>
    </row>
    <row r="945" spans="1:17" ht="23.25" customHeight="1">
      <c r="A945" s="60" t="s">
        <v>1337</v>
      </c>
      <c r="B945" s="51">
        <v>5</v>
      </c>
      <c r="C945" s="36" t="s">
        <v>2038</v>
      </c>
      <c r="D945" s="78" t="s">
        <v>2357</v>
      </c>
      <c r="E945" s="82" t="s">
        <v>1141</v>
      </c>
      <c r="F945" s="75">
        <f>F946+G946+H946</f>
        <v>0</v>
      </c>
      <c r="G945" s="80"/>
      <c r="H945" s="81"/>
      <c r="I945" s="75">
        <f>I946+J946+K946</f>
        <v>3.7</v>
      </c>
      <c r="J945" s="80"/>
      <c r="K945" s="81"/>
      <c r="L945" s="75">
        <f>L946+M946+N946</f>
        <v>3.7</v>
      </c>
      <c r="M945" s="80"/>
      <c r="N945" s="81"/>
      <c r="O945" s="105" t="s">
        <v>723</v>
      </c>
      <c r="P945" s="105" t="s">
        <v>580</v>
      </c>
      <c r="Q945" s="49"/>
    </row>
    <row r="946" spans="1:17" ht="23.25" customHeight="1">
      <c r="A946" s="61"/>
      <c r="B946" s="52"/>
      <c r="C946" s="38" t="s">
        <v>587</v>
      </c>
      <c r="D946" s="79"/>
      <c r="E946" s="83"/>
      <c r="F946" s="10"/>
      <c r="G946" s="10"/>
      <c r="H946" s="10"/>
      <c r="I946" s="10"/>
      <c r="J946" s="10"/>
      <c r="K946" s="10">
        <v>3.7</v>
      </c>
      <c r="L946" s="10">
        <f>F946+I946</f>
        <v>0</v>
      </c>
      <c r="M946" s="10">
        <f>G946+J946</f>
        <v>0</v>
      </c>
      <c r="N946" s="10">
        <f>H946+K946</f>
        <v>3.7</v>
      </c>
      <c r="O946" s="106"/>
      <c r="P946" s="106"/>
      <c r="Q946" s="50"/>
    </row>
    <row r="947" spans="1:17" ht="22.5" customHeight="1">
      <c r="A947" s="60" t="s">
        <v>1337</v>
      </c>
      <c r="B947" s="51">
        <v>6</v>
      </c>
      <c r="C947" s="36" t="s">
        <v>2039</v>
      </c>
      <c r="D947" s="78" t="s">
        <v>2358</v>
      </c>
      <c r="E947" s="82" t="s">
        <v>588</v>
      </c>
      <c r="F947" s="75">
        <f>F948+G948+H948</f>
        <v>0</v>
      </c>
      <c r="G947" s="80"/>
      <c r="H947" s="81"/>
      <c r="I947" s="75">
        <f>I948+J948+K948</f>
        <v>19.4</v>
      </c>
      <c r="J947" s="80"/>
      <c r="K947" s="81"/>
      <c r="L947" s="75">
        <f>L948+M948+N948</f>
        <v>19.4</v>
      </c>
      <c r="M947" s="80"/>
      <c r="N947" s="81"/>
      <c r="O947" s="105" t="s">
        <v>589</v>
      </c>
      <c r="P947" s="105" t="s">
        <v>590</v>
      </c>
      <c r="Q947" s="49" t="s">
        <v>2040</v>
      </c>
    </row>
    <row r="948" spans="1:17" ht="52.5" customHeight="1">
      <c r="A948" s="61"/>
      <c r="B948" s="52"/>
      <c r="C948" s="38" t="s">
        <v>591</v>
      </c>
      <c r="D948" s="79"/>
      <c r="E948" s="83"/>
      <c r="F948" s="10"/>
      <c r="G948" s="10"/>
      <c r="H948" s="10"/>
      <c r="I948" s="10"/>
      <c r="J948" s="10">
        <v>0.4</v>
      </c>
      <c r="K948" s="10">
        <v>19</v>
      </c>
      <c r="L948" s="10">
        <f>F948+I948</f>
        <v>0</v>
      </c>
      <c r="M948" s="10">
        <f>G948+J948</f>
        <v>0.4</v>
      </c>
      <c r="N948" s="10">
        <f>H948+K948</f>
        <v>19</v>
      </c>
      <c r="O948" s="106"/>
      <c r="P948" s="106"/>
      <c r="Q948" s="50"/>
    </row>
    <row r="949" spans="1:17" ht="22.5" customHeight="1">
      <c r="A949" s="60" t="s">
        <v>1337</v>
      </c>
      <c r="B949" s="51">
        <v>7</v>
      </c>
      <c r="C949" s="36" t="s">
        <v>2041</v>
      </c>
      <c r="D949" s="78" t="s">
        <v>2359</v>
      </c>
      <c r="E949" s="82" t="s">
        <v>1141</v>
      </c>
      <c r="F949" s="75">
        <f>F950+G950+H950</f>
        <v>0</v>
      </c>
      <c r="G949" s="80"/>
      <c r="H949" s="81"/>
      <c r="I949" s="75">
        <f>I950+J950+K950</f>
        <v>6.1</v>
      </c>
      <c r="J949" s="80"/>
      <c r="K949" s="81"/>
      <c r="L949" s="75">
        <f>L950+M950+N950</f>
        <v>6.1</v>
      </c>
      <c r="M949" s="80"/>
      <c r="N949" s="81"/>
      <c r="O949" s="105" t="s">
        <v>592</v>
      </c>
      <c r="P949" s="105" t="s">
        <v>593</v>
      </c>
      <c r="Q949" s="49"/>
    </row>
    <row r="950" spans="1:17" ht="22.5" customHeight="1">
      <c r="A950" s="61"/>
      <c r="B950" s="52"/>
      <c r="C950" s="38" t="s">
        <v>594</v>
      </c>
      <c r="D950" s="79"/>
      <c r="E950" s="83"/>
      <c r="F950" s="10"/>
      <c r="G950" s="10"/>
      <c r="H950" s="10"/>
      <c r="I950" s="10"/>
      <c r="J950" s="10"/>
      <c r="K950" s="10">
        <v>6.1</v>
      </c>
      <c r="L950" s="10">
        <f>F950+I950</f>
        <v>0</v>
      </c>
      <c r="M950" s="10">
        <f>G950+J950</f>
        <v>0</v>
      </c>
      <c r="N950" s="10">
        <f>H950+K950</f>
        <v>6.1</v>
      </c>
      <c r="O950" s="106"/>
      <c r="P950" s="106"/>
      <c r="Q950" s="50"/>
    </row>
    <row r="951" spans="1:17" ht="22.5" customHeight="1">
      <c r="A951" s="60" t="s">
        <v>1337</v>
      </c>
      <c r="B951" s="51">
        <v>8</v>
      </c>
      <c r="C951" s="36" t="s">
        <v>2042</v>
      </c>
      <c r="D951" s="78" t="s">
        <v>2360</v>
      </c>
      <c r="E951" s="82" t="s">
        <v>1140</v>
      </c>
      <c r="F951" s="75">
        <f>F952+G952+H952</f>
        <v>24</v>
      </c>
      <c r="G951" s="80"/>
      <c r="H951" s="81"/>
      <c r="I951" s="75">
        <f>I952+J952+K952</f>
        <v>18.799999999999997</v>
      </c>
      <c r="J951" s="80"/>
      <c r="K951" s="81"/>
      <c r="L951" s="75">
        <f>L952+M952+N952</f>
        <v>42.8</v>
      </c>
      <c r="M951" s="80"/>
      <c r="N951" s="81"/>
      <c r="O951" s="105" t="s">
        <v>592</v>
      </c>
      <c r="P951" s="105" t="s">
        <v>595</v>
      </c>
      <c r="Q951" s="49"/>
    </row>
    <row r="952" spans="1:17" ht="22.5" customHeight="1">
      <c r="A952" s="61"/>
      <c r="B952" s="52"/>
      <c r="C952" s="38" t="s">
        <v>596</v>
      </c>
      <c r="D952" s="79"/>
      <c r="E952" s="83"/>
      <c r="F952" s="10">
        <v>1.3</v>
      </c>
      <c r="G952" s="10">
        <v>0.1</v>
      </c>
      <c r="H952" s="10">
        <v>22.6</v>
      </c>
      <c r="I952" s="10">
        <v>16.9</v>
      </c>
      <c r="J952" s="10"/>
      <c r="K952" s="10">
        <v>1.9</v>
      </c>
      <c r="L952" s="10">
        <f>F952+I952</f>
        <v>18.2</v>
      </c>
      <c r="M952" s="10">
        <f>G952+J952</f>
        <v>0.1</v>
      </c>
      <c r="N952" s="10">
        <f>H952+K952</f>
        <v>24.5</v>
      </c>
      <c r="O952" s="106"/>
      <c r="P952" s="106"/>
      <c r="Q952" s="50"/>
    </row>
    <row r="953" spans="1:17" ht="22.5" customHeight="1">
      <c r="A953" s="60" t="s">
        <v>1337</v>
      </c>
      <c r="B953" s="51">
        <v>9</v>
      </c>
      <c r="C953" s="36" t="s">
        <v>2043</v>
      </c>
      <c r="D953" s="78" t="s">
        <v>2361</v>
      </c>
      <c r="E953" s="82" t="s">
        <v>1140</v>
      </c>
      <c r="F953" s="75">
        <f>F954+G954+H954</f>
        <v>9.45</v>
      </c>
      <c r="G953" s="80"/>
      <c r="H953" s="81"/>
      <c r="I953" s="75">
        <f>I954+J954+K954</f>
        <v>13.55</v>
      </c>
      <c r="J953" s="80"/>
      <c r="K953" s="81"/>
      <c r="L953" s="75">
        <f>L954+M954+N954</f>
        <v>23</v>
      </c>
      <c r="M953" s="80"/>
      <c r="N953" s="81"/>
      <c r="O953" s="105" t="s">
        <v>646</v>
      </c>
      <c r="P953" s="105" t="s">
        <v>597</v>
      </c>
      <c r="Q953" s="49"/>
    </row>
    <row r="954" spans="1:17" ht="22.5" customHeight="1">
      <c r="A954" s="61"/>
      <c r="B954" s="52"/>
      <c r="C954" s="38" t="s">
        <v>598</v>
      </c>
      <c r="D954" s="79"/>
      <c r="E954" s="83"/>
      <c r="F954" s="10"/>
      <c r="G954" s="10">
        <v>9.45</v>
      </c>
      <c r="H954" s="10"/>
      <c r="I954" s="10"/>
      <c r="J954" s="10">
        <v>13.55</v>
      </c>
      <c r="K954" s="10"/>
      <c r="L954" s="10">
        <f>F954+I954</f>
        <v>0</v>
      </c>
      <c r="M954" s="10">
        <f>G954+J954</f>
        <v>23</v>
      </c>
      <c r="N954" s="10">
        <f>H954+K954</f>
        <v>0</v>
      </c>
      <c r="O954" s="106"/>
      <c r="P954" s="106"/>
      <c r="Q954" s="50"/>
    </row>
    <row r="955" spans="1:17" ht="30" customHeight="1">
      <c r="A955" s="60" t="s">
        <v>1337</v>
      </c>
      <c r="B955" s="51">
        <v>10</v>
      </c>
      <c r="C955" s="36" t="s">
        <v>2044</v>
      </c>
      <c r="D955" s="78" t="s">
        <v>2362</v>
      </c>
      <c r="E955" s="82" t="s">
        <v>1140</v>
      </c>
      <c r="F955" s="75">
        <f>F956+G956+H956</f>
        <v>1.2</v>
      </c>
      <c r="G955" s="80"/>
      <c r="H955" s="81"/>
      <c r="I955" s="75">
        <f>I956+J956+K956</f>
        <v>1.8</v>
      </c>
      <c r="J955" s="80"/>
      <c r="K955" s="81"/>
      <c r="L955" s="75">
        <f>L956+M956+N956</f>
        <v>3</v>
      </c>
      <c r="M955" s="80"/>
      <c r="N955" s="81"/>
      <c r="O955" s="105" t="s">
        <v>723</v>
      </c>
      <c r="P955" s="105" t="s">
        <v>599</v>
      </c>
      <c r="Q955" s="49"/>
    </row>
    <row r="956" spans="1:17" ht="30" customHeight="1">
      <c r="A956" s="61"/>
      <c r="B956" s="52"/>
      <c r="C956" s="38" t="s">
        <v>600</v>
      </c>
      <c r="D956" s="79"/>
      <c r="E956" s="83"/>
      <c r="F956" s="10"/>
      <c r="G956" s="10"/>
      <c r="H956" s="10">
        <v>1.2</v>
      </c>
      <c r="I956" s="10">
        <v>0.2</v>
      </c>
      <c r="J956" s="10"/>
      <c r="K956" s="10">
        <v>1.6</v>
      </c>
      <c r="L956" s="10">
        <f>F956+I956</f>
        <v>0.2</v>
      </c>
      <c r="M956" s="10">
        <f>G956+J956</f>
        <v>0</v>
      </c>
      <c r="N956" s="10">
        <f>H956+K956</f>
        <v>2.8</v>
      </c>
      <c r="O956" s="106"/>
      <c r="P956" s="106"/>
      <c r="Q956" s="50"/>
    </row>
    <row r="957" spans="1:17" ht="22.5" customHeight="1">
      <c r="A957" s="60" t="s">
        <v>1337</v>
      </c>
      <c r="B957" s="51">
        <v>11</v>
      </c>
      <c r="C957" s="36" t="s">
        <v>2045</v>
      </c>
      <c r="D957" s="78" t="s">
        <v>2363</v>
      </c>
      <c r="E957" s="82" t="s">
        <v>1140</v>
      </c>
      <c r="F957" s="75">
        <f>F958+G958+H958</f>
        <v>8.6</v>
      </c>
      <c r="G957" s="80"/>
      <c r="H957" s="81"/>
      <c r="I957" s="75">
        <f>I958+J958+K958</f>
        <v>0.1</v>
      </c>
      <c r="J957" s="80"/>
      <c r="K957" s="81"/>
      <c r="L957" s="75">
        <f>L958+M958+N958</f>
        <v>8.7</v>
      </c>
      <c r="M957" s="80"/>
      <c r="N957" s="81"/>
      <c r="O957" s="105" t="s">
        <v>601</v>
      </c>
      <c r="P957" s="105" t="s">
        <v>602</v>
      </c>
      <c r="Q957" s="49"/>
    </row>
    <row r="958" spans="1:17" ht="33.75" customHeight="1">
      <c r="A958" s="61"/>
      <c r="B958" s="52"/>
      <c r="C958" s="38" t="s">
        <v>603</v>
      </c>
      <c r="D958" s="79"/>
      <c r="E958" s="83"/>
      <c r="F958" s="10"/>
      <c r="G958" s="10"/>
      <c r="H958" s="10">
        <v>8.6</v>
      </c>
      <c r="I958" s="10"/>
      <c r="J958" s="10"/>
      <c r="K958" s="10">
        <v>0.1</v>
      </c>
      <c r="L958" s="10">
        <f>F958+I958</f>
        <v>0</v>
      </c>
      <c r="M958" s="10">
        <f>G958+J958</f>
        <v>0</v>
      </c>
      <c r="N958" s="10">
        <f>H958+K958</f>
        <v>8.7</v>
      </c>
      <c r="O958" s="106"/>
      <c r="P958" s="106"/>
      <c r="Q958" s="50"/>
    </row>
    <row r="959" spans="1:17" ht="22.5" customHeight="1">
      <c r="A959" s="60" t="s">
        <v>1337</v>
      </c>
      <c r="B959" s="51">
        <v>12</v>
      </c>
      <c r="C959" s="36" t="s">
        <v>2046</v>
      </c>
      <c r="D959" s="91" t="s">
        <v>2047</v>
      </c>
      <c r="E959" s="82" t="s">
        <v>1140</v>
      </c>
      <c r="F959" s="75">
        <f>F960+G960+H960</f>
        <v>0</v>
      </c>
      <c r="G959" s="80"/>
      <c r="H959" s="81"/>
      <c r="I959" s="75">
        <f>I960+J960+K960</f>
        <v>1.2</v>
      </c>
      <c r="J959" s="80"/>
      <c r="K959" s="81"/>
      <c r="L959" s="75">
        <f>L960+M960+N960</f>
        <v>1.2</v>
      </c>
      <c r="M959" s="80"/>
      <c r="N959" s="81"/>
      <c r="O959" s="105" t="s">
        <v>723</v>
      </c>
      <c r="P959" s="105" t="s">
        <v>604</v>
      </c>
      <c r="Q959" s="49"/>
    </row>
    <row r="960" spans="1:17" ht="22.5" customHeight="1">
      <c r="A960" s="61"/>
      <c r="B960" s="52"/>
      <c r="C960" s="38" t="s">
        <v>605</v>
      </c>
      <c r="D960" s="79"/>
      <c r="E960" s="83"/>
      <c r="F960" s="10"/>
      <c r="G960" s="10"/>
      <c r="H960" s="10"/>
      <c r="I960" s="10"/>
      <c r="J960" s="10"/>
      <c r="K960" s="10">
        <v>1.2</v>
      </c>
      <c r="L960" s="10">
        <f>F960+I960</f>
        <v>0</v>
      </c>
      <c r="M960" s="10">
        <f>G960+J960</f>
        <v>0</v>
      </c>
      <c r="N960" s="10">
        <f>H960+K960</f>
        <v>1.2</v>
      </c>
      <c r="O960" s="106"/>
      <c r="P960" s="106"/>
      <c r="Q960" s="50"/>
    </row>
    <row r="961" spans="1:17" ht="22.5" customHeight="1">
      <c r="A961" s="60" t="s">
        <v>1337</v>
      </c>
      <c r="B961" s="51">
        <v>13</v>
      </c>
      <c r="C961" s="36" t="s">
        <v>2048</v>
      </c>
      <c r="D961" s="91" t="s">
        <v>2049</v>
      </c>
      <c r="E961" s="82" t="s">
        <v>1142</v>
      </c>
      <c r="F961" s="75">
        <f>F962+G962+H962</f>
        <v>0.4</v>
      </c>
      <c r="G961" s="80"/>
      <c r="H961" s="81"/>
      <c r="I961" s="75">
        <f>I962+J962+K962</f>
        <v>1.8</v>
      </c>
      <c r="J961" s="80"/>
      <c r="K961" s="81"/>
      <c r="L961" s="75">
        <f>L962+M962+N962</f>
        <v>2.2</v>
      </c>
      <c r="M961" s="80"/>
      <c r="N961" s="81"/>
      <c r="O961" s="105" t="s">
        <v>606</v>
      </c>
      <c r="P961" s="105" t="s">
        <v>607</v>
      </c>
      <c r="Q961" s="49"/>
    </row>
    <row r="962" spans="1:17" ht="22.5" customHeight="1">
      <c r="A962" s="61"/>
      <c r="B962" s="52"/>
      <c r="C962" s="38" t="s">
        <v>608</v>
      </c>
      <c r="D962" s="133"/>
      <c r="E962" s="83"/>
      <c r="F962" s="10">
        <v>0.3</v>
      </c>
      <c r="G962" s="10">
        <v>0.1</v>
      </c>
      <c r="H962" s="10"/>
      <c r="I962" s="10">
        <v>1.7</v>
      </c>
      <c r="J962" s="10"/>
      <c r="K962" s="10">
        <v>0.1</v>
      </c>
      <c r="L962" s="10">
        <f>F962+I962</f>
        <v>2</v>
      </c>
      <c r="M962" s="10">
        <f>G962+J962</f>
        <v>0.1</v>
      </c>
      <c r="N962" s="10">
        <f>H962+K962</f>
        <v>0.1</v>
      </c>
      <c r="O962" s="106"/>
      <c r="P962" s="106"/>
      <c r="Q962" s="50"/>
    </row>
    <row r="963" spans="1:17" ht="30.75" customHeight="1">
      <c r="A963" s="60" t="s">
        <v>1337</v>
      </c>
      <c r="B963" s="51">
        <v>14</v>
      </c>
      <c r="C963" s="36" t="s">
        <v>2050</v>
      </c>
      <c r="D963" s="91" t="s">
        <v>2049</v>
      </c>
      <c r="E963" s="82" t="s">
        <v>609</v>
      </c>
      <c r="F963" s="75">
        <f>F964+G964+H964</f>
        <v>0.7</v>
      </c>
      <c r="G963" s="80"/>
      <c r="H963" s="81"/>
      <c r="I963" s="75">
        <f>I964+J964+K964</f>
        <v>4.6</v>
      </c>
      <c r="J963" s="80"/>
      <c r="K963" s="81"/>
      <c r="L963" s="75">
        <f>L964+M964+N964</f>
        <v>5.3</v>
      </c>
      <c r="M963" s="80"/>
      <c r="N963" s="81"/>
      <c r="O963" s="105" t="s">
        <v>606</v>
      </c>
      <c r="P963" s="105" t="s">
        <v>610</v>
      </c>
      <c r="Q963" s="49"/>
    </row>
    <row r="964" spans="1:17" ht="30.75" customHeight="1">
      <c r="A964" s="61"/>
      <c r="B964" s="52"/>
      <c r="C964" s="38" t="s">
        <v>611</v>
      </c>
      <c r="D964" s="79"/>
      <c r="E964" s="83"/>
      <c r="F964" s="10"/>
      <c r="G964" s="10"/>
      <c r="H964" s="10">
        <v>0.7</v>
      </c>
      <c r="I964" s="10"/>
      <c r="J964" s="10">
        <v>4.6</v>
      </c>
      <c r="K964" s="10"/>
      <c r="L964" s="10">
        <f>F964+I964</f>
        <v>0</v>
      </c>
      <c r="M964" s="10">
        <f>G964+J964</f>
        <v>4.6</v>
      </c>
      <c r="N964" s="10">
        <f>H964+K964</f>
        <v>0.7</v>
      </c>
      <c r="O964" s="106"/>
      <c r="P964" s="106"/>
      <c r="Q964" s="50"/>
    </row>
    <row r="965" spans="1:17" ht="30" customHeight="1">
      <c r="A965" s="60" t="s">
        <v>1337</v>
      </c>
      <c r="B965" s="51">
        <v>15</v>
      </c>
      <c r="C965" s="39" t="s">
        <v>2051</v>
      </c>
      <c r="D965" s="91" t="s">
        <v>2052</v>
      </c>
      <c r="E965" s="78" t="s">
        <v>588</v>
      </c>
      <c r="F965" s="75">
        <f>F966+G966+H966</f>
        <v>1.2</v>
      </c>
      <c r="G965" s="80"/>
      <c r="H965" s="81"/>
      <c r="I965" s="75">
        <f>I966+J966+K966</f>
        <v>0.3</v>
      </c>
      <c r="J965" s="80"/>
      <c r="K965" s="81"/>
      <c r="L965" s="75">
        <f>L966+M966+N966</f>
        <v>1.5</v>
      </c>
      <c r="M965" s="80"/>
      <c r="N965" s="81"/>
      <c r="O965" s="58" t="s">
        <v>727</v>
      </c>
      <c r="P965" s="58" t="s">
        <v>1247</v>
      </c>
      <c r="Q965" s="49"/>
    </row>
    <row r="966" spans="1:17" ht="46.5" customHeight="1">
      <c r="A966" s="61"/>
      <c r="B966" s="52"/>
      <c r="C966" s="39" t="s">
        <v>444</v>
      </c>
      <c r="D966" s="79"/>
      <c r="E966" s="79"/>
      <c r="F966" s="12"/>
      <c r="G966" s="10"/>
      <c r="H966" s="13">
        <v>1.2</v>
      </c>
      <c r="I966" s="12"/>
      <c r="J966" s="10"/>
      <c r="K966" s="13">
        <v>0.3</v>
      </c>
      <c r="L966" s="12">
        <f>F966+I966</f>
        <v>0</v>
      </c>
      <c r="M966" s="12">
        <f>G966+J966</f>
        <v>0</v>
      </c>
      <c r="N966" s="12">
        <f>H966+K966</f>
        <v>1.5</v>
      </c>
      <c r="O966" s="59"/>
      <c r="P966" s="59"/>
      <c r="Q966" s="50"/>
    </row>
    <row r="967" spans="1:17" ht="23.25" customHeight="1">
      <c r="A967" s="60" t="s">
        <v>1337</v>
      </c>
      <c r="B967" s="51"/>
      <c r="C967" s="36"/>
      <c r="D967" s="92"/>
      <c r="E967" s="93"/>
      <c r="F967" s="88">
        <f>F968+G968+H968</f>
        <v>51.550000000000004</v>
      </c>
      <c r="G967" s="89"/>
      <c r="H967" s="90"/>
      <c r="I967" s="88">
        <f>I968+J968+K968</f>
        <v>102.15</v>
      </c>
      <c r="J967" s="89"/>
      <c r="K967" s="90"/>
      <c r="L967" s="88">
        <f>L968+M968+N968</f>
        <v>153.7</v>
      </c>
      <c r="M967" s="89"/>
      <c r="N967" s="90"/>
      <c r="O967" s="99"/>
      <c r="P967" s="99"/>
      <c r="Q967" s="103"/>
    </row>
    <row r="968" spans="1:17" ht="23.25" customHeight="1">
      <c r="A968" s="61"/>
      <c r="B968" s="52"/>
      <c r="C968" s="38" t="s">
        <v>2053</v>
      </c>
      <c r="D968" s="87"/>
      <c r="E968" s="94"/>
      <c r="F968" s="11">
        <f aca="true" t="shared" si="28" ref="F968:N968">F964+F962+F960+F958+F956+F954+F952+F950+F948+F946+F944+F942+F940+F938+F966</f>
        <v>1.6</v>
      </c>
      <c r="G968" s="11">
        <f t="shared" si="28"/>
        <v>9.649999999999999</v>
      </c>
      <c r="H968" s="11">
        <f t="shared" si="28"/>
        <v>40.300000000000004</v>
      </c>
      <c r="I968" s="11">
        <f t="shared" si="28"/>
        <v>18.799999999999997</v>
      </c>
      <c r="J968" s="11">
        <f t="shared" si="28"/>
        <v>19.549999999999997</v>
      </c>
      <c r="K968" s="11">
        <f t="shared" si="28"/>
        <v>63.800000000000004</v>
      </c>
      <c r="L968" s="11">
        <f t="shared" si="28"/>
        <v>20.4</v>
      </c>
      <c r="M968" s="11">
        <f t="shared" si="28"/>
        <v>29.2</v>
      </c>
      <c r="N968" s="11">
        <f t="shared" si="28"/>
        <v>104.10000000000001</v>
      </c>
      <c r="O968" s="100"/>
      <c r="P968" s="100"/>
      <c r="Q968" s="104"/>
    </row>
    <row r="969" spans="1:17" ht="32.25" customHeight="1">
      <c r="A969" s="60" t="s">
        <v>1338</v>
      </c>
      <c r="B969" s="51">
        <v>1</v>
      </c>
      <c r="C969" s="43" t="s">
        <v>2054</v>
      </c>
      <c r="D969" s="78" t="s">
        <v>2364</v>
      </c>
      <c r="E969" s="82" t="s">
        <v>472</v>
      </c>
      <c r="F969" s="75">
        <f>F970+G970+H970</f>
        <v>22.17</v>
      </c>
      <c r="G969" s="80"/>
      <c r="H969" s="81"/>
      <c r="I969" s="75">
        <f>I970+J970+K970</f>
        <v>8.01</v>
      </c>
      <c r="J969" s="80"/>
      <c r="K969" s="81"/>
      <c r="L969" s="75">
        <f>L970+M970+N970</f>
        <v>30.18</v>
      </c>
      <c r="M969" s="80"/>
      <c r="N969" s="81"/>
      <c r="O969" s="105" t="s">
        <v>612</v>
      </c>
      <c r="P969" s="105" t="s">
        <v>613</v>
      </c>
      <c r="Q969" s="49" t="s">
        <v>2055</v>
      </c>
    </row>
    <row r="970" spans="1:17" ht="75" customHeight="1">
      <c r="A970" s="61"/>
      <c r="B970" s="52"/>
      <c r="C970" s="38" t="s">
        <v>498</v>
      </c>
      <c r="D970" s="79"/>
      <c r="E970" s="83"/>
      <c r="F970" s="10"/>
      <c r="G970" s="10"/>
      <c r="H970" s="10">
        <v>22.17</v>
      </c>
      <c r="I970" s="10"/>
      <c r="J970" s="10"/>
      <c r="K970" s="10">
        <v>8.01</v>
      </c>
      <c r="L970" s="10">
        <f>F970+I970</f>
        <v>0</v>
      </c>
      <c r="M970" s="10">
        <f>G970+J970</f>
        <v>0</v>
      </c>
      <c r="N970" s="10">
        <f>H970+K970</f>
        <v>30.18</v>
      </c>
      <c r="O970" s="106"/>
      <c r="P970" s="106"/>
      <c r="Q970" s="50"/>
    </row>
    <row r="971" spans="1:17" ht="22.5" customHeight="1">
      <c r="A971" s="60" t="s">
        <v>1338</v>
      </c>
      <c r="B971" s="51">
        <v>2</v>
      </c>
      <c r="C971" s="43" t="s">
        <v>2056</v>
      </c>
      <c r="D971" s="78" t="s">
        <v>2364</v>
      </c>
      <c r="E971" s="82" t="s">
        <v>1143</v>
      </c>
      <c r="F971" s="75">
        <f>F972+G972+H972</f>
        <v>19.11</v>
      </c>
      <c r="G971" s="80"/>
      <c r="H971" s="81"/>
      <c r="I971" s="75">
        <f>I972+J972+K972</f>
        <v>29.06</v>
      </c>
      <c r="J971" s="80"/>
      <c r="K971" s="81"/>
      <c r="L971" s="75">
        <f>L972+M972+N972</f>
        <v>48.17</v>
      </c>
      <c r="M971" s="80"/>
      <c r="N971" s="81"/>
      <c r="O971" s="105" t="s">
        <v>723</v>
      </c>
      <c r="P971" s="105" t="s">
        <v>499</v>
      </c>
      <c r="Q971" s="49"/>
    </row>
    <row r="972" spans="1:17" ht="22.5" customHeight="1">
      <c r="A972" s="61"/>
      <c r="B972" s="52"/>
      <c r="C972" s="38" t="s">
        <v>500</v>
      </c>
      <c r="D972" s="79"/>
      <c r="E972" s="83"/>
      <c r="F972" s="10"/>
      <c r="G972" s="10"/>
      <c r="H972" s="10">
        <v>19.11</v>
      </c>
      <c r="I972" s="10"/>
      <c r="J972" s="10"/>
      <c r="K972" s="10">
        <v>29.06</v>
      </c>
      <c r="L972" s="10">
        <f>F972+I972</f>
        <v>0</v>
      </c>
      <c r="M972" s="10">
        <f>G972+J972</f>
        <v>0</v>
      </c>
      <c r="N972" s="10">
        <f>H972+K972</f>
        <v>48.17</v>
      </c>
      <c r="O972" s="106"/>
      <c r="P972" s="106"/>
      <c r="Q972" s="50"/>
    </row>
    <row r="973" spans="1:17" ht="22.5" customHeight="1">
      <c r="A973" s="60" t="s">
        <v>1338</v>
      </c>
      <c r="B973" s="51">
        <v>3</v>
      </c>
      <c r="C973" s="36" t="s">
        <v>2057</v>
      </c>
      <c r="D973" s="78" t="s">
        <v>2365</v>
      </c>
      <c r="E973" s="82" t="s">
        <v>473</v>
      </c>
      <c r="F973" s="75">
        <f>F974+G974+H974</f>
        <v>28.16</v>
      </c>
      <c r="G973" s="80"/>
      <c r="H973" s="81"/>
      <c r="I973" s="75">
        <f>I974+J974+K974</f>
        <v>48.599999999999994</v>
      </c>
      <c r="J973" s="80"/>
      <c r="K973" s="81"/>
      <c r="L973" s="75">
        <f>L974+M974+N974</f>
        <v>76.76</v>
      </c>
      <c r="M973" s="80"/>
      <c r="N973" s="81"/>
      <c r="O973" s="105" t="s">
        <v>646</v>
      </c>
      <c r="P973" s="105" t="s">
        <v>501</v>
      </c>
      <c r="Q973" s="49" t="s">
        <v>2055</v>
      </c>
    </row>
    <row r="974" spans="1:17" ht="22.5" customHeight="1">
      <c r="A974" s="61"/>
      <c r="B974" s="52"/>
      <c r="C974" s="38" t="s">
        <v>502</v>
      </c>
      <c r="D974" s="79"/>
      <c r="E974" s="83"/>
      <c r="F974" s="10"/>
      <c r="G974" s="10">
        <v>28.09</v>
      </c>
      <c r="H974" s="10">
        <v>0.07</v>
      </c>
      <c r="I974" s="10"/>
      <c r="J974" s="10">
        <v>44.8</v>
      </c>
      <c r="K974" s="10">
        <v>3.8</v>
      </c>
      <c r="L974" s="10">
        <f>F974+I974</f>
        <v>0</v>
      </c>
      <c r="M974" s="10">
        <f>G974+J974</f>
        <v>72.89</v>
      </c>
      <c r="N974" s="10">
        <f>H974+K974</f>
        <v>3.8699999999999997</v>
      </c>
      <c r="O974" s="106"/>
      <c r="P974" s="106"/>
      <c r="Q974" s="50"/>
    </row>
    <row r="975" spans="1:17" ht="30" customHeight="1">
      <c r="A975" s="60" t="s">
        <v>1338</v>
      </c>
      <c r="B975" s="51">
        <v>4</v>
      </c>
      <c r="C975" s="43" t="s">
        <v>2058</v>
      </c>
      <c r="D975" s="78" t="s">
        <v>2366</v>
      </c>
      <c r="E975" s="82" t="s">
        <v>474</v>
      </c>
      <c r="F975" s="75">
        <f>F976+G976+H976</f>
        <v>0</v>
      </c>
      <c r="G975" s="80"/>
      <c r="H975" s="81"/>
      <c r="I975" s="75">
        <f>I976+J976+K976</f>
        <v>5</v>
      </c>
      <c r="J975" s="80"/>
      <c r="K975" s="81"/>
      <c r="L975" s="75">
        <f>L976+M976+N976</f>
        <v>5</v>
      </c>
      <c r="M975" s="80"/>
      <c r="N975" s="81"/>
      <c r="O975" s="105" t="s">
        <v>503</v>
      </c>
      <c r="P975" s="105" t="s">
        <v>504</v>
      </c>
      <c r="Q975" s="49"/>
    </row>
    <row r="976" spans="1:17" ht="30" customHeight="1">
      <c r="A976" s="61"/>
      <c r="B976" s="52"/>
      <c r="C976" s="38" t="s">
        <v>505</v>
      </c>
      <c r="D976" s="79"/>
      <c r="E976" s="83"/>
      <c r="F976" s="10"/>
      <c r="G976" s="10"/>
      <c r="H976" s="10"/>
      <c r="I976" s="10"/>
      <c r="J976" s="10"/>
      <c r="K976" s="10">
        <v>5</v>
      </c>
      <c r="L976" s="10">
        <f>F976+I976</f>
        <v>0</v>
      </c>
      <c r="M976" s="10">
        <f>G976+J976</f>
        <v>0</v>
      </c>
      <c r="N976" s="10">
        <f>H976+K976</f>
        <v>5</v>
      </c>
      <c r="O976" s="106"/>
      <c r="P976" s="106"/>
      <c r="Q976" s="50"/>
    </row>
    <row r="977" spans="1:17" ht="22.5" customHeight="1">
      <c r="A977" s="60" t="s">
        <v>1338</v>
      </c>
      <c r="B977" s="51">
        <v>5</v>
      </c>
      <c r="C977" s="36" t="s">
        <v>2059</v>
      </c>
      <c r="D977" s="78" t="s">
        <v>2367</v>
      </c>
      <c r="E977" s="82" t="s">
        <v>472</v>
      </c>
      <c r="F977" s="75">
        <f>F978+G978+H978</f>
        <v>0</v>
      </c>
      <c r="G977" s="80"/>
      <c r="H977" s="81"/>
      <c r="I977" s="75">
        <f>I978+J978+K978</f>
        <v>2.73</v>
      </c>
      <c r="J977" s="80"/>
      <c r="K977" s="81"/>
      <c r="L977" s="75">
        <f>L978+M978+N978</f>
        <v>2.73</v>
      </c>
      <c r="M977" s="80"/>
      <c r="N977" s="81"/>
      <c r="O977" s="105" t="s">
        <v>1215</v>
      </c>
      <c r="P977" s="105" t="s">
        <v>506</v>
      </c>
      <c r="Q977" s="49" t="s">
        <v>2055</v>
      </c>
    </row>
    <row r="978" spans="1:17" ht="60" customHeight="1">
      <c r="A978" s="61"/>
      <c r="B978" s="52"/>
      <c r="C978" s="38" t="s">
        <v>507</v>
      </c>
      <c r="D978" s="79"/>
      <c r="E978" s="83"/>
      <c r="F978" s="10"/>
      <c r="G978" s="10"/>
      <c r="H978" s="10"/>
      <c r="I978" s="10"/>
      <c r="J978" s="10">
        <v>2.73</v>
      </c>
      <c r="K978" s="10"/>
      <c r="L978" s="10">
        <f>F978+I978</f>
        <v>0</v>
      </c>
      <c r="M978" s="10">
        <f>G978+J978</f>
        <v>2.73</v>
      </c>
      <c r="N978" s="10">
        <f>H978+K978</f>
        <v>0</v>
      </c>
      <c r="O978" s="106"/>
      <c r="P978" s="106"/>
      <c r="Q978" s="50"/>
    </row>
    <row r="979" spans="1:17" ht="22.5" customHeight="1">
      <c r="A979" s="60" t="s">
        <v>1338</v>
      </c>
      <c r="B979" s="51">
        <v>6</v>
      </c>
      <c r="C979" s="36" t="s">
        <v>2060</v>
      </c>
      <c r="D979" s="78" t="s">
        <v>2368</v>
      </c>
      <c r="E979" s="82" t="s">
        <v>1144</v>
      </c>
      <c r="F979" s="75">
        <f>F980+G980+H980</f>
        <v>0</v>
      </c>
      <c r="G979" s="80"/>
      <c r="H979" s="81"/>
      <c r="I979" s="75">
        <f>I980+J980+K980</f>
        <v>15.9</v>
      </c>
      <c r="J979" s="80"/>
      <c r="K979" s="81"/>
      <c r="L979" s="75">
        <f>L980+M980+N980</f>
        <v>15.9</v>
      </c>
      <c r="M979" s="80"/>
      <c r="N979" s="81"/>
      <c r="O979" s="105" t="s">
        <v>646</v>
      </c>
      <c r="P979" s="105" t="s">
        <v>2061</v>
      </c>
      <c r="Q979" s="49" t="s">
        <v>2055</v>
      </c>
    </row>
    <row r="980" spans="1:17" ht="22.5" customHeight="1">
      <c r="A980" s="61"/>
      <c r="B980" s="52"/>
      <c r="C980" s="38" t="s">
        <v>508</v>
      </c>
      <c r="D980" s="79"/>
      <c r="E980" s="83"/>
      <c r="F980" s="10"/>
      <c r="G980" s="10"/>
      <c r="H980" s="10"/>
      <c r="I980" s="10">
        <v>4.4</v>
      </c>
      <c r="J980" s="10"/>
      <c r="K980" s="10">
        <v>11.5</v>
      </c>
      <c r="L980" s="10">
        <f>F980+I980</f>
        <v>4.4</v>
      </c>
      <c r="M980" s="10">
        <f>G980+J980</f>
        <v>0</v>
      </c>
      <c r="N980" s="10">
        <f>H980+K980</f>
        <v>11.5</v>
      </c>
      <c r="O980" s="106"/>
      <c r="P980" s="106"/>
      <c r="Q980" s="50"/>
    </row>
    <row r="981" spans="1:17" ht="22.5" customHeight="1">
      <c r="A981" s="60" t="s">
        <v>1338</v>
      </c>
      <c r="B981" s="51"/>
      <c r="C981" s="36"/>
      <c r="D981" s="92"/>
      <c r="E981" s="93"/>
      <c r="F981" s="88">
        <f>F982+G982+H982</f>
        <v>69.44</v>
      </c>
      <c r="G981" s="89"/>
      <c r="H981" s="90"/>
      <c r="I981" s="88">
        <f>I982+J982+K982</f>
        <v>109.29999999999998</v>
      </c>
      <c r="J981" s="89"/>
      <c r="K981" s="90"/>
      <c r="L981" s="88">
        <f>L982+M982+N982</f>
        <v>178.74</v>
      </c>
      <c r="M981" s="89"/>
      <c r="N981" s="90"/>
      <c r="O981" s="99"/>
      <c r="P981" s="99"/>
      <c r="Q981" s="103"/>
    </row>
    <row r="982" spans="1:17" ht="22.5" customHeight="1">
      <c r="A982" s="61"/>
      <c r="B982" s="52"/>
      <c r="C982" s="38" t="s">
        <v>509</v>
      </c>
      <c r="D982" s="87"/>
      <c r="E982" s="94"/>
      <c r="F982" s="11">
        <f>F970+F972+F974+F976+F978+F980</f>
        <v>0</v>
      </c>
      <c r="G982" s="11">
        <f aca="true" t="shared" si="29" ref="G982:N982">G970+G972+G974+G976+G978+G980</f>
        <v>28.09</v>
      </c>
      <c r="H982" s="11">
        <f t="shared" si="29"/>
        <v>41.35</v>
      </c>
      <c r="I982" s="11">
        <f t="shared" si="29"/>
        <v>4.4</v>
      </c>
      <c r="J982" s="11">
        <f t="shared" si="29"/>
        <v>47.529999999999994</v>
      </c>
      <c r="K982" s="11">
        <f t="shared" si="29"/>
        <v>57.37</v>
      </c>
      <c r="L982" s="11">
        <f t="shared" si="29"/>
        <v>4.4</v>
      </c>
      <c r="M982" s="11">
        <f t="shared" si="29"/>
        <v>75.62</v>
      </c>
      <c r="N982" s="11">
        <f t="shared" si="29"/>
        <v>98.72</v>
      </c>
      <c r="O982" s="100"/>
      <c r="P982" s="100"/>
      <c r="Q982" s="104"/>
    </row>
    <row r="983" spans="1:17" ht="22.5" customHeight="1">
      <c r="A983" s="60" t="s">
        <v>1339</v>
      </c>
      <c r="B983" s="51">
        <v>1</v>
      </c>
      <c r="C983" s="36" t="s">
        <v>2062</v>
      </c>
      <c r="D983" s="78" t="s">
        <v>2369</v>
      </c>
      <c r="E983" s="82" t="s">
        <v>633</v>
      </c>
      <c r="F983" s="75">
        <f>F984+G984+H984</f>
        <v>7.24</v>
      </c>
      <c r="G983" s="80"/>
      <c r="H983" s="81"/>
      <c r="I983" s="75">
        <f>I984+J984+K984</f>
        <v>3.2</v>
      </c>
      <c r="J983" s="80"/>
      <c r="K983" s="81"/>
      <c r="L983" s="75">
        <f>L984+M984+N984</f>
        <v>10.44</v>
      </c>
      <c r="M983" s="80"/>
      <c r="N983" s="81"/>
      <c r="O983" s="105" t="s">
        <v>481</v>
      </c>
      <c r="P983" s="105" t="s">
        <v>2063</v>
      </c>
      <c r="Q983" s="49" t="s">
        <v>2055</v>
      </c>
    </row>
    <row r="984" spans="1:17" ht="22.5" customHeight="1">
      <c r="A984" s="61"/>
      <c r="B984" s="52"/>
      <c r="C984" s="38" t="s">
        <v>510</v>
      </c>
      <c r="D984" s="79"/>
      <c r="E984" s="83"/>
      <c r="F984" s="10">
        <v>0.39</v>
      </c>
      <c r="G984" s="10">
        <v>3.22</v>
      </c>
      <c r="H984" s="10">
        <v>3.63</v>
      </c>
      <c r="I984" s="10"/>
      <c r="J984" s="10">
        <v>3.2</v>
      </c>
      <c r="K984" s="10"/>
      <c r="L984" s="10">
        <f>F984+I984</f>
        <v>0.39</v>
      </c>
      <c r="M984" s="10">
        <f>G984+J984</f>
        <v>6.42</v>
      </c>
      <c r="N984" s="10">
        <f>H984+K984</f>
        <v>3.63</v>
      </c>
      <c r="O984" s="106"/>
      <c r="P984" s="106"/>
      <c r="Q984" s="50"/>
    </row>
    <row r="985" spans="1:17" ht="22.5" customHeight="1">
      <c r="A985" s="60" t="s">
        <v>1339</v>
      </c>
      <c r="B985" s="51">
        <v>2</v>
      </c>
      <c r="C985" s="42" t="s">
        <v>2064</v>
      </c>
      <c r="D985" s="91">
        <v>26997</v>
      </c>
      <c r="E985" s="82" t="s">
        <v>634</v>
      </c>
      <c r="F985" s="75">
        <f>F986+G986+H986</f>
        <v>55.6</v>
      </c>
      <c r="G985" s="80"/>
      <c r="H985" s="81"/>
      <c r="I985" s="75">
        <f>I986+J986+K986</f>
        <v>0</v>
      </c>
      <c r="J985" s="80"/>
      <c r="K985" s="81"/>
      <c r="L985" s="75">
        <f>L986+M986+N986</f>
        <v>55.6</v>
      </c>
      <c r="M985" s="80"/>
      <c r="N985" s="81"/>
      <c r="O985" s="105" t="s">
        <v>723</v>
      </c>
      <c r="P985" s="105" t="s">
        <v>511</v>
      </c>
      <c r="Q985" s="49"/>
    </row>
    <row r="986" spans="1:17" ht="22.5" customHeight="1">
      <c r="A986" s="61"/>
      <c r="B986" s="52"/>
      <c r="C986" s="38" t="s">
        <v>512</v>
      </c>
      <c r="D986" s="79"/>
      <c r="E986" s="83"/>
      <c r="F986" s="10"/>
      <c r="G986" s="10">
        <v>55.6</v>
      </c>
      <c r="H986" s="10"/>
      <c r="I986" s="10"/>
      <c r="J986" s="10"/>
      <c r="K986" s="10"/>
      <c r="L986" s="10">
        <f>F986+I986</f>
        <v>0</v>
      </c>
      <c r="M986" s="10">
        <f>G986+J986</f>
        <v>55.6</v>
      </c>
      <c r="N986" s="10">
        <f>H986+K986</f>
        <v>0</v>
      </c>
      <c r="O986" s="106"/>
      <c r="P986" s="106"/>
      <c r="Q986" s="50"/>
    </row>
    <row r="987" spans="1:17" ht="22.5" customHeight="1">
      <c r="A987" s="60" t="s">
        <v>1339</v>
      </c>
      <c r="B987" s="51">
        <v>3</v>
      </c>
      <c r="C987" s="39" t="s">
        <v>2065</v>
      </c>
      <c r="D987" s="91" t="s">
        <v>2066</v>
      </c>
      <c r="E987" s="78" t="s">
        <v>635</v>
      </c>
      <c r="F987" s="75">
        <f>F988+G988+H988</f>
        <v>0</v>
      </c>
      <c r="G987" s="80"/>
      <c r="H987" s="81"/>
      <c r="I987" s="75">
        <f>I988+J988+K988</f>
        <v>35.29</v>
      </c>
      <c r="J987" s="80"/>
      <c r="K987" s="81"/>
      <c r="L987" s="75">
        <f>L988+M988+N988</f>
        <v>35.29</v>
      </c>
      <c r="M987" s="80"/>
      <c r="N987" s="81"/>
      <c r="O987" s="58" t="s">
        <v>513</v>
      </c>
      <c r="P987" s="58" t="s">
        <v>2067</v>
      </c>
      <c r="Q987" s="49" t="s">
        <v>2055</v>
      </c>
    </row>
    <row r="988" spans="1:17" ht="22.5" customHeight="1">
      <c r="A988" s="61"/>
      <c r="B988" s="52"/>
      <c r="C988" s="39" t="s">
        <v>514</v>
      </c>
      <c r="D988" s="79"/>
      <c r="E988" s="79"/>
      <c r="F988" s="12"/>
      <c r="G988" s="10"/>
      <c r="H988" s="13"/>
      <c r="I988" s="12">
        <v>2.81</v>
      </c>
      <c r="J988" s="10">
        <v>32.48</v>
      </c>
      <c r="K988" s="13"/>
      <c r="L988" s="10">
        <f>F988+I988</f>
        <v>2.81</v>
      </c>
      <c r="M988" s="10">
        <f>G988+J988</f>
        <v>32.48</v>
      </c>
      <c r="N988" s="10">
        <f>H988+K988</f>
        <v>0</v>
      </c>
      <c r="O988" s="59"/>
      <c r="P988" s="59"/>
      <c r="Q988" s="50"/>
    </row>
    <row r="989" spans="1:17" ht="22.5" customHeight="1">
      <c r="A989" s="60" t="s">
        <v>1339</v>
      </c>
      <c r="B989" s="51"/>
      <c r="C989" s="36"/>
      <c r="D989" s="92"/>
      <c r="E989" s="51"/>
      <c r="F989" s="88">
        <f>F990+G990+H990</f>
        <v>62.84</v>
      </c>
      <c r="G989" s="89"/>
      <c r="H989" s="90"/>
      <c r="I989" s="88">
        <f>I990+J990+K990</f>
        <v>38.49</v>
      </c>
      <c r="J989" s="89"/>
      <c r="K989" s="90"/>
      <c r="L989" s="88">
        <f>L990+M990+N990</f>
        <v>101.33</v>
      </c>
      <c r="M989" s="89"/>
      <c r="N989" s="90"/>
      <c r="O989" s="134"/>
      <c r="P989" s="134"/>
      <c r="Q989" s="103"/>
    </row>
    <row r="990" spans="1:17" ht="22.5" customHeight="1">
      <c r="A990" s="61"/>
      <c r="B990" s="52"/>
      <c r="C990" s="38" t="s">
        <v>515</v>
      </c>
      <c r="D990" s="87"/>
      <c r="E990" s="52"/>
      <c r="F990" s="11">
        <f>F984+F986+F988</f>
        <v>0.39</v>
      </c>
      <c r="G990" s="11">
        <f aca="true" t="shared" si="30" ref="G990:N990">G984+G986+G988</f>
        <v>58.82</v>
      </c>
      <c r="H990" s="11">
        <f t="shared" si="30"/>
        <v>3.63</v>
      </c>
      <c r="I990" s="11">
        <f t="shared" si="30"/>
        <v>2.81</v>
      </c>
      <c r="J990" s="11">
        <f t="shared" si="30"/>
        <v>35.68</v>
      </c>
      <c r="K990" s="11">
        <f t="shared" si="30"/>
        <v>0</v>
      </c>
      <c r="L990" s="11">
        <f t="shared" si="30"/>
        <v>3.2</v>
      </c>
      <c r="M990" s="11">
        <f t="shared" si="30"/>
        <v>94.5</v>
      </c>
      <c r="N990" s="11">
        <f t="shared" si="30"/>
        <v>3.63</v>
      </c>
      <c r="O990" s="135"/>
      <c r="P990" s="135"/>
      <c r="Q990" s="104"/>
    </row>
    <row r="991" spans="1:17" ht="22.5" customHeight="1">
      <c r="A991" s="60" t="s">
        <v>1340</v>
      </c>
      <c r="B991" s="51">
        <v>1</v>
      </c>
      <c r="C991" s="36" t="s">
        <v>2068</v>
      </c>
      <c r="D991" s="78" t="s">
        <v>2370</v>
      </c>
      <c r="E991" s="84" t="s">
        <v>367</v>
      </c>
      <c r="F991" s="75">
        <f>F992+G992+H992</f>
        <v>0</v>
      </c>
      <c r="G991" s="80"/>
      <c r="H991" s="81"/>
      <c r="I991" s="75">
        <f>I992+J992+K992</f>
        <v>31.4</v>
      </c>
      <c r="J991" s="80"/>
      <c r="K991" s="81"/>
      <c r="L991" s="75">
        <f>L992+M992+N992</f>
        <v>31.4</v>
      </c>
      <c r="M991" s="80"/>
      <c r="N991" s="81"/>
      <c r="O991" s="105" t="s">
        <v>734</v>
      </c>
      <c r="P991" s="105" t="s">
        <v>2069</v>
      </c>
      <c r="Q991" s="49" t="s">
        <v>2055</v>
      </c>
    </row>
    <row r="992" spans="1:17" ht="22.5" customHeight="1">
      <c r="A992" s="61"/>
      <c r="B992" s="52"/>
      <c r="C992" s="38" t="s">
        <v>516</v>
      </c>
      <c r="D992" s="79"/>
      <c r="E992" s="85"/>
      <c r="F992" s="10"/>
      <c r="G992" s="10"/>
      <c r="H992" s="10"/>
      <c r="I992" s="10"/>
      <c r="J992" s="10">
        <v>31.4</v>
      </c>
      <c r="K992" s="10"/>
      <c r="L992" s="10">
        <f>F992+I992</f>
        <v>0</v>
      </c>
      <c r="M992" s="10">
        <f>G992+J992</f>
        <v>31.4</v>
      </c>
      <c r="N992" s="10">
        <f>H992+K992</f>
        <v>0</v>
      </c>
      <c r="O992" s="106"/>
      <c r="P992" s="106"/>
      <c r="Q992" s="50"/>
    </row>
    <row r="993" spans="1:17" ht="22.5" customHeight="1">
      <c r="A993" s="60" t="s">
        <v>1340</v>
      </c>
      <c r="B993" s="51">
        <v>2</v>
      </c>
      <c r="C993" s="36" t="s">
        <v>2070</v>
      </c>
      <c r="D993" s="78" t="s">
        <v>2371</v>
      </c>
      <c r="E993" s="84" t="s">
        <v>517</v>
      </c>
      <c r="F993" s="75">
        <f>F994+G994+H994</f>
        <v>37.85</v>
      </c>
      <c r="G993" s="80"/>
      <c r="H993" s="81"/>
      <c r="I993" s="75">
        <f>I994+J994+K994</f>
        <v>26.25</v>
      </c>
      <c r="J993" s="80"/>
      <c r="K993" s="81"/>
      <c r="L993" s="75">
        <f>L994+M994+N994</f>
        <v>64.1</v>
      </c>
      <c r="M993" s="80"/>
      <c r="N993" s="81"/>
      <c r="O993" s="105" t="s">
        <v>1065</v>
      </c>
      <c r="P993" s="105" t="s">
        <v>518</v>
      </c>
      <c r="Q993" s="49"/>
    </row>
    <row r="994" spans="1:17" ht="22.5" customHeight="1">
      <c r="A994" s="61"/>
      <c r="B994" s="52"/>
      <c r="C994" s="38" t="s">
        <v>519</v>
      </c>
      <c r="D994" s="79"/>
      <c r="E994" s="85"/>
      <c r="F994" s="10">
        <v>0.3</v>
      </c>
      <c r="G994" s="10">
        <v>2.55</v>
      </c>
      <c r="H994" s="10">
        <v>35</v>
      </c>
      <c r="I994" s="10">
        <v>0.82</v>
      </c>
      <c r="J994" s="10">
        <v>7.08</v>
      </c>
      <c r="K994" s="10">
        <v>18.35</v>
      </c>
      <c r="L994" s="10">
        <f>F994+I994</f>
        <v>1.1199999999999999</v>
      </c>
      <c r="M994" s="10">
        <f>G994+J994</f>
        <v>9.629999999999999</v>
      </c>
      <c r="N994" s="10">
        <f>H994+K994</f>
        <v>53.35</v>
      </c>
      <c r="O994" s="106"/>
      <c r="P994" s="106"/>
      <c r="Q994" s="50"/>
    </row>
    <row r="995" spans="1:17" ht="29.25" customHeight="1">
      <c r="A995" s="60" t="s">
        <v>1340</v>
      </c>
      <c r="B995" s="51">
        <v>3</v>
      </c>
      <c r="C995" s="36" t="s">
        <v>2071</v>
      </c>
      <c r="D995" s="78" t="s">
        <v>2372</v>
      </c>
      <c r="E995" s="84" t="s">
        <v>520</v>
      </c>
      <c r="F995" s="75">
        <f>F996+G996+H996</f>
        <v>0</v>
      </c>
      <c r="G995" s="80"/>
      <c r="H995" s="81"/>
      <c r="I995" s="75">
        <f>I996+J996+K996</f>
        <v>2.17</v>
      </c>
      <c r="J995" s="80"/>
      <c r="K995" s="81"/>
      <c r="L995" s="75">
        <f>L996+M996+N996</f>
        <v>2.17</v>
      </c>
      <c r="M995" s="80"/>
      <c r="N995" s="81"/>
      <c r="O995" s="105" t="s">
        <v>719</v>
      </c>
      <c r="P995" s="105" t="s">
        <v>521</v>
      </c>
      <c r="Q995" s="49"/>
    </row>
    <row r="996" spans="1:17" ht="29.25" customHeight="1">
      <c r="A996" s="61"/>
      <c r="B996" s="52"/>
      <c r="C996" s="38" t="s">
        <v>522</v>
      </c>
      <c r="D996" s="79"/>
      <c r="E996" s="85"/>
      <c r="F996" s="10"/>
      <c r="G996" s="10"/>
      <c r="H996" s="10"/>
      <c r="I996" s="10"/>
      <c r="J996" s="10">
        <v>1.7</v>
      </c>
      <c r="K996" s="10">
        <v>0.47</v>
      </c>
      <c r="L996" s="10">
        <f>F996+I996</f>
        <v>0</v>
      </c>
      <c r="M996" s="10">
        <f>G996+J996</f>
        <v>1.7</v>
      </c>
      <c r="N996" s="10">
        <f>H996+K996</f>
        <v>0.47</v>
      </c>
      <c r="O996" s="106"/>
      <c r="P996" s="106"/>
      <c r="Q996" s="50"/>
    </row>
    <row r="997" spans="1:17" ht="22.5" customHeight="1">
      <c r="A997" s="60" t="s">
        <v>1340</v>
      </c>
      <c r="B997" s="51">
        <v>4</v>
      </c>
      <c r="C997" s="36" t="s">
        <v>2072</v>
      </c>
      <c r="D997" s="78" t="s">
        <v>2373</v>
      </c>
      <c r="E997" s="84" t="s">
        <v>368</v>
      </c>
      <c r="F997" s="75">
        <f>F998+G998+H998</f>
        <v>2.09</v>
      </c>
      <c r="G997" s="80"/>
      <c r="H997" s="81"/>
      <c r="I997" s="75">
        <f>I998+J998+K998</f>
        <v>70.87</v>
      </c>
      <c r="J997" s="80"/>
      <c r="K997" s="81"/>
      <c r="L997" s="75">
        <f>L998+M998+N998</f>
        <v>72.96000000000001</v>
      </c>
      <c r="M997" s="80"/>
      <c r="N997" s="81"/>
      <c r="O997" s="105" t="s">
        <v>1065</v>
      </c>
      <c r="P997" s="95" t="s">
        <v>2435</v>
      </c>
      <c r="Q997" s="49"/>
    </row>
    <row r="998" spans="1:17" ht="43.5" customHeight="1">
      <c r="A998" s="61"/>
      <c r="B998" s="52"/>
      <c r="C998" s="38" t="s">
        <v>523</v>
      </c>
      <c r="D998" s="79"/>
      <c r="E998" s="85"/>
      <c r="F998" s="10"/>
      <c r="G998" s="10"/>
      <c r="H998" s="10">
        <v>2.09</v>
      </c>
      <c r="I998" s="10">
        <v>27.54</v>
      </c>
      <c r="J998" s="10"/>
      <c r="K998" s="10">
        <v>43.33</v>
      </c>
      <c r="L998" s="10">
        <f>F998+I998</f>
        <v>27.54</v>
      </c>
      <c r="M998" s="10">
        <f>G998+J998</f>
        <v>0</v>
      </c>
      <c r="N998" s="10">
        <f>H998+K998</f>
        <v>45.42</v>
      </c>
      <c r="O998" s="106"/>
      <c r="P998" s="96"/>
      <c r="Q998" s="50"/>
    </row>
    <row r="999" spans="1:17" ht="22.5" customHeight="1">
      <c r="A999" s="60" t="s">
        <v>1340</v>
      </c>
      <c r="B999" s="51">
        <v>5</v>
      </c>
      <c r="C999" s="36" t="s">
        <v>2073</v>
      </c>
      <c r="D999" s="78" t="s">
        <v>2374</v>
      </c>
      <c r="E999" s="84" t="s">
        <v>532</v>
      </c>
      <c r="F999" s="75">
        <f>F1000+G1000+H1000</f>
        <v>270.41</v>
      </c>
      <c r="G999" s="80"/>
      <c r="H999" s="81"/>
      <c r="I999" s="75">
        <f>I1000+J1000+K1000</f>
        <v>119.34</v>
      </c>
      <c r="J999" s="80"/>
      <c r="K999" s="81"/>
      <c r="L999" s="75">
        <f>L1000+M1000+N1000</f>
        <v>389.75</v>
      </c>
      <c r="M999" s="80"/>
      <c r="N999" s="81"/>
      <c r="O999" s="105" t="s">
        <v>740</v>
      </c>
      <c r="P999" s="105" t="s">
        <v>524</v>
      </c>
      <c r="Q999" s="49"/>
    </row>
    <row r="1000" spans="1:17" ht="22.5" customHeight="1">
      <c r="A1000" s="61"/>
      <c r="B1000" s="52"/>
      <c r="C1000" s="38" t="s">
        <v>525</v>
      </c>
      <c r="D1000" s="79"/>
      <c r="E1000" s="85"/>
      <c r="F1000" s="10"/>
      <c r="G1000" s="10">
        <v>6.55</v>
      </c>
      <c r="H1000" s="10">
        <v>263.86</v>
      </c>
      <c r="I1000" s="10">
        <v>3.08</v>
      </c>
      <c r="J1000" s="10"/>
      <c r="K1000" s="10">
        <v>116.26</v>
      </c>
      <c r="L1000" s="10">
        <f>F1000+I1000</f>
        <v>3.08</v>
      </c>
      <c r="M1000" s="10">
        <f>G1000+J1000</f>
        <v>6.55</v>
      </c>
      <c r="N1000" s="10">
        <f>H1000+K1000</f>
        <v>380.12</v>
      </c>
      <c r="O1000" s="106"/>
      <c r="P1000" s="106"/>
      <c r="Q1000" s="50"/>
    </row>
    <row r="1001" spans="1:17" ht="22.5" customHeight="1">
      <c r="A1001" s="60" t="s">
        <v>1340</v>
      </c>
      <c r="B1001" s="51">
        <v>6</v>
      </c>
      <c r="C1001" s="36" t="s">
        <v>2074</v>
      </c>
      <c r="D1001" s="78" t="s">
        <v>2375</v>
      </c>
      <c r="E1001" s="84" t="s">
        <v>369</v>
      </c>
      <c r="F1001" s="75">
        <f>F1002+G1002+H1002</f>
        <v>44.15</v>
      </c>
      <c r="G1001" s="80"/>
      <c r="H1001" s="81"/>
      <c r="I1001" s="75">
        <f>I1002+J1002+K1002</f>
        <v>22.54</v>
      </c>
      <c r="J1001" s="80"/>
      <c r="K1001" s="81"/>
      <c r="L1001" s="75">
        <f>L1002+M1002+N1002</f>
        <v>66.69</v>
      </c>
      <c r="M1001" s="80"/>
      <c r="N1001" s="81"/>
      <c r="O1001" s="105" t="s">
        <v>1065</v>
      </c>
      <c r="P1001" s="105" t="s">
        <v>141</v>
      </c>
      <c r="Q1001" s="49"/>
    </row>
    <row r="1002" spans="1:17" ht="22.5" customHeight="1">
      <c r="A1002" s="61"/>
      <c r="B1002" s="52"/>
      <c r="C1002" s="38" t="s">
        <v>142</v>
      </c>
      <c r="D1002" s="79"/>
      <c r="E1002" s="85"/>
      <c r="F1002" s="10"/>
      <c r="G1002" s="10"/>
      <c r="H1002" s="10">
        <v>44.15</v>
      </c>
      <c r="I1002" s="10"/>
      <c r="J1002" s="10"/>
      <c r="K1002" s="10">
        <v>22.54</v>
      </c>
      <c r="L1002" s="10">
        <f>F1002+I1002</f>
        <v>0</v>
      </c>
      <c r="M1002" s="10">
        <f>G1002+J1002</f>
        <v>0</v>
      </c>
      <c r="N1002" s="10">
        <f>H1002+K1002</f>
        <v>66.69</v>
      </c>
      <c r="O1002" s="106"/>
      <c r="P1002" s="106"/>
      <c r="Q1002" s="50"/>
    </row>
    <row r="1003" spans="1:17" ht="22.5" customHeight="1">
      <c r="A1003" s="60" t="s">
        <v>1340</v>
      </c>
      <c r="B1003" s="51">
        <v>7</v>
      </c>
      <c r="C1003" s="36" t="s">
        <v>2075</v>
      </c>
      <c r="D1003" s="78" t="s">
        <v>2376</v>
      </c>
      <c r="E1003" s="84" t="s">
        <v>370</v>
      </c>
      <c r="F1003" s="75">
        <f>F1004+G1004+H1004</f>
        <v>30.900000000000002</v>
      </c>
      <c r="G1003" s="80"/>
      <c r="H1003" s="81"/>
      <c r="I1003" s="75">
        <f>I1004+J1004+K1004</f>
        <v>23.23</v>
      </c>
      <c r="J1003" s="80"/>
      <c r="K1003" s="81"/>
      <c r="L1003" s="75">
        <f>L1004+M1004+N1004</f>
        <v>54.129999999999995</v>
      </c>
      <c r="M1003" s="80"/>
      <c r="N1003" s="81"/>
      <c r="O1003" s="105" t="s">
        <v>740</v>
      </c>
      <c r="P1003" s="105" t="s">
        <v>143</v>
      </c>
      <c r="Q1003" s="49"/>
    </row>
    <row r="1004" spans="1:17" ht="22.5" customHeight="1">
      <c r="A1004" s="61"/>
      <c r="B1004" s="52"/>
      <c r="C1004" s="38" t="s">
        <v>144</v>
      </c>
      <c r="D1004" s="79"/>
      <c r="E1004" s="85"/>
      <c r="F1004" s="10">
        <v>0.1</v>
      </c>
      <c r="G1004" s="10">
        <v>23.91</v>
      </c>
      <c r="H1004" s="10">
        <v>6.89</v>
      </c>
      <c r="I1004" s="10">
        <v>0.3</v>
      </c>
      <c r="J1004" s="10">
        <v>1.39</v>
      </c>
      <c r="K1004" s="10">
        <v>21.54</v>
      </c>
      <c r="L1004" s="10">
        <f>F1004+I1004</f>
        <v>0.4</v>
      </c>
      <c r="M1004" s="10">
        <f>G1004+J1004</f>
        <v>25.3</v>
      </c>
      <c r="N1004" s="10">
        <f>H1004+K1004</f>
        <v>28.43</v>
      </c>
      <c r="O1004" s="106"/>
      <c r="P1004" s="106"/>
      <c r="Q1004" s="50"/>
    </row>
    <row r="1005" spans="1:17" ht="22.5" customHeight="1">
      <c r="A1005" s="60" t="s">
        <v>1340</v>
      </c>
      <c r="B1005" s="51">
        <v>8</v>
      </c>
      <c r="C1005" s="36" t="s">
        <v>2076</v>
      </c>
      <c r="D1005" s="78" t="s">
        <v>2376</v>
      </c>
      <c r="E1005" s="84" t="s">
        <v>371</v>
      </c>
      <c r="F1005" s="75">
        <f>F1006+G1006+H1006</f>
        <v>37.53</v>
      </c>
      <c r="G1005" s="80"/>
      <c r="H1005" s="81"/>
      <c r="I1005" s="75">
        <f>I1006+J1006+K1006</f>
        <v>43.06</v>
      </c>
      <c r="J1005" s="80"/>
      <c r="K1005" s="81"/>
      <c r="L1005" s="75">
        <f>L1006+M1006+N1006</f>
        <v>80.59</v>
      </c>
      <c r="M1005" s="80"/>
      <c r="N1005" s="81"/>
      <c r="O1005" s="105" t="s">
        <v>1065</v>
      </c>
      <c r="P1005" s="105" t="s">
        <v>145</v>
      </c>
      <c r="Q1005" s="49"/>
    </row>
    <row r="1006" spans="1:17" ht="22.5" customHeight="1">
      <c r="A1006" s="61"/>
      <c r="B1006" s="52"/>
      <c r="C1006" s="38" t="s">
        <v>146</v>
      </c>
      <c r="D1006" s="79"/>
      <c r="E1006" s="85"/>
      <c r="F1006" s="10"/>
      <c r="G1006" s="10">
        <v>5.36</v>
      </c>
      <c r="H1006" s="10">
        <v>32.17</v>
      </c>
      <c r="I1006" s="10"/>
      <c r="J1006" s="10"/>
      <c r="K1006" s="10">
        <v>43.06</v>
      </c>
      <c r="L1006" s="10">
        <f>F1006+I1006</f>
        <v>0</v>
      </c>
      <c r="M1006" s="10">
        <f>G1006+J1006</f>
        <v>5.36</v>
      </c>
      <c r="N1006" s="10">
        <f>H1006+K1006</f>
        <v>75.23</v>
      </c>
      <c r="O1006" s="106"/>
      <c r="P1006" s="106"/>
      <c r="Q1006" s="50"/>
    </row>
    <row r="1007" spans="1:17" ht="30" customHeight="1">
      <c r="A1007" s="60" t="s">
        <v>1340</v>
      </c>
      <c r="B1007" s="51">
        <v>9</v>
      </c>
      <c r="C1007" s="36" t="s">
        <v>2077</v>
      </c>
      <c r="D1007" s="78" t="s">
        <v>2377</v>
      </c>
      <c r="E1007" s="84" t="s">
        <v>372</v>
      </c>
      <c r="F1007" s="75">
        <f>F1008+G1008+H1008</f>
        <v>0</v>
      </c>
      <c r="G1007" s="80"/>
      <c r="H1007" s="81"/>
      <c r="I1007" s="75">
        <f>I1008+J1008+K1008</f>
        <v>39.65</v>
      </c>
      <c r="J1007" s="80"/>
      <c r="K1007" s="81"/>
      <c r="L1007" s="75">
        <f>L1008+M1008+N1008</f>
        <v>39.65</v>
      </c>
      <c r="M1007" s="80"/>
      <c r="N1007" s="81"/>
      <c r="O1007" s="105" t="s">
        <v>723</v>
      </c>
      <c r="P1007" s="105" t="s">
        <v>147</v>
      </c>
      <c r="Q1007" s="49"/>
    </row>
    <row r="1008" spans="1:17" ht="30" customHeight="1">
      <c r="A1008" s="61"/>
      <c r="B1008" s="52"/>
      <c r="C1008" s="38" t="s">
        <v>1062</v>
      </c>
      <c r="D1008" s="79"/>
      <c r="E1008" s="85"/>
      <c r="F1008" s="10"/>
      <c r="G1008" s="10"/>
      <c r="H1008" s="10"/>
      <c r="I1008" s="10"/>
      <c r="J1008" s="10"/>
      <c r="K1008" s="10">
        <v>39.65</v>
      </c>
      <c r="L1008" s="10">
        <f>F1008+I1008</f>
        <v>0</v>
      </c>
      <c r="M1008" s="10">
        <f>G1008+J1008</f>
        <v>0</v>
      </c>
      <c r="N1008" s="10">
        <f>H1008+K1008</f>
        <v>39.65</v>
      </c>
      <c r="O1008" s="106"/>
      <c r="P1008" s="106"/>
      <c r="Q1008" s="50"/>
    </row>
    <row r="1009" spans="1:17" ht="22.5" customHeight="1">
      <c r="A1009" s="60" t="s">
        <v>1340</v>
      </c>
      <c r="B1009" s="51">
        <v>10</v>
      </c>
      <c r="C1009" s="36" t="s">
        <v>2078</v>
      </c>
      <c r="D1009" s="78" t="s">
        <v>2378</v>
      </c>
      <c r="E1009" s="82" t="s">
        <v>929</v>
      </c>
      <c r="F1009" s="75">
        <f>F1010+G1010+H1010</f>
        <v>37.709999999999994</v>
      </c>
      <c r="G1009" s="80"/>
      <c r="H1009" s="81"/>
      <c r="I1009" s="75">
        <f>I1010+J1010+K1010</f>
        <v>14.8</v>
      </c>
      <c r="J1009" s="80"/>
      <c r="K1009" s="81"/>
      <c r="L1009" s="75">
        <f>L1010+M1010+N1010</f>
        <v>52.51</v>
      </c>
      <c r="M1009" s="80"/>
      <c r="N1009" s="81"/>
      <c r="O1009" s="105" t="s">
        <v>740</v>
      </c>
      <c r="P1009" s="105" t="s">
        <v>445</v>
      </c>
      <c r="Q1009" s="49"/>
    </row>
    <row r="1010" spans="1:17" ht="22.5" customHeight="1">
      <c r="A1010" s="61"/>
      <c r="B1010" s="52"/>
      <c r="C1010" s="38" t="s">
        <v>1330</v>
      </c>
      <c r="D1010" s="79"/>
      <c r="E1010" s="83"/>
      <c r="F1010" s="10">
        <v>0.48</v>
      </c>
      <c r="G1010" s="10"/>
      <c r="H1010" s="10">
        <v>37.23</v>
      </c>
      <c r="I1010" s="10"/>
      <c r="J1010" s="10"/>
      <c r="K1010" s="10">
        <v>14.8</v>
      </c>
      <c r="L1010" s="10">
        <f>F1010+I1010</f>
        <v>0.48</v>
      </c>
      <c r="M1010" s="10">
        <f>G1010+J1010</f>
        <v>0</v>
      </c>
      <c r="N1010" s="10">
        <f>H1010+K1010</f>
        <v>52.03</v>
      </c>
      <c r="O1010" s="106"/>
      <c r="P1010" s="106"/>
      <c r="Q1010" s="50"/>
    </row>
    <row r="1011" spans="1:17" ht="22.5" customHeight="1">
      <c r="A1011" s="60" t="s">
        <v>1340</v>
      </c>
      <c r="B1011" s="51">
        <v>11</v>
      </c>
      <c r="C1011" s="36" t="s">
        <v>2079</v>
      </c>
      <c r="D1011" s="78" t="s">
        <v>2378</v>
      </c>
      <c r="E1011" s="84" t="s">
        <v>371</v>
      </c>
      <c r="F1011" s="75">
        <f>F1012+G1012+H1012</f>
        <v>10.51</v>
      </c>
      <c r="G1011" s="80"/>
      <c r="H1011" s="81"/>
      <c r="I1011" s="75">
        <f>I1012+J1012+K1012</f>
        <v>77.74</v>
      </c>
      <c r="J1011" s="80"/>
      <c r="K1011" s="81"/>
      <c r="L1011" s="75">
        <f>L1012+M1012+N1012</f>
        <v>88.25</v>
      </c>
      <c r="M1011" s="80"/>
      <c r="N1011" s="81"/>
      <c r="O1011" s="105" t="s">
        <v>723</v>
      </c>
      <c r="P1011" s="105" t="s">
        <v>1610</v>
      </c>
      <c r="Q1011" s="49"/>
    </row>
    <row r="1012" spans="1:17" ht="22.5" customHeight="1">
      <c r="A1012" s="61"/>
      <c r="B1012" s="52"/>
      <c r="C1012" s="38" t="s">
        <v>1331</v>
      </c>
      <c r="D1012" s="79"/>
      <c r="E1012" s="85"/>
      <c r="F1012" s="10">
        <v>10.51</v>
      </c>
      <c r="G1012" s="10"/>
      <c r="H1012" s="10"/>
      <c r="I1012" s="10">
        <v>75.32</v>
      </c>
      <c r="J1012" s="10"/>
      <c r="K1012" s="10">
        <v>2.42</v>
      </c>
      <c r="L1012" s="10">
        <f>F1012+I1012</f>
        <v>85.83</v>
      </c>
      <c r="M1012" s="10">
        <f>G1012+J1012</f>
        <v>0</v>
      </c>
      <c r="N1012" s="10">
        <f>H1012+K1012</f>
        <v>2.42</v>
      </c>
      <c r="O1012" s="106"/>
      <c r="P1012" s="106"/>
      <c r="Q1012" s="50"/>
    </row>
    <row r="1013" spans="1:17" ht="22.5" customHeight="1">
      <c r="A1013" s="60" t="s">
        <v>1340</v>
      </c>
      <c r="B1013" s="51">
        <v>12</v>
      </c>
      <c r="C1013" s="36" t="s">
        <v>2080</v>
      </c>
      <c r="D1013" s="78" t="s">
        <v>2377</v>
      </c>
      <c r="E1013" s="84" t="s">
        <v>373</v>
      </c>
      <c r="F1013" s="75">
        <f>F1014+G1014+H1014</f>
        <v>0</v>
      </c>
      <c r="G1013" s="80"/>
      <c r="H1013" s="81"/>
      <c r="I1013" s="75">
        <f>I1014+J1014+K1014</f>
        <v>39.89</v>
      </c>
      <c r="J1013" s="80"/>
      <c r="K1013" s="81"/>
      <c r="L1013" s="75">
        <f>L1014+M1014+N1014</f>
        <v>39.89</v>
      </c>
      <c r="M1013" s="80"/>
      <c r="N1013" s="81"/>
      <c r="O1013" s="105" t="s">
        <v>988</v>
      </c>
      <c r="P1013" s="105" t="s">
        <v>530</v>
      </c>
      <c r="Q1013" s="49"/>
    </row>
    <row r="1014" spans="1:17" ht="46.5" customHeight="1">
      <c r="A1014" s="61"/>
      <c r="B1014" s="52"/>
      <c r="C1014" s="38" t="s">
        <v>531</v>
      </c>
      <c r="D1014" s="79"/>
      <c r="E1014" s="85"/>
      <c r="F1014" s="10"/>
      <c r="G1014" s="10"/>
      <c r="H1014" s="10"/>
      <c r="I1014" s="10"/>
      <c r="J1014" s="10">
        <v>29.07</v>
      </c>
      <c r="K1014" s="10">
        <v>10.82</v>
      </c>
      <c r="L1014" s="10">
        <f>F1014+I1014</f>
        <v>0</v>
      </c>
      <c r="M1014" s="10">
        <f>G1014+J1014</f>
        <v>29.07</v>
      </c>
      <c r="N1014" s="10">
        <f>H1014+K1014</f>
        <v>10.82</v>
      </c>
      <c r="O1014" s="106"/>
      <c r="P1014" s="106"/>
      <c r="Q1014" s="50"/>
    </row>
    <row r="1015" spans="1:17" ht="30" customHeight="1">
      <c r="A1015" s="60" t="s">
        <v>1340</v>
      </c>
      <c r="B1015" s="51">
        <v>13</v>
      </c>
      <c r="C1015" s="36" t="s">
        <v>2081</v>
      </c>
      <c r="D1015" s="78" t="s">
        <v>2377</v>
      </c>
      <c r="E1015" s="84" t="s">
        <v>532</v>
      </c>
      <c r="F1015" s="75">
        <f>F1016+G1016+H1016</f>
        <v>70.87</v>
      </c>
      <c r="G1015" s="80"/>
      <c r="H1015" s="81"/>
      <c r="I1015" s="75">
        <f>I1016+J1016+K1016</f>
        <v>66.11</v>
      </c>
      <c r="J1015" s="80"/>
      <c r="K1015" s="81"/>
      <c r="L1015" s="75">
        <f>L1016+M1016+N1016</f>
        <v>136.98000000000002</v>
      </c>
      <c r="M1015" s="80"/>
      <c r="N1015" s="81"/>
      <c r="O1015" s="105" t="s">
        <v>1430</v>
      </c>
      <c r="P1015" s="105" t="s">
        <v>2082</v>
      </c>
      <c r="Q1015" s="49"/>
    </row>
    <row r="1016" spans="1:17" ht="21" customHeight="1">
      <c r="A1016" s="61"/>
      <c r="B1016" s="52"/>
      <c r="C1016" s="38" t="s">
        <v>947</v>
      </c>
      <c r="D1016" s="79"/>
      <c r="E1016" s="85"/>
      <c r="F1016" s="10"/>
      <c r="G1016" s="10"/>
      <c r="H1016" s="10">
        <v>70.87</v>
      </c>
      <c r="I1016" s="10"/>
      <c r="J1016" s="10"/>
      <c r="K1016" s="10">
        <v>66.11</v>
      </c>
      <c r="L1016" s="10">
        <f>F1016+I1016</f>
        <v>0</v>
      </c>
      <c r="M1016" s="10">
        <f>G1016+J1016</f>
        <v>0</v>
      </c>
      <c r="N1016" s="10">
        <f>H1016+K1016</f>
        <v>136.98000000000002</v>
      </c>
      <c r="O1016" s="106"/>
      <c r="P1016" s="106"/>
      <c r="Q1016" s="50"/>
    </row>
    <row r="1017" spans="1:17" ht="22.5" customHeight="1">
      <c r="A1017" s="60" t="s">
        <v>1340</v>
      </c>
      <c r="B1017" s="51">
        <v>14</v>
      </c>
      <c r="C1017" s="36" t="s">
        <v>2083</v>
      </c>
      <c r="D1017" s="78" t="s">
        <v>2378</v>
      </c>
      <c r="E1017" s="84" t="s">
        <v>374</v>
      </c>
      <c r="F1017" s="75">
        <f>F1018+G1018+H1018</f>
        <v>32.08</v>
      </c>
      <c r="G1017" s="80"/>
      <c r="H1017" s="81"/>
      <c r="I1017" s="75">
        <f>I1018+J1018+K1018</f>
        <v>11.63</v>
      </c>
      <c r="J1017" s="80"/>
      <c r="K1017" s="81"/>
      <c r="L1017" s="75">
        <f>L1018+M1018+N1018</f>
        <v>43.71</v>
      </c>
      <c r="M1017" s="80"/>
      <c r="N1017" s="81"/>
      <c r="O1017" s="105" t="s">
        <v>988</v>
      </c>
      <c r="P1017" s="105" t="s">
        <v>948</v>
      </c>
      <c r="Q1017" s="49"/>
    </row>
    <row r="1018" spans="1:17" ht="47.25" customHeight="1">
      <c r="A1018" s="61"/>
      <c r="B1018" s="52"/>
      <c r="C1018" s="38" t="s">
        <v>949</v>
      </c>
      <c r="D1018" s="79"/>
      <c r="E1018" s="85"/>
      <c r="F1018" s="10"/>
      <c r="G1018" s="10">
        <v>0.8</v>
      </c>
      <c r="H1018" s="10">
        <v>31.28</v>
      </c>
      <c r="I1018" s="10"/>
      <c r="J1018" s="10"/>
      <c r="K1018" s="10">
        <v>11.63</v>
      </c>
      <c r="L1018" s="10">
        <f>F1018+I1018</f>
        <v>0</v>
      </c>
      <c r="M1018" s="10">
        <f>G1018+J1018</f>
        <v>0.8</v>
      </c>
      <c r="N1018" s="10">
        <f>H1018+K1018</f>
        <v>42.910000000000004</v>
      </c>
      <c r="O1018" s="106"/>
      <c r="P1018" s="106"/>
      <c r="Q1018" s="50"/>
    </row>
    <row r="1019" spans="1:17" ht="21" customHeight="1">
      <c r="A1019" s="60" t="s">
        <v>1340</v>
      </c>
      <c r="B1019" s="51">
        <v>15</v>
      </c>
      <c r="C1019" s="36" t="s">
        <v>2084</v>
      </c>
      <c r="D1019" s="78" t="s">
        <v>2379</v>
      </c>
      <c r="E1019" s="84" t="s">
        <v>532</v>
      </c>
      <c r="F1019" s="75">
        <f>F1020+G1020+H1020</f>
        <v>0</v>
      </c>
      <c r="G1019" s="80"/>
      <c r="H1019" s="81"/>
      <c r="I1019" s="75">
        <f>I1020+J1020+K1020</f>
        <v>85.11</v>
      </c>
      <c r="J1019" s="80"/>
      <c r="K1019" s="81"/>
      <c r="L1019" s="75">
        <f>L1020+M1020+N1020</f>
        <v>85.11</v>
      </c>
      <c r="M1019" s="80"/>
      <c r="N1019" s="81"/>
      <c r="O1019" s="105" t="s">
        <v>740</v>
      </c>
      <c r="P1019" s="95" t="s">
        <v>950</v>
      </c>
      <c r="Q1019" s="49"/>
    </row>
    <row r="1020" spans="1:17" ht="21" customHeight="1">
      <c r="A1020" s="61"/>
      <c r="B1020" s="52"/>
      <c r="C1020" s="38" t="s">
        <v>951</v>
      </c>
      <c r="D1020" s="79"/>
      <c r="E1020" s="85"/>
      <c r="F1020" s="10"/>
      <c r="G1020" s="10"/>
      <c r="H1020" s="10"/>
      <c r="I1020" s="10"/>
      <c r="J1020" s="10"/>
      <c r="K1020" s="10">
        <v>85.11</v>
      </c>
      <c r="L1020" s="10">
        <f>F1020+I1020</f>
        <v>0</v>
      </c>
      <c r="M1020" s="10">
        <f>G1020+J1020</f>
        <v>0</v>
      </c>
      <c r="N1020" s="10">
        <f>H1020+K1020</f>
        <v>85.11</v>
      </c>
      <c r="O1020" s="106"/>
      <c r="P1020" s="96"/>
      <c r="Q1020" s="50"/>
    </row>
    <row r="1021" spans="1:17" ht="21" customHeight="1">
      <c r="A1021" s="60" t="s">
        <v>1340</v>
      </c>
      <c r="B1021" s="51">
        <v>16</v>
      </c>
      <c r="C1021" s="36" t="s">
        <v>2085</v>
      </c>
      <c r="D1021" s="78" t="s">
        <v>2346</v>
      </c>
      <c r="E1021" s="84" t="s">
        <v>375</v>
      </c>
      <c r="F1021" s="75">
        <f>F1022+G1022+H1022</f>
        <v>164.10999999999999</v>
      </c>
      <c r="G1021" s="80"/>
      <c r="H1021" s="81"/>
      <c r="I1021" s="75">
        <f>I1022+J1022+K1022</f>
        <v>172.13</v>
      </c>
      <c r="J1021" s="80"/>
      <c r="K1021" s="81"/>
      <c r="L1021" s="75">
        <f>L1022+M1022+N1022</f>
        <v>336.24</v>
      </c>
      <c r="M1021" s="80"/>
      <c r="N1021" s="81"/>
      <c r="O1021" s="105" t="s">
        <v>1110</v>
      </c>
      <c r="P1021" s="95" t="s">
        <v>2436</v>
      </c>
      <c r="Q1021" s="49"/>
    </row>
    <row r="1022" spans="1:17" ht="21" customHeight="1">
      <c r="A1022" s="61"/>
      <c r="B1022" s="52"/>
      <c r="C1022" s="38" t="s">
        <v>967</v>
      </c>
      <c r="D1022" s="79"/>
      <c r="E1022" s="85"/>
      <c r="F1022" s="10">
        <v>20.54</v>
      </c>
      <c r="G1022" s="10"/>
      <c r="H1022" s="10">
        <v>143.57</v>
      </c>
      <c r="I1022" s="10">
        <v>127.44</v>
      </c>
      <c r="J1022" s="10">
        <v>39.37</v>
      </c>
      <c r="K1022" s="10">
        <v>5.32</v>
      </c>
      <c r="L1022" s="10">
        <f>F1022+I1022</f>
        <v>147.98</v>
      </c>
      <c r="M1022" s="10">
        <f>G1022+J1022</f>
        <v>39.37</v>
      </c>
      <c r="N1022" s="10">
        <f>H1022+K1022</f>
        <v>148.89</v>
      </c>
      <c r="O1022" s="106"/>
      <c r="P1022" s="96"/>
      <c r="Q1022" s="50"/>
    </row>
    <row r="1023" spans="1:17" ht="21" customHeight="1">
      <c r="A1023" s="60" t="s">
        <v>1340</v>
      </c>
      <c r="B1023" s="51">
        <v>17</v>
      </c>
      <c r="C1023" s="36" t="s">
        <v>2086</v>
      </c>
      <c r="D1023" s="78" t="s">
        <v>2380</v>
      </c>
      <c r="E1023" s="82" t="s">
        <v>929</v>
      </c>
      <c r="F1023" s="75">
        <f>F1024+G1024+H1024</f>
        <v>22.85</v>
      </c>
      <c r="G1023" s="80"/>
      <c r="H1023" s="81"/>
      <c r="I1023" s="75">
        <f>I1024+J1024+K1024</f>
        <v>33.77</v>
      </c>
      <c r="J1023" s="80"/>
      <c r="K1023" s="81"/>
      <c r="L1023" s="75">
        <f>L1024+M1024+N1024</f>
        <v>56.62</v>
      </c>
      <c r="M1023" s="80"/>
      <c r="N1023" s="81"/>
      <c r="O1023" s="105" t="s">
        <v>968</v>
      </c>
      <c r="P1023" s="95" t="s">
        <v>969</v>
      </c>
      <c r="Q1023" s="49" t="s">
        <v>1509</v>
      </c>
    </row>
    <row r="1024" spans="1:17" ht="21" customHeight="1">
      <c r="A1024" s="61"/>
      <c r="B1024" s="52"/>
      <c r="C1024" s="38" t="s">
        <v>970</v>
      </c>
      <c r="D1024" s="79"/>
      <c r="E1024" s="83"/>
      <c r="F1024" s="10"/>
      <c r="G1024" s="10">
        <v>16.23</v>
      </c>
      <c r="H1024" s="10">
        <v>6.62</v>
      </c>
      <c r="I1024" s="10"/>
      <c r="J1024" s="10">
        <v>33.77</v>
      </c>
      <c r="K1024" s="10"/>
      <c r="L1024" s="10">
        <f>F1024+I1024</f>
        <v>0</v>
      </c>
      <c r="M1024" s="10">
        <f>G1024+J1024</f>
        <v>50</v>
      </c>
      <c r="N1024" s="10">
        <f>H1024+K1024</f>
        <v>6.62</v>
      </c>
      <c r="O1024" s="106"/>
      <c r="P1024" s="96"/>
      <c r="Q1024" s="50"/>
    </row>
    <row r="1025" spans="1:17" ht="21" customHeight="1">
      <c r="A1025" s="60" t="s">
        <v>1340</v>
      </c>
      <c r="B1025" s="51">
        <v>18</v>
      </c>
      <c r="C1025" s="36" t="s">
        <v>2087</v>
      </c>
      <c r="D1025" s="78" t="s">
        <v>2381</v>
      </c>
      <c r="E1025" s="84" t="s">
        <v>369</v>
      </c>
      <c r="F1025" s="75">
        <f>F1026+G1026+H1026</f>
        <v>0</v>
      </c>
      <c r="G1025" s="80"/>
      <c r="H1025" s="81"/>
      <c r="I1025" s="75">
        <f>I1026+J1026+K1026</f>
        <v>19.89</v>
      </c>
      <c r="J1025" s="80"/>
      <c r="K1025" s="81"/>
      <c r="L1025" s="75">
        <f>L1026+M1026+N1026</f>
        <v>19.89</v>
      </c>
      <c r="M1025" s="80"/>
      <c r="N1025" s="81"/>
      <c r="O1025" s="105" t="s">
        <v>1065</v>
      </c>
      <c r="P1025" s="95" t="s">
        <v>971</v>
      </c>
      <c r="Q1025" s="49"/>
    </row>
    <row r="1026" spans="1:17" ht="21" customHeight="1">
      <c r="A1026" s="61"/>
      <c r="B1026" s="52"/>
      <c r="C1026" s="38" t="s">
        <v>972</v>
      </c>
      <c r="D1026" s="79"/>
      <c r="E1026" s="85"/>
      <c r="F1026" s="10"/>
      <c r="G1026" s="10"/>
      <c r="H1026" s="10"/>
      <c r="I1026" s="10"/>
      <c r="J1026" s="10"/>
      <c r="K1026" s="10">
        <v>19.89</v>
      </c>
      <c r="L1026" s="10">
        <f>F1026+I1026</f>
        <v>0</v>
      </c>
      <c r="M1026" s="10">
        <f>G1026+J1026</f>
        <v>0</v>
      </c>
      <c r="N1026" s="10">
        <f>H1026+K1026</f>
        <v>19.89</v>
      </c>
      <c r="O1026" s="106"/>
      <c r="P1026" s="96"/>
      <c r="Q1026" s="50"/>
    </row>
    <row r="1027" spans="1:17" ht="21" customHeight="1">
      <c r="A1027" s="60" t="s">
        <v>1340</v>
      </c>
      <c r="B1027" s="51">
        <v>19</v>
      </c>
      <c r="C1027" s="36" t="s">
        <v>2088</v>
      </c>
      <c r="D1027" s="78" t="s">
        <v>2382</v>
      </c>
      <c r="E1027" s="84" t="s">
        <v>378</v>
      </c>
      <c r="F1027" s="75">
        <f>F1028+G1028+H1028</f>
        <v>0</v>
      </c>
      <c r="G1027" s="80"/>
      <c r="H1027" s="81"/>
      <c r="I1027" s="75">
        <f>I1028+J1028+K1028</f>
        <v>46.41</v>
      </c>
      <c r="J1027" s="80"/>
      <c r="K1027" s="81"/>
      <c r="L1027" s="75">
        <f>L1028+M1028+N1028</f>
        <v>46.41</v>
      </c>
      <c r="M1027" s="80"/>
      <c r="N1027" s="81"/>
      <c r="O1027" s="105" t="s">
        <v>976</v>
      </c>
      <c r="P1027" s="95" t="s">
        <v>977</v>
      </c>
      <c r="Q1027" s="49"/>
    </row>
    <row r="1028" spans="1:17" ht="21" customHeight="1">
      <c r="A1028" s="61"/>
      <c r="B1028" s="52"/>
      <c r="C1028" s="38" t="s">
        <v>978</v>
      </c>
      <c r="D1028" s="79"/>
      <c r="E1028" s="85"/>
      <c r="F1028" s="10"/>
      <c r="G1028" s="10"/>
      <c r="H1028" s="10"/>
      <c r="I1028" s="10">
        <v>33.93</v>
      </c>
      <c r="J1028" s="10"/>
      <c r="K1028" s="10">
        <v>12.48</v>
      </c>
      <c r="L1028" s="10">
        <f>F1028+I1028</f>
        <v>33.93</v>
      </c>
      <c r="M1028" s="10">
        <f>G1028+J1028</f>
        <v>0</v>
      </c>
      <c r="N1028" s="10">
        <f>H1028+K1028</f>
        <v>12.48</v>
      </c>
      <c r="O1028" s="106"/>
      <c r="P1028" s="96"/>
      <c r="Q1028" s="50"/>
    </row>
    <row r="1029" spans="1:17" ht="21" customHeight="1">
      <c r="A1029" s="60" t="s">
        <v>1340</v>
      </c>
      <c r="B1029" s="51">
        <v>20</v>
      </c>
      <c r="C1029" s="36" t="s">
        <v>2089</v>
      </c>
      <c r="D1029" s="78" t="s">
        <v>2383</v>
      </c>
      <c r="E1029" s="84" t="s">
        <v>376</v>
      </c>
      <c r="F1029" s="75">
        <f>F1030+G1030+H1030</f>
        <v>7.7</v>
      </c>
      <c r="G1029" s="80"/>
      <c r="H1029" s="81"/>
      <c r="I1029" s="75">
        <f>I1030+J1030+K1030</f>
        <v>37.019999999999996</v>
      </c>
      <c r="J1029" s="80"/>
      <c r="K1029" s="81"/>
      <c r="L1029" s="75">
        <f>L1030+M1030+N1030</f>
        <v>44.72</v>
      </c>
      <c r="M1029" s="80"/>
      <c r="N1029" s="81"/>
      <c r="O1029" s="105" t="s">
        <v>988</v>
      </c>
      <c r="P1029" s="95" t="s">
        <v>973</v>
      </c>
      <c r="Q1029" s="49"/>
    </row>
    <row r="1030" spans="1:17" ht="21" customHeight="1">
      <c r="A1030" s="61"/>
      <c r="B1030" s="52"/>
      <c r="C1030" s="38" t="s">
        <v>974</v>
      </c>
      <c r="D1030" s="79"/>
      <c r="E1030" s="85"/>
      <c r="F1030" s="10"/>
      <c r="G1030" s="10">
        <v>7.7</v>
      </c>
      <c r="H1030" s="10"/>
      <c r="I1030" s="10">
        <v>9.07</v>
      </c>
      <c r="J1030" s="10"/>
      <c r="K1030" s="10">
        <v>27.95</v>
      </c>
      <c r="L1030" s="10">
        <f>F1030+I1030</f>
        <v>9.07</v>
      </c>
      <c r="M1030" s="10">
        <f>G1030+J1030</f>
        <v>7.7</v>
      </c>
      <c r="N1030" s="10">
        <f>H1030+K1030</f>
        <v>27.95</v>
      </c>
      <c r="O1030" s="106"/>
      <c r="P1030" s="96"/>
      <c r="Q1030" s="50"/>
    </row>
    <row r="1031" spans="1:17" ht="21" customHeight="1">
      <c r="A1031" s="60" t="s">
        <v>1340</v>
      </c>
      <c r="B1031" s="51">
        <v>21</v>
      </c>
      <c r="C1031" s="36" t="s">
        <v>2090</v>
      </c>
      <c r="D1031" s="78" t="s">
        <v>2384</v>
      </c>
      <c r="E1031" s="84" t="s">
        <v>377</v>
      </c>
      <c r="F1031" s="75">
        <f>F1032+G1032+H1032</f>
        <v>0</v>
      </c>
      <c r="G1031" s="80"/>
      <c r="H1031" s="81"/>
      <c r="I1031" s="75">
        <f>I1032+J1032+K1032</f>
        <v>54.269999999999996</v>
      </c>
      <c r="J1031" s="80"/>
      <c r="K1031" s="81"/>
      <c r="L1031" s="75">
        <f>L1032+M1032+N1032</f>
        <v>54.269999999999996</v>
      </c>
      <c r="M1031" s="80"/>
      <c r="N1031" s="81"/>
      <c r="O1031" s="105" t="s">
        <v>1065</v>
      </c>
      <c r="P1031" s="95" t="s">
        <v>2437</v>
      </c>
      <c r="Q1031" s="49"/>
    </row>
    <row r="1032" spans="1:17" ht="21" customHeight="1">
      <c r="A1032" s="61"/>
      <c r="B1032" s="52"/>
      <c r="C1032" s="38" t="s">
        <v>975</v>
      </c>
      <c r="D1032" s="79"/>
      <c r="E1032" s="85"/>
      <c r="F1032" s="10"/>
      <c r="G1032" s="10"/>
      <c r="H1032" s="10"/>
      <c r="I1032" s="10">
        <v>6.08</v>
      </c>
      <c r="J1032" s="10"/>
      <c r="K1032" s="10">
        <v>48.19</v>
      </c>
      <c r="L1032" s="10">
        <f>F1032+I1032</f>
        <v>6.08</v>
      </c>
      <c r="M1032" s="10">
        <f>G1032+J1032</f>
        <v>0</v>
      </c>
      <c r="N1032" s="10">
        <f>H1032+K1032</f>
        <v>48.19</v>
      </c>
      <c r="O1032" s="106"/>
      <c r="P1032" s="96"/>
      <c r="Q1032" s="50"/>
    </row>
    <row r="1033" spans="1:17" ht="21" customHeight="1">
      <c r="A1033" s="60" t="s">
        <v>1340</v>
      </c>
      <c r="B1033" s="51">
        <v>22</v>
      </c>
      <c r="C1033" s="36" t="s">
        <v>2091</v>
      </c>
      <c r="D1033" s="78" t="s">
        <v>2385</v>
      </c>
      <c r="E1033" s="84" t="s">
        <v>371</v>
      </c>
      <c r="F1033" s="75">
        <f>F1034+G1034+H1034</f>
        <v>0</v>
      </c>
      <c r="G1033" s="80"/>
      <c r="H1033" s="81"/>
      <c r="I1033" s="75">
        <f>I1034+J1034+K1034</f>
        <v>65.03</v>
      </c>
      <c r="J1033" s="80"/>
      <c r="K1033" s="81"/>
      <c r="L1033" s="75">
        <f>L1034+M1034+N1034</f>
        <v>65.03</v>
      </c>
      <c r="M1033" s="80"/>
      <c r="N1033" s="81"/>
      <c r="O1033" s="105" t="s">
        <v>988</v>
      </c>
      <c r="P1033" s="95" t="s">
        <v>979</v>
      </c>
      <c r="Q1033" s="49" t="s">
        <v>1509</v>
      </c>
    </row>
    <row r="1034" spans="1:17" ht="21" customHeight="1">
      <c r="A1034" s="61"/>
      <c r="B1034" s="52"/>
      <c r="C1034" s="38" t="s">
        <v>980</v>
      </c>
      <c r="D1034" s="79"/>
      <c r="E1034" s="85"/>
      <c r="F1034" s="10"/>
      <c r="G1034" s="10"/>
      <c r="H1034" s="10"/>
      <c r="I1034" s="10"/>
      <c r="J1034" s="10"/>
      <c r="K1034" s="10">
        <v>65.03</v>
      </c>
      <c r="L1034" s="10">
        <f>F1034+I1034</f>
        <v>0</v>
      </c>
      <c r="M1034" s="10">
        <f>G1034+J1034</f>
        <v>0</v>
      </c>
      <c r="N1034" s="10">
        <f>H1034+K1034</f>
        <v>65.03</v>
      </c>
      <c r="O1034" s="106"/>
      <c r="P1034" s="96"/>
      <c r="Q1034" s="50"/>
    </row>
    <row r="1035" spans="1:17" ht="21" customHeight="1">
      <c r="A1035" s="60" t="s">
        <v>1340</v>
      </c>
      <c r="B1035" s="51">
        <v>23</v>
      </c>
      <c r="C1035" s="36" t="s">
        <v>2092</v>
      </c>
      <c r="D1035" s="78" t="s">
        <v>2386</v>
      </c>
      <c r="E1035" s="84" t="s">
        <v>379</v>
      </c>
      <c r="F1035" s="75">
        <f>F1036+G1036+H1036</f>
        <v>0.28</v>
      </c>
      <c r="G1035" s="80"/>
      <c r="H1035" s="81"/>
      <c r="I1035" s="75">
        <f>I1036+J1036+K1036</f>
        <v>49.879999999999995</v>
      </c>
      <c r="J1035" s="80"/>
      <c r="K1035" s="81"/>
      <c r="L1035" s="75">
        <f>L1036+M1036+N1036</f>
        <v>50.16</v>
      </c>
      <c r="M1035" s="80"/>
      <c r="N1035" s="81"/>
      <c r="O1035" s="105" t="s">
        <v>1065</v>
      </c>
      <c r="P1035" s="95" t="s">
        <v>981</v>
      </c>
      <c r="Q1035" s="49"/>
    </row>
    <row r="1036" spans="1:17" ht="21" customHeight="1">
      <c r="A1036" s="61"/>
      <c r="B1036" s="52"/>
      <c r="C1036" s="38" t="s">
        <v>0</v>
      </c>
      <c r="D1036" s="79"/>
      <c r="E1036" s="85"/>
      <c r="F1036" s="10"/>
      <c r="G1036" s="10"/>
      <c r="H1036" s="10">
        <v>0.28</v>
      </c>
      <c r="I1036" s="10">
        <v>0.51</v>
      </c>
      <c r="J1036" s="10"/>
      <c r="K1036" s="10">
        <v>49.37</v>
      </c>
      <c r="L1036" s="10">
        <f>F1036+I1036</f>
        <v>0.51</v>
      </c>
      <c r="M1036" s="10">
        <f>G1036+J1036</f>
        <v>0</v>
      </c>
      <c r="N1036" s="10">
        <f>H1036+K1036</f>
        <v>49.65</v>
      </c>
      <c r="O1036" s="106"/>
      <c r="P1036" s="96"/>
      <c r="Q1036" s="50"/>
    </row>
    <row r="1037" spans="1:17" ht="21" customHeight="1">
      <c r="A1037" s="60" t="s">
        <v>1340</v>
      </c>
      <c r="B1037" s="51">
        <v>24</v>
      </c>
      <c r="C1037" s="36" t="s">
        <v>2093</v>
      </c>
      <c r="D1037" s="78" t="s">
        <v>2387</v>
      </c>
      <c r="E1037" s="84" t="s">
        <v>371</v>
      </c>
      <c r="F1037" s="75">
        <f>F1038+G1038+H1038</f>
        <v>0</v>
      </c>
      <c r="G1037" s="80"/>
      <c r="H1037" s="81"/>
      <c r="I1037" s="75">
        <f>I1038+J1038+K1038</f>
        <v>87.52</v>
      </c>
      <c r="J1037" s="80"/>
      <c r="K1037" s="81"/>
      <c r="L1037" s="75">
        <f>L1038+M1038+N1038</f>
        <v>87.52</v>
      </c>
      <c r="M1037" s="80"/>
      <c r="N1037" s="81"/>
      <c r="O1037" s="105" t="s">
        <v>723</v>
      </c>
      <c r="P1037" s="105" t="s">
        <v>1</v>
      </c>
      <c r="Q1037" s="49"/>
    </row>
    <row r="1038" spans="1:17" ht="21" customHeight="1">
      <c r="A1038" s="61"/>
      <c r="B1038" s="52"/>
      <c r="C1038" s="38" t="s">
        <v>2</v>
      </c>
      <c r="D1038" s="79"/>
      <c r="E1038" s="85"/>
      <c r="F1038" s="10"/>
      <c r="G1038" s="10"/>
      <c r="H1038" s="10"/>
      <c r="I1038" s="10"/>
      <c r="J1038" s="10">
        <v>0.85</v>
      </c>
      <c r="K1038" s="10">
        <v>86.67</v>
      </c>
      <c r="L1038" s="10">
        <f>F1038+I1038</f>
        <v>0</v>
      </c>
      <c r="M1038" s="10">
        <f>G1038+J1038</f>
        <v>0.85</v>
      </c>
      <c r="N1038" s="10">
        <f>H1038+K1038</f>
        <v>86.67</v>
      </c>
      <c r="O1038" s="106"/>
      <c r="P1038" s="106"/>
      <c r="Q1038" s="50"/>
    </row>
    <row r="1039" spans="1:17" ht="30" customHeight="1">
      <c r="A1039" s="60" t="s">
        <v>1340</v>
      </c>
      <c r="B1039" s="51">
        <v>25</v>
      </c>
      <c r="C1039" s="36" t="s">
        <v>2094</v>
      </c>
      <c r="D1039" s="91">
        <v>30406</v>
      </c>
      <c r="E1039" s="84" t="s">
        <v>3</v>
      </c>
      <c r="F1039" s="75">
        <f>F1040+G1040+H1040</f>
        <v>10.19</v>
      </c>
      <c r="G1039" s="80"/>
      <c r="H1039" s="81"/>
      <c r="I1039" s="75">
        <f>I1040+J1040+K1040</f>
        <v>0</v>
      </c>
      <c r="J1039" s="80"/>
      <c r="K1039" s="81"/>
      <c r="L1039" s="75">
        <f>L1040+M1040+N1040</f>
        <v>10.19</v>
      </c>
      <c r="M1039" s="80"/>
      <c r="N1039" s="81"/>
      <c r="O1039" s="105" t="s">
        <v>1065</v>
      </c>
      <c r="P1039" s="105" t="s">
        <v>4</v>
      </c>
      <c r="Q1039" s="49"/>
    </row>
    <row r="1040" spans="1:17" ht="30" customHeight="1">
      <c r="A1040" s="61"/>
      <c r="B1040" s="52"/>
      <c r="C1040" s="38" t="s">
        <v>5</v>
      </c>
      <c r="D1040" s="79"/>
      <c r="E1040" s="85"/>
      <c r="F1040" s="10"/>
      <c r="G1040" s="10"/>
      <c r="H1040" s="10">
        <v>10.19</v>
      </c>
      <c r="I1040" s="10"/>
      <c r="J1040" s="10"/>
      <c r="K1040" s="10"/>
      <c r="L1040" s="10">
        <f>F1040+I1040</f>
        <v>0</v>
      </c>
      <c r="M1040" s="10">
        <f>G1040+J1040</f>
        <v>0</v>
      </c>
      <c r="N1040" s="10">
        <f>H1040+K1040</f>
        <v>10.19</v>
      </c>
      <c r="O1040" s="106"/>
      <c r="P1040" s="106"/>
      <c r="Q1040" s="50"/>
    </row>
    <row r="1041" spans="1:17" ht="21" customHeight="1">
      <c r="A1041" s="60" t="s">
        <v>1340</v>
      </c>
      <c r="B1041" s="51">
        <v>26</v>
      </c>
      <c r="C1041" s="36" t="s">
        <v>2095</v>
      </c>
      <c r="D1041" s="78" t="s">
        <v>2388</v>
      </c>
      <c r="E1041" s="84" t="s">
        <v>380</v>
      </c>
      <c r="F1041" s="75">
        <f>F1042+G1042+H1042</f>
        <v>26.5</v>
      </c>
      <c r="G1041" s="80"/>
      <c r="H1041" s="81"/>
      <c r="I1041" s="75">
        <f>I1042+J1042+K1042</f>
        <v>2.93</v>
      </c>
      <c r="J1041" s="80"/>
      <c r="K1041" s="81"/>
      <c r="L1041" s="75">
        <f>L1042+M1042+N1042</f>
        <v>29.43</v>
      </c>
      <c r="M1041" s="80"/>
      <c r="N1041" s="81"/>
      <c r="O1041" s="105" t="s">
        <v>6</v>
      </c>
      <c r="P1041" s="105" t="s">
        <v>2163</v>
      </c>
      <c r="Q1041" s="49" t="s">
        <v>1509</v>
      </c>
    </row>
    <row r="1042" spans="1:17" ht="47.25" customHeight="1">
      <c r="A1042" s="61"/>
      <c r="B1042" s="52"/>
      <c r="C1042" s="38" t="s">
        <v>7</v>
      </c>
      <c r="D1042" s="79"/>
      <c r="E1042" s="85"/>
      <c r="F1042" s="10"/>
      <c r="G1042" s="10"/>
      <c r="H1042" s="10">
        <v>26.5</v>
      </c>
      <c r="I1042" s="10"/>
      <c r="J1042" s="10"/>
      <c r="K1042" s="10">
        <v>2.93</v>
      </c>
      <c r="L1042" s="10">
        <f>F1042+I1042</f>
        <v>0</v>
      </c>
      <c r="M1042" s="10">
        <f>G1042+J1042</f>
        <v>0</v>
      </c>
      <c r="N1042" s="10">
        <f>H1042+K1042</f>
        <v>29.43</v>
      </c>
      <c r="O1042" s="106"/>
      <c r="P1042" s="106"/>
      <c r="Q1042" s="50"/>
    </row>
    <row r="1043" spans="1:17" ht="21" customHeight="1">
      <c r="A1043" s="60" t="s">
        <v>1340</v>
      </c>
      <c r="B1043" s="51">
        <v>27</v>
      </c>
      <c r="C1043" s="36" t="s">
        <v>2096</v>
      </c>
      <c r="D1043" s="78" t="s">
        <v>2389</v>
      </c>
      <c r="E1043" s="84" t="s">
        <v>381</v>
      </c>
      <c r="F1043" s="75">
        <f>F1044+G1044+H1044</f>
        <v>0</v>
      </c>
      <c r="G1043" s="80"/>
      <c r="H1043" s="81"/>
      <c r="I1043" s="75">
        <f>I1044+J1044+K1044</f>
        <v>5.75</v>
      </c>
      <c r="J1043" s="80"/>
      <c r="K1043" s="81"/>
      <c r="L1043" s="75">
        <f>L1044+M1044+N1044</f>
        <v>5.75</v>
      </c>
      <c r="M1043" s="80"/>
      <c r="N1043" s="81"/>
      <c r="O1043" s="105" t="s">
        <v>44</v>
      </c>
      <c r="P1043" s="105" t="s">
        <v>8</v>
      </c>
      <c r="Q1043" s="49" t="s">
        <v>1509</v>
      </c>
    </row>
    <row r="1044" spans="1:17" ht="21" customHeight="1">
      <c r="A1044" s="61"/>
      <c r="B1044" s="52"/>
      <c r="C1044" s="38" t="s">
        <v>507</v>
      </c>
      <c r="D1044" s="79"/>
      <c r="E1044" s="85"/>
      <c r="F1044" s="10"/>
      <c r="G1044" s="10"/>
      <c r="H1044" s="10"/>
      <c r="I1044" s="10"/>
      <c r="J1044" s="10"/>
      <c r="K1044" s="10">
        <v>5.75</v>
      </c>
      <c r="L1044" s="10">
        <f>F1044+I1044</f>
        <v>0</v>
      </c>
      <c r="M1044" s="10">
        <f>G1044+J1044</f>
        <v>0</v>
      </c>
      <c r="N1044" s="10">
        <f>H1044+K1044</f>
        <v>5.75</v>
      </c>
      <c r="O1044" s="106"/>
      <c r="P1044" s="106"/>
      <c r="Q1044" s="50"/>
    </row>
    <row r="1045" spans="1:17" ht="22.5" customHeight="1">
      <c r="A1045" s="60" t="s">
        <v>1340</v>
      </c>
      <c r="B1045" s="51"/>
      <c r="C1045" s="36"/>
      <c r="D1045" s="92"/>
      <c r="E1045" s="93"/>
      <c r="F1045" s="88">
        <f>F1046+G1046+H1046</f>
        <v>805.7300000000001</v>
      </c>
      <c r="G1045" s="89"/>
      <c r="H1045" s="90"/>
      <c r="I1045" s="88">
        <f>I1046+J1046+K1046</f>
        <v>1248.3899999999999</v>
      </c>
      <c r="J1045" s="89"/>
      <c r="K1045" s="90"/>
      <c r="L1045" s="88">
        <f>L1046+M1046+N1046</f>
        <v>2054.1200000000003</v>
      </c>
      <c r="M1045" s="89"/>
      <c r="N1045" s="90"/>
      <c r="O1045" s="99"/>
      <c r="P1045" s="99"/>
      <c r="Q1045" s="103"/>
    </row>
    <row r="1046" spans="1:17" ht="22.5" customHeight="1">
      <c r="A1046" s="61"/>
      <c r="B1046" s="52"/>
      <c r="C1046" s="38" t="s">
        <v>9</v>
      </c>
      <c r="D1046" s="87"/>
      <c r="E1046" s="94"/>
      <c r="F1046" s="11">
        <f aca="true" t="shared" si="31" ref="F1046:N1046">F992+F994+F996+F998+F1000+F1002+F1004+F1006+F1008+F1010+F1012+F1014+F1016+F1018+F1020+F1022+F1024+F1026+F1030+F1032+F1028+F1034+F1036+F1038+F1040+F1042+F1044</f>
        <v>31.93</v>
      </c>
      <c r="G1046" s="11">
        <f t="shared" si="31"/>
        <v>63.099999999999994</v>
      </c>
      <c r="H1046" s="11">
        <f t="shared" si="31"/>
        <v>710.7000000000002</v>
      </c>
      <c r="I1046" s="11">
        <f t="shared" si="31"/>
        <v>284.09</v>
      </c>
      <c r="J1046" s="11">
        <f t="shared" si="31"/>
        <v>144.63</v>
      </c>
      <c r="K1046" s="11">
        <f t="shared" si="31"/>
        <v>819.67</v>
      </c>
      <c r="L1046" s="11">
        <f t="shared" si="31"/>
        <v>316.0199999999999</v>
      </c>
      <c r="M1046" s="11">
        <f t="shared" si="31"/>
        <v>207.72999999999996</v>
      </c>
      <c r="N1046" s="11">
        <f t="shared" si="31"/>
        <v>1530.3700000000003</v>
      </c>
      <c r="O1046" s="100"/>
      <c r="P1046" s="100"/>
      <c r="Q1046" s="104"/>
    </row>
    <row r="1047" spans="1:17" ht="22.5" customHeight="1">
      <c r="A1047" s="60" t="s">
        <v>1341</v>
      </c>
      <c r="B1047" s="51">
        <v>1</v>
      </c>
      <c r="C1047" s="36" t="s">
        <v>2097</v>
      </c>
      <c r="D1047" s="78" t="s">
        <v>2390</v>
      </c>
      <c r="E1047" s="82" t="s">
        <v>10</v>
      </c>
      <c r="F1047" s="75">
        <f>F1048+G1048+H1048</f>
        <v>8.5</v>
      </c>
      <c r="G1047" s="80"/>
      <c r="H1047" s="81"/>
      <c r="I1047" s="75">
        <f>I1048+J1048+K1048</f>
        <v>20.5</v>
      </c>
      <c r="J1047" s="80"/>
      <c r="K1047" s="81"/>
      <c r="L1047" s="75">
        <f>L1048+M1048+N1048</f>
        <v>29</v>
      </c>
      <c r="M1047" s="80"/>
      <c r="N1047" s="81"/>
      <c r="O1047" s="105" t="s">
        <v>723</v>
      </c>
      <c r="P1047" s="105" t="s">
        <v>11</v>
      </c>
      <c r="Q1047" s="49"/>
    </row>
    <row r="1048" spans="1:17" ht="22.5" customHeight="1">
      <c r="A1048" s="61"/>
      <c r="B1048" s="52"/>
      <c r="C1048" s="38" t="s">
        <v>12</v>
      </c>
      <c r="D1048" s="79"/>
      <c r="E1048" s="83"/>
      <c r="F1048" s="10"/>
      <c r="G1048" s="10"/>
      <c r="H1048" s="10">
        <v>8.5</v>
      </c>
      <c r="I1048" s="10"/>
      <c r="J1048" s="10"/>
      <c r="K1048" s="10">
        <v>20.5</v>
      </c>
      <c r="L1048" s="10">
        <f>F1048+I1048</f>
        <v>0</v>
      </c>
      <c r="M1048" s="10">
        <f>G1048+J1048</f>
        <v>0</v>
      </c>
      <c r="N1048" s="10">
        <f>H1048+K1048</f>
        <v>29</v>
      </c>
      <c r="O1048" s="106"/>
      <c r="P1048" s="106"/>
      <c r="Q1048" s="50"/>
    </row>
    <row r="1049" spans="1:17" ht="22.5" customHeight="1">
      <c r="A1049" s="60" t="s">
        <v>1341</v>
      </c>
      <c r="B1049" s="51">
        <v>2</v>
      </c>
      <c r="C1049" s="36" t="s">
        <v>2098</v>
      </c>
      <c r="D1049" s="78" t="s">
        <v>2391</v>
      </c>
      <c r="E1049" s="136" t="s">
        <v>2445</v>
      </c>
      <c r="F1049" s="75">
        <f>F1050+G1050+H1050</f>
        <v>8</v>
      </c>
      <c r="G1049" s="80"/>
      <c r="H1049" s="81"/>
      <c r="I1049" s="75">
        <f>I1050+J1050+K1050</f>
        <v>2</v>
      </c>
      <c r="J1049" s="80"/>
      <c r="K1049" s="81"/>
      <c r="L1049" s="75">
        <f>L1050+M1050+N1050</f>
        <v>10</v>
      </c>
      <c r="M1049" s="80"/>
      <c r="N1049" s="81"/>
      <c r="O1049" s="105" t="s">
        <v>646</v>
      </c>
      <c r="P1049" s="105" t="s">
        <v>2099</v>
      </c>
      <c r="Q1049" s="49"/>
    </row>
    <row r="1050" spans="1:17" ht="22.5" customHeight="1">
      <c r="A1050" s="61"/>
      <c r="B1050" s="52"/>
      <c r="C1050" s="38" t="s">
        <v>13</v>
      </c>
      <c r="D1050" s="79"/>
      <c r="E1050" s="137"/>
      <c r="F1050" s="10"/>
      <c r="G1050" s="10"/>
      <c r="H1050" s="10">
        <v>8</v>
      </c>
      <c r="I1050" s="10">
        <v>2</v>
      </c>
      <c r="J1050" s="10"/>
      <c r="K1050" s="10"/>
      <c r="L1050" s="10">
        <f>F1050+I1050</f>
        <v>2</v>
      </c>
      <c r="M1050" s="10">
        <f>G1050+J1050</f>
        <v>0</v>
      </c>
      <c r="N1050" s="10">
        <f>H1050+K1050</f>
        <v>8</v>
      </c>
      <c r="O1050" s="106"/>
      <c r="P1050" s="106"/>
      <c r="Q1050" s="50"/>
    </row>
    <row r="1051" spans="1:17" ht="22.5" customHeight="1">
      <c r="A1051" s="60" t="s">
        <v>1341</v>
      </c>
      <c r="B1051" s="51"/>
      <c r="C1051" s="36"/>
      <c r="D1051" s="92"/>
      <c r="E1051" s="93"/>
      <c r="F1051" s="88">
        <f>F1052+G1052+H1052</f>
        <v>16.5</v>
      </c>
      <c r="G1051" s="89"/>
      <c r="H1051" s="90"/>
      <c r="I1051" s="88">
        <f>I1052+J1052+K1052</f>
        <v>22.5</v>
      </c>
      <c r="J1051" s="89"/>
      <c r="K1051" s="90"/>
      <c r="L1051" s="88">
        <f>L1052+M1052+N1052</f>
        <v>39</v>
      </c>
      <c r="M1051" s="89"/>
      <c r="N1051" s="90"/>
      <c r="O1051" s="99"/>
      <c r="P1051" s="99"/>
      <c r="Q1051" s="103"/>
    </row>
    <row r="1052" spans="1:17" ht="22.5" customHeight="1">
      <c r="A1052" s="61"/>
      <c r="B1052" s="52"/>
      <c r="C1052" s="38" t="s">
        <v>788</v>
      </c>
      <c r="D1052" s="87"/>
      <c r="E1052" s="94"/>
      <c r="F1052" s="11">
        <f>F1048+F1050</f>
        <v>0</v>
      </c>
      <c r="G1052" s="11">
        <f aca="true" t="shared" si="32" ref="G1052:N1052">G1048+G1050</f>
        <v>0</v>
      </c>
      <c r="H1052" s="11">
        <f t="shared" si="32"/>
        <v>16.5</v>
      </c>
      <c r="I1052" s="11">
        <f t="shared" si="32"/>
        <v>2</v>
      </c>
      <c r="J1052" s="11">
        <f t="shared" si="32"/>
        <v>0</v>
      </c>
      <c r="K1052" s="11">
        <f t="shared" si="32"/>
        <v>20.5</v>
      </c>
      <c r="L1052" s="11">
        <f t="shared" si="32"/>
        <v>2</v>
      </c>
      <c r="M1052" s="11">
        <f t="shared" si="32"/>
        <v>0</v>
      </c>
      <c r="N1052" s="11">
        <f t="shared" si="32"/>
        <v>37</v>
      </c>
      <c r="O1052" s="100"/>
      <c r="P1052" s="100"/>
      <c r="Q1052" s="104"/>
    </row>
    <row r="1053" spans="1:17" ht="22.5" customHeight="1">
      <c r="A1053" s="60" t="s">
        <v>1342</v>
      </c>
      <c r="B1053" s="51">
        <v>1</v>
      </c>
      <c r="C1053" s="36" t="s">
        <v>2100</v>
      </c>
      <c r="D1053" s="78" t="s">
        <v>2392</v>
      </c>
      <c r="E1053" s="84" t="s">
        <v>382</v>
      </c>
      <c r="F1053" s="75">
        <f>F1054+G1054+H1054</f>
        <v>4.49</v>
      </c>
      <c r="G1053" s="80"/>
      <c r="H1053" s="81"/>
      <c r="I1053" s="75">
        <f>I1054+J1054+K1054</f>
        <v>29.47</v>
      </c>
      <c r="J1053" s="80"/>
      <c r="K1053" s="81"/>
      <c r="L1053" s="75">
        <f>L1054+M1054+N1054</f>
        <v>33.959999999999994</v>
      </c>
      <c r="M1053" s="80"/>
      <c r="N1053" s="81"/>
      <c r="O1053" s="105" t="s">
        <v>390</v>
      </c>
      <c r="P1053" s="105" t="s">
        <v>14</v>
      </c>
      <c r="Q1053" s="49"/>
    </row>
    <row r="1054" spans="1:17" ht="22.5" customHeight="1">
      <c r="A1054" s="61"/>
      <c r="B1054" s="52"/>
      <c r="C1054" s="38" t="s">
        <v>15</v>
      </c>
      <c r="D1054" s="79"/>
      <c r="E1054" s="85"/>
      <c r="F1054" s="10"/>
      <c r="G1054" s="10">
        <v>0.51</v>
      </c>
      <c r="H1054" s="10">
        <v>3.98</v>
      </c>
      <c r="I1054" s="10"/>
      <c r="J1054" s="10"/>
      <c r="K1054" s="10">
        <v>29.47</v>
      </c>
      <c r="L1054" s="10">
        <f>F1054+I1054</f>
        <v>0</v>
      </c>
      <c r="M1054" s="10">
        <f>G1054+J1054</f>
        <v>0.51</v>
      </c>
      <c r="N1054" s="10">
        <f>H1054+K1054</f>
        <v>33.449999999999996</v>
      </c>
      <c r="O1054" s="106"/>
      <c r="P1054" s="106"/>
      <c r="Q1054" s="50"/>
    </row>
    <row r="1055" spans="1:17" ht="30" customHeight="1">
      <c r="A1055" s="60" t="s">
        <v>1342</v>
      </c>
      <c r="B1055" s="51">
        <v>2</v>
      </c>
      <c r="C1055" s="36" t="s">
        <v>2101</v>
      </c>
      <c r="D1055" s="78" t="s">
        <v>2392</v>
      </c>
      <c r="E1055" s="82" t="s">
        <v>16</v>
      </c>
      <c r="F1055" s="75">
        <f>F1056+G1056+H1056</f>
        <v>0</v>
      </c>
      <c r="G1055" s="80"/>
      <c r="H1055" s="81"/>
      <c r="I1055" s="75">
        <f>I1056+J1056+K1056</f>
        <v>37.269999999999996</v>
      </c>
      <c r="J1055" s="80"/>
      <c r="K1055" s="81"/>
      <c r="L1055" s="75">
        <f>L1056+M1056+N1056</f>
        <v>37.269999999999996</v>
      </c>
      <c r="M1055" s="80"/>
      <c r="N1055" s="81"/>
      <c r="O1055" s="105" t="s">
        <v>723</v>
      </c>
      <c r="P1055" s="105" t="s">
        <v>17</v>
      </c>
      <c r="Q1055" s="49"/>
    </row>
    <row r="1056" spans="1:17" ht="30" customHeight="1">
      <c r="A1056" s="61"/>
      <c r="B1056" s="52"/>
      <c r="C1056" s="38" t="s">
        <v>18</v>
      </c>
      <c r="D1056" s="79"/>
      <c r="E1056" s="83"/>
      <c r="F1056" s="10"/>
      <c r="G1056" s="10"/>
      <c r="H1056" s="10"/>
      <c r="I1056" s="10"/>
      <c r="J1056" s="10">
        <v>0.05</v>
      </c>
      <c r="K1056" s="10">
        <v>37.22</v>
      </c>
      <c r="L1056" s="10">
        <f>F1056+I1056</f>
        <v>0</v>
      </c>
      <c r="M1056" s="10">
        <f>G1056+J1056</f>
        <v>0.05</v>
      </c>
      <c r="N1056" s="10">
        <f>H1056+K1056</f>
        <v>37.22</v>
      </c>
      <c r="O1056" s="106"/>
      <c r="P1056" s="106"/>
      <c r="Q1056" s="50"/>
    </row>
    <row r="1057" spans="1:17" ht="21.75" customHeight="1">
      <c r="A1057" s="60" t="s">
        <v>1342</v>
      </c>
      <c r="B1057" s="51">
        <v>3</v>
      </c>
      <c r="C1057" s="36" t="s">
        <v>2102</v>
      </c>
      <c r="D1057" s="78" t="s">
        <v>2393</v>
      </c>
      <c r="E1057" s="82" t="s">
        <v>495</v>
      </c>
      <c r="F1057" s="75">
        <f>F1058+G1058+H1058</f>
        <v>0</v>
      </c>
      <c r="G1057" s="80"/>
      <c r="H1057" s="81"/>
      <c r="I1057" s="75">
        <f>I1058+J1058+K1058</f>
        <v>4.41</v>
      </c>
      <c r="J1057" s="80"/>
      <c r="K1057" s="81"/>
      <c r="L1057" s="75">
        <f>L1058+M1058+N1058</f>
        <v>4.41</v>
      </c>
      <c r="M1057" s="80"/>
      <c r="N1057" s="81"/>
      <c r="O1057" s="105" t="s">
        <v>646</v>
      </c>
      <c r="P1057" s="105" t="s">
        <v>19</v>
      </c>
      <c r="Q1057" s="49"/>
    </row>
    <row r="1058" spans="1:17" ht="35.25" customHeight="1">
      <c r="A1058" s="61"/>
      <c r="B1058" s="52"/>
      <c r="C1058" s="38" t="s">
        <v>20</v>
      </c>
      <c r="D1058" s="79"/>
      <c r="E1058" s="83"/>
      <c r="F1058" s="10"/>
      <c r="G1058" s="10"/>
      <c r="H1058" s="10"/>
      <c r="I1058" s="10"/>
      <c r="J1058" s="10"/>
      <c r="K1058" s="10">
        <v>4.41</v>
      </c>
      <c r="L1058" s="10">
        <f>F1058+I1058</f>
        <v>0</v>
      </c>
      <c r="M1058" s="10">
        <f>G1058+J1058</f>
        <v>0</v>
      </c>
      <c r="N1058" s="10">
        <f>H1058+K1058</f>
        <v>4.41</v>
      </c>
      <c r="O1058" s="106"/>
      <c r="P1058" s="106"/>
      <c r="Q1058" s="50"/>
    </row>
    <row r="1059" spans="1:17" ht="22.5" customHeight="1">
      <c r="A1059" s="60" t="s">
        <v>1342</v>
      </c>
      <c r="B1059" s="51">
        <v>4</v>
      </c>
      <c r="C1059" s="36" t="s">
        <v>2103</v>
      </c>
      <c r="D1059" s="78" t="s">
        <v>2392</v>
      </c>
      <c r="E1059" s="82" t="s">
        <v>496</v>
      </c>
      <c r="F1059" s="75">
        <f>F1060+G1060+H1060</f>
        <v>0</v>
      </c>
      <c r="G1059" s="80"/>
      <c r="H1059" s="81"/>
      <c r="I1059" s="75">
        <f>I1060+J1060+K1060</f>
        <v>12.38</v>
      </c>
      <c r="J1059" s="80"/>
      <c r="K1059" s="81"/>
      <c r="L1059" s="75">
        <f>L1060+M1060+N1060</f>
        <v>12.38</v>
      </c>
      <c r="M1059" s="80"/>
      <c r="N1059" s="81"/>
      <c r="O1059" s="105" t="s">
        <v>1065</v>
      </c>
      <c r="P1059" s="105" t="s">
        <v>21</v>
      </c>
      <c r="Q1059" s="49"/>
    </row>
    <row r="1060" spans="1:17" ht="22.5" customHeight="1">
      <c r="A1060" s="61"/>
      <c r="B1060" s="52"/>
      <c r="C1060" s="38" t="s">
        <v>22</v>
      </c>
      <c r="D1060" s="79"/>
      <c r="E1060" s="83"/>
      <c r="F1060" s="10"/>
      <c r="G1060" s="10"/>
      <c r="H1060" s="10"/>
      <c r="I1060" s="10"/>
      <c r="J1060" s="10"/>
      <c r="K1060" s="10">
        <v>12.38</v>
      </c>
      <c r="L1060" s="10">
        <f>F1060+I1060</f>
        <v>0</v>
      </c>
      <c r="M1060" s="10">
        <f>G1060+J1060</f>
        <v>0</v>
      </c>
      <c r="N1060" s="10">
        <f>H1060+K1060</f>
        <v>12.38</v>
      </c>
      <c r="O1060" s="106"/>
      <c r="P1060" s="106"/>
      <c r="Q1060" s="50"/>
    </row>
    <row r="1061" spans="1:17" ht="28.5" customHeight="1">
      <c r="A1061" s="60" t="s">
        <v>1342</v>
      </c>
      <c r="B1061" s="51"/>
      <c r="C1061" s="36"/>
      <c r="D1061" s="92"/>
      <c r="E1061" s="93"/>
      <c r="F1061" s="88">
        <f>F1062+G1062+H1062</f>
        <v>4.49</v>
      </c>
      <c r="G1061" s="89"/>
      <c r="H1061" s="90"/>
      <c r="I1061" s="88">
        <f>I1062+J1062+K1062</f>
        <v>83.52999999999999</v>
      </c>
      <c r="J1061" s="89"/>
      <c r="K1061" s="90"/>
      <c r="L1061" s="88">
        <f>L1062+M1062+N1062</f>
        <v>88.01999999999998</v>
      </c>
      <c r="M1061" s="89"/>
      <c r="N1061" s="90"/>
      <c r="O1061" s="99"/>
      <c r="P1061" s="99"/>
      <c r="Q1061" s="103"/>
    </row>
    <row r="1062" spans="1:17" ht="28.5" customHeight="1">
      <c r="A1062" s="61"/>
      <c r="B1062" s="52"/>
      <c r="C1062" s="38" t="s">
        <v>460</v>
      </c>
      <c r="D1062" s="87"/>
      <c r="E1062" s="94"/>
      <c r="F1062" s="11">
        <f>F1054+F1056+F1058+F1060</f>
        <v>0</v>
      </c>
      <c r="G1062" s="11">
        <f aca="true" t="shared" si="33" ref="G1062:N1062">G1054+G1056+G1058+G1060</f>
        <v>0.51</v>
      </c>
      <c r="H1062" s="11">
        <f t="shared" si="33"/>
        <v>3.98</v>
      </c>
      <c r="I1062" s="11">
        <f t="shared" si="33"/>
        <v>0</v>
      </c>
      <c r="J1062" s="11">
        <f t="shared" si="33"/>
        <v>0.05</v>
      </c>
      <c r="K1062" s="11">
        <f t="shared" si="33"/>
        <v>83.47999999999999</v>
      </c>
      <c r="L1062" s="11">
        <f t="shared" si="33"/>
        <v>0</v>
      </c>
      <c r="M1062" s="11">
        <f t="shared" si="33"/>
        <v>0.56</v>
      </c>
      <c r="N1062" s="11">
        <f t="shared" si="33"/>
        <v>87.45999999999998</v>
      </c>
      <c r="O1062" s="100"/>
      <c r="P1062" s="100"/>
      <c r="Q1062" s="104"/>
    </row>
    <row r="1063" spans="1:17" ht="21.75" customHeight="1">
      <c r="A1063" s="60" t="s">
        <v>1343</v>
      </c>
      <c r="B1063" s="51">
        <v>1</v>
      </c>
      <c r="C1063" s="36" t="s">
        <v>2104</v>
      </c>
      <c r="D1063" s="78" t="s">
        <v>2394</v>
      </c>
      <c r="E1063" s="82" t="s">
        <v>1222</v>
      </c>
      <c r="F1063" s="75">
        <f>F1064+G1064+H1064</f>
        <v>1380.24</v>
      </c>
      <c r="G1063" s="80"/>
      <c r="H1063" s="81"/>
      <c r="I1063" s="75">
        <f>I1064+J1064+K1064</f>
        <v>410.09999999999997</v>
      </c>
      <c r="J1063" s="80"/>
      <c r="K1063" s="81"/>
      <c r="L1063" s="75">
        <f>L1064+M1064+N1064</f>
        <v>1790.34</v>
      </c>
      <c r="M1063" s="80"/>
      <c r="N1063" s="81"/>
      <c r="O1063" s="105" t="s">
        <v>23</v>
      </c>
      <c r="P1063" s="105" t="s">
        <v>24</v>
      </c>
      <c r="Q1063" s="49"/>
    </row>
    <row r="1064" spans="1:17" ht="42.75" customHeight="1">
      <c r="A1064" s="61"/>
      <c r="B1064" s="52"/>
      <c r="C1064" s="38" t="s">
        <v>25</v>
      </c>
      <c r="D1064" s="79"/>
      <c r="E1064" s="83"/>
      <c r="F1064" s="10">
        <v>79.5</v>
      </c>
      <c r="G1064" s="10">
        <v>526.48</v>
      </c>
      <c r="H1064" s="10">
        <v>774.26</v>
      </c>
      <c r="I1064" s="10">
        <v>7.81</v>
      </c>
      <c r="J1064" s="10">
        <v>126.45</v>
      </c>
      <c r="K1064" s="10">
        <v>275.84</v>
      </c>
      <c r="L1064" s="10">
        <f>F1064+I1064</f>
        <v>87.31</v>
      </c>
      <c r="M1064" s="10">
        <f>G1064+J1064</f>
        <v>652.9300000000001</v>
      </c>
      <c r="N1064" s="10">
        <f>H1064+K1064</f>
        <v>1050.1</v>
      </c>
      <c r="O1064" s="106"/>
      <c r="P1064" s="106"/>
      <c r="Q1064" s="50"/>
    </row>
    <row r="1065" spans="1:17" ht="21.75" customHeight="1">
      <c r="A1065" s="60" t="s">
        <v>1343</v>
      </c>
      <c r="B1065" s="51">
        <v>2</v>
      </c>
      <c r="C1065" s="36" t="s">
        <v>2105</v>
      </c>
      <c r="D1065" s="78" t="s">
        <v>2395</v>
      </c>
      <c r="E1065" s="82" t="s">
        <v>1223</v>
      </c>
      <c r="F1065" s="75">
        <f>F1066+G1066+H1066</f>
        <v>81.1</v>
      </c>
      <c r="G1065" s="80"/>
      <c r="H1065" s="81"/>
      <c r="I1065" s="75">
        <f>I1066+J1066+K1066</f>
        <v>42.93</v>
      </c>
      <c r="J1065" s="80"/>
      <c r="K1065" s="81"/>
      <c r="L1065" s="75">
        <f>L1066+M1066+N1066</f>
        <v>124.03</v>
      </c>
      <c r="M1065" s="80"/>
      <c r="N1065" s="81"/>
      <c r="O1065" s="105" t="s">
        <v>723</v>
      </c>
      <c r="P1065" s="105" t="s">
        <v>26</v>
      </c>
      <c r="Q1065" s="49"/>
    </row>
    <row r="1066" spans="1:17" ht="44.25" customHeight="1">
      <c r="A1066" s="61"/>
      <c r="B1066" s="52"/>
      <c r="C1066" s="38" t="s">
        <v>27</v>
      </c>
      <c r="D1066" s="79"/>
      <c r="E1066" s="83"/>
      <c r="F1066" s="10">
        <v>81.1</v>
      </c>
      <c r="G1066" s="10"/>
      <c r="H1066" s="10"/>
      <c r="I1066" s="10">
        <v>42.93</v>
      </c>
      <c r="J1066" s="10"/>
      <c r="K1066" s="10"/>
      <c r="L1066" s="10">
        <f>F1066+I1066</f>
        <v>124.03</v>
      </c>
      <c r="M1066" s="10">
        <f>G1066+J1066</f>
        <v>0</v>
      </c>
      <c r="N1066" s="10">
        <f>H1066+K1066</f>
        <v>0</v>
      </c>
      <c r="O1066" s="106"/>
      <c r="P1066" s="106"/>
      <c r="Q1066" s="50"/>
    </row>
    <row r="1067" spans="1:17" ht="22.5" customHeight="1">
      <c r="A1067" s="60" t="s">
        <v>1343</v>
      </c>
      <c r="B1067" s="51"/>
      <c r="C1067" s="36"/>
      <c r="D1067" s="92"/>
      <c r="E1067" s="93"/>
      <c r="F1067" s="88">
        <f>F1068+G1068+H1068</f>
        <v>1461.3400000000001</v>
      </c>
      <c r="G1067" s="89"/>
      <c r="H1067" s="90"/>
      <c r="I1067" s="88">
        <f>I1068+J1068+K1068</f>
        <v>453.03</v>
      </c>
      <c r="J1067" s="89"/>
      <c r="K1067" s="90"/>
      <c r="L1067" s="88">
        <f>L1068+M1068+N1068</f>
        <v>1914.37</v>
      </c>
      <c r="M1067" s="89"/>
      <c r="N1067" s="90"/>
      <c r="O1067" s="99"/>
      <c r="P1067" s="99"/>
      <c r="Q1067" s="103"/>
    </row>
    <row r="1068" spans="1:17" ht="22.5" customHeight="1">
      <c r="A1068" s="61"/>
      <c r="B1068" s="52"/>
      <c r="C1068" s="38" t="s">
        <v>788</v>
      </c>
      <c r="D1068" s="87"/>
      <c r="E1068" s="94"/>
      <c r="F1068" s="11">
        <f>F1064+F1066</f>
        <v>160.6</v>
      </c>
      <c r="G1068" s="11">
        <f aca="true" t="shared" si="34" ref="G1068:N1068">G1064+G1066</f>
        <v>526.48</v>
      </c>
      <c r="H1068" s="11">
        <f t="shared" si="34"/>
        <v>774.26</v>
      </c>
      <c r="I1068" s="11">
        <f t="shared" si="34"/>
        <v>50.74</v>
      </c>
      <c r="J1068" s="11">
        <f t="shared" si="34"/>
        <v>126.45</v>
      </c>
      <c r="K1068" s="11">
        <f t="shared" si="34"/>
        <v>275.84</v>
      </c>
      <c r="L1068" s="11">
        <f t="shared" si="34"/>
        <v>211.34</v>
      </c>
      <c r="M1068" s="11">
        <f t="shared" si="34"/>
        <v>652.9300000000001</v>
      </c>
      <c r="N1068" s="11">
        <f t="shared" si="34"/>
        <v>1050.1</v>
      </c>
      <c r="O1068" s="100"/>
      <c r="P1068" s="100"/>
      <c r="Q1068" s="104"/>
    </row>
    <row r="1069" spans="1:17" ht="22.5" customHeight="1">
      <c r="A1069" s="60" t="s">
        <v>1344</v>
      </c>
      <c r="B1069" s="51">
        <v>1</v>
      </c>
      <c r="C1069" s="36" t="s">
        <v>2106</v>
      </c>
      <c r="D1069" s="78" t="s">
        <v>2396</v>
      </c>
      <c r="E1069" s="82" t="s">
        <v>1145</v>
      </c>
      <c r="F1069" s="75">
        <f>F1070+G1070+H1070</f>
        <v>0</v>
      </c>
      <c r="G1069" s="80"/>
      <c r="H1069" s="81"/>
      <c r="I1069" s="75">
        <f>I1070+J1070+K1070</f>
        <v>4.7</v>
      </c>
      <c r="J1069" s="80"/>
      <c r="K1069" s="81"/>
      <c r="L1069" s="75">
        <f>L1070+M1070+N1070</f>
        <v>4.7</v>
      </c>
      <c r="M1069" s="80"/>
      <c r="N1069" s="81"/>
      <c r="O1069" s="105" t="s">
        <v>723</v>
      </c>
      <c r="P1069" s="95" t="s">
        <v>1467</v>
      </c>
      <c r="Q1069" s="49"/>
    </row>
    <row r="1070" spans="1:17" ht="22.5" customHeight="1">
      <c r="A1070" s="61"/>
      <c r="B1070" s="52"/>
      <c r="C1070" s="38" t="s">
        <v>28</v>
      </c>
      <c r="D1070" s="79"/>
      <c r="E1070" s="83"/>
      <c r="F1070" s="10"/>
      <c r="G1070" s="10"/>
      <c r="H1070" s="10"/>
      <c r="I1070" s="10"/>
      <c r="J1070" s="10"/>
      <c r="K1070" s="10">
        <v>4.7</v>
      </c>
      <c r="L1070" s="10">
        <f>F1070+I1070</f>
        <v>0</v>
      </c>
      <c r="M1070" s="10">
        <f>G1070+J1070</f>
        <v>0</v>
      </c>
      <c r="N1070" s="10">
        <f>H1070+K1070</f>
        <v>4.7</v>
      </c>
      <c r="O1070" s="106"/>
      <c r="P1070" s="96"/>
      <c r="Q1070" s="50"/>
    </row>
    <row r="1071" spans="1:17" ht="22.5" customHeight="1">
      <c r="A1071" s="60" t="s">
        <v>1344</v>
      </c>
      <c r="B1071" s="51"/>
      <c r="C1071" s="36"/>
      <c r="D1071" s="92"/>
      <c r="E1071" s="93"/>
      <c r="F1071" s="88">
        <f>F1072+G1072+H1072</f>
        <v>0</v>
      </c>
      <c r="G1071" s="89"/>
      <c r="H1071" s="90"/>
      <c r="I1071" s="88">
        <f>I1072+J1072+K1072</f>
        <v>4.7</v>
      </c>
      <c r="J1071" s="89"/>
      <c r="K1071" s="90"/>
      <c r="L1071" s="88">
        <f>L1072+M1072+N1072</f>
        <v>4.7</v>
      </c>
      <c r="M1071" s="89"/>
      <c r="N1071" s="90"/>
      <c r="O1071" s="99"/>
      <c r="P1071" s="99"/>
      <c r="Q1071" s="103"/>
    </row>
    <row r="1072" spans="1:17" ht="22.5" customHeight="1">
      <c r="A1072" s="61"/>
      <c r="B1072" s="52"/>
      <c r="C1072" s="38" t="s">
        <v>263</v>
      </c>
      <c r="D1072" s="87"/>
      <c r="E1072" s="94"/>
      <c r="F1072" s="11">
        <f>F1070</f>
        <v>0</v>
      </c>
      <c r="G1072" s="11">
        <f aca="true" t="shared" si="35" ref="G1072:N1072">G1070</f>
        <v>0</v>
      </c>
      <c r="H1072" s="11">
        <f t="shared" si="35"/>
        <v>0</v>
      </c>
      <c r="I1072" s="11">
        <f t="shared" si="35"/>
        <v>0</v>
      </c>
      <c r="J1072" s="11">
        <f t="shared" si="35"/>
        <v>0</v>
      </c>
      <c r="K1072" s="11">
        <f t="shared" si="35"/>
        <v>4.7</v>
      </c>
      <c r="L1072" s="11">
        <f t="shared" si="35"/>
        <v>0</v>
      </c>
      <c r="M1072" s="11">
        <f t="shared" si="35"/>
        <v>0</v>
      </c>
      <c r="N1072" s="11">
        <f t="shared" si="35"/>
        <v>4.7</v>
      </c>
      <c r="O1072" s="100"/>
      <c r="P1072" s="100"/>
      <c r="Q1072" s="104"/>
    </row>
    <row r="1073" spans="1:17" ht="22.5" customHeight="1">
      <c r="A1073" s="60" t="s">
        <v>1345</v>
      </c>
      <c r="B1073" s="51">
        <v>1</v>
      </c>
      <c r="C1073" s="36" t="s">
        <v>2107</v>
      </c>
      <c r="D1073" s="78" t="s">
        <v>2397</v>
      </c>
      <c r="E1073" s="82" t="s">
        <v>29</v>
      </c>
      <c r="F1073" s="75">
        <f>F1074+G1074+H1074</f>
        <v>0.2</v>
      </c>
      <c r="G1073" s="80"/>
      <c r="H1073" s="81"/>
      <c r="I1073" s="75">
        <f>I1074+J1074+K1074</f>
        <v>15</v>
      </c>
      <c r="J1073" s="80"/>
      <c r="K1073" s="81"/>
      <c r="L1073" s="75">
        <f>L1074+M1074+N1074</f>
        <v>15.2</v>
      </c>
      <c r="M1073" s="80"/>
      <c r="N1073" s="81"/>
      <c r="O1073" s="105" t="s">
        <v>723</v>
      </c>
      <c r="P1073" s="105" t="s">
        <v>30</v>
      </c>
      <c r="Q1073" s="49"/>
    </row>
    <row r="1074" spans="1:17" ht="22.5" customHeight="1">
      <c r="A1074" s="61"/>
      <c r="B1074" s="52"/>
      <c r="C1074" s="38" t="s">
        <v>31</v>
      </c>
      <c r="D1074" s="79"/>
      <c r="E1074" s="83"/>
      <c r="F1074" s="10"/>
      <c r="G1074" s="10"/>
      <c r="H1074" s="10">
        <v>0.2</v>
      </c>
      <c r="I1074" s="10"/>
      <c r="J1074" s="10">
        <v>15</v>
      </c>
      <c r="K1074" s="10"/>
      <c r="L1074" s="10">
        <f>F1074+I1074</f>
        <v>0</v>
      </c>
      <c r="M1074" s="10">
        <f>G1074+J1074</f>
        <v>15</v>
      </c>
      <c r="N1074" s="10">
        <f>H1074+K1074</f>
        <v>0.2</v>
      </c>
      <c r="O1074" s="106"/>
      <c r="P1074" s="106"/>
      <c r="Q1074" s="50"/>
    </row>
    <row r="1075" spans="1:17" ht="22.5" customHeight="1">
      <c r="A1075" s="60" t="s">
        <v>1345</v>
      </c>
      <c r="B1075" s="51">
        <v>2</v>
      </c>
      <c r="C1075" s="36" t="s">
        <v>2108</v>
      </c>
      <c r="D1075" s="78" t="s">
        <v>2398</v>
      </c>
      <c r="E1075" s="82" t="s">
        <v>497</v>
      </c>
      <c r="F1075" s="75">
        <f>F1076+G1076+H1076</f>
        <v>8.7</v>
      </c>
      <c r="G1075" s="80"/>
      <c r="H1075" s="81"/>
      <c r="I1075" s="75">
        <f>I1076+J1076+K1076</f>
        <v>2</v>
      </c>
      <c r="J1075" s="80"/>
      <c r="K1075" s="81"/>
      <c r="L1075" s="75">
        <f>L1076+M1076+N1076</f>
        <v>10.7</v>
      </c>
      <c r="M1075" s="80"/>
      <c r="N1075" s="81"/>
      <c r="O1075" s="105" t="s">
        <v>32</v>
      </c>
      <c r="P1075" s="105" t="s">
        <v>33</v>
      </c>
      <c r="Q1075" s="49"/>
    </row>
    <row r="1076" spans="1:17" ht="22.5" customHeight="1">
      <c r="A1076" s="61"/>
      <c r="B1076" s="52"/>
      <c r="C1076" s="38" t="s">
        <v>34</v>
      </c>
      <c r="D1076" s="79"/>
      <c r="E1076" s="83"/>
      <c r="F1076" s="10"/>
      <c r="G1076" s="10">
        <v>8.7</v>
      </c>
      <c r="H1076" s="10"/>
      <c r="I1076" s="10"/>
      <c r="J1076" s="10">
        <v>2</v>
      </c>
      <c r="K1076" s="10"/>
      <c r="L1076" s="10">
        <f>F1076+I1076</f>
        <v>0</v>
      </c>
      <c r="M1076" s="10">
        <f>G1076+J1076</f>
        <v>10.7</v>
      </c>
      <c r="N1076" s="10">
        <f>H1076+K1076</f>
        <v>0</v>
      </c>
      <c r="O1076" s="106"/>
      <c r="P1076" s="106"/>
      <c r="Q1076" s="50"/>
    </row>
    <row r="1077" spans="1:17" ht="22.5" customHeight="1">
      <c r="A1077" s="60" t="s">
        <v>1345</v>
      </c>
      <c r="B1077" s="51">
        <v>3</v>
      </c>
      <c r="C1077" s="36" t="s">
        <v>2109</v>
      </c>
      <c r="D1077" s="78" t="s">
        <v>2399</v>
      </c>
      <c r="E1077" s="82" t="s">
        <v>1146</v>
      </c>
      <c r="F1077" s="75">
        <f>F1078+G1078+H1078</f>
        <v>0</v>
      </c>
      <c r="G1077" s="80"/>
      <c r="H1077" s="81"/>
      <c r="I1077" s="75">
        <f>I1078+J1078+K1078</f>
        <v>15.71</v>
      </c>
      <c r="J1077" s="80"/>
      <c r="K1077" s="81"/>
      <c r="L1077" s="75">
        <f>L1078+M1078+N1078</f>
        <v>15.71</v>
      </c>
      <c r="M1077" s="80"/>
      <c r="N1077" s="81"/>
      <c r="O1077" s="105" t="s">
        <v>723</v>
      </c>
      <c r="P1077" s="95" t="s">
        <v>2446</v>
      </c>
      <c r="Q1077" s="49"/>
    </row>
    <row r="1078" spans="1:17" ht="22.5" customHeight="1">
      <c r="A1078" s="61"/>
      <c r="B1078" s="52"/>
      <c r="C1078" s="38" t="s">
        <v>35</v>
      </c>
      <c r="D1078" s="79"/>
      <c r="E1078" s="83"/>
      <c r="F1078" s="10"/>
      <c r="G1078" s="10"/>
      <c r="H1078" s="10"/>
      <c r="I1078" s="10"/>
      <c r="J1078" s="10">
        <v>15.71</v>
      </c>
      <c r="K1078" s="10"/>
      <c r="L1078" s="10">
        <f>F1078+I1078</f>
        <v>0</v>
      </c>
      <c r="M1078" s="10">
        <f>G1078+J1078</f>
        <v>15.71</v>
      </c>
      <c r="N1078" s="10">
        <f>H1078+K1078</f>
        <v>0</v>
      </c>
      <c r="O1078" s="106"/>
      <c r="P1078" s="96"/>
      <c r="Q1078" s="50"/>
    </row>
    <row r="1079" spans="1:17" ht="22.5" customHeight="1">
      <c r="A1079" s="60" t="s">
        <v>1345</v>
      </c>
      <c r="B1079" s="51">
        <v>4</v>
      </c>
      <c r="C1079" s="36" t="s">
        <v>2110</v>
      </c>
      <c r="D1079" s="78" t="s">
        <v>2400</v>
      </c>
      <c r="E1079" s="82" t="s">
        <v>497</v>
      </c>
      <c r="F1079" s="75">
        <f>F1080+G1080+H1080</f>
        <v>0</v>
      </c>
      <c r="G1079" s="80"/>
      <c r="H1079" s="81"/>
      <c r="I1079" s="75">
        <f>I1080+J1080+K1080</f>
        <v>92.5</v>
      </c>
      <c r="J1079" s="80"/>
      <c r="K1079" s="81"/>
      <c r="L1079" s="75">
        <f>L1080+M1080+N1080</f>
        <v>92.5</v>
      </c>
      <c r="M1079" s="80"/>
      <c r="N1079" s="81"/>
      <c r="O1079" s="105" t="s">
        <v>736</v>
      </c>
      <c r="P1079" s="95" t="s">
        <v>2447</v>
      </c>
      <c r="Q1079" s="49"/>
    </row>
    <row r="1080" spans="1:17" ht="22.5" customHeight="1">
      <c r="A1080" s="61"/>
      <c r="B1080" s="52"/>
      <c r="C1080" s="38" t="s">
        <v>991</v>
      </c>
      <c r="D1080" s="79"/>
      <c r="E1080" s="83"/>
      <c r="F1080" s="10"/>
      <c r="G1080" s="10"/>
      <c r="H1080" s="10"/>
      <c r="I1080" s="10"/>
      <c r="J1080" s="10"/>
      <c r="K1080" s="10">
        <v>92.5</v>
      </c>
      <c r="L1080" s="10">
        <f>F1080+I1080</f>
        <v>0</v>
      </c>
      <c r="M1080" s="10">
        <f>G1080+J1080</f>
        <v>0</v>
      </c>
      <c r="N1080" s="10">
        <f>H1080+K1080</f>
        <v>92.5</v>
      </c>
      <c r="O1080" s="106"/>
      <c r="P1080" s="96"/>
      <c r="Q1080" s="50"/>
    </row>
    <row r="1081" spans="1:17" ht="30" customHeight="1">
      <c r="A1081" s="60" t="s">
        <v>1345</v>
      </c>
      <c r="B1081" s="51"/>
      <c r="C1081" s="36"/>
      <c r="D1081" s="92"/>
      <c r="E1081" s="93"/>
      <c r="F1081" s="88">
        <f>F1082+G1082+H1082</f>
        <v>8.899999999999999</v>
      </c>
      <c r="G1081" s="89"/>
      <c r="H1081" s="90"/>
      <c r="I1081" s="88">
        <f>I1082+J1082+K1082</f>
        <v>125.21000000000001</v>
      </c>
      <c r="J1081" s="89"/>
      <c r="K1081" s="90"/>
      <c r="L1081" s="88">
        <f>L1082+M1082+N1082</f>
        <v>134.11</v>
      </c>
      <c r="M1081" s="89"/>
      <c r="N1081" s="90"/>
      <c r="O1081" s="99"/>
      <c r="P1081" s="99"/>
      <c r="Q1081" s="103"/>
    </row>
    <row r="1082" spans="1:17" ht="30" customHeight="1">
      <c r="A1082" s="61"/>
      <c r="B1082" s="52"/>
      <c r="C1082" s="38" t="s">
        <v>460</v>
      </c>
      <c r="D1082" s="87"/>
      <c r="E1082" s="94"/>
      <c r="F1082" s="11">
        <f>F1074+F1076+F1078+F1080</f>
        <v>0</v>
      </c>
      <c r="G1082" s="11">
        <f aca="true" t="shared" si="36" ref="G1082:N1082">G1074+G1076+G1078+G1080</f>
        <v>8.7</v>
      </c>
      <c r="H1082" s="11">
        <f t="shared" si="36"/>
        <v>0.2</v>
      </c>
      <c r="I1082" s="11">
        <f t="shared" si="36"/>
        <v>0</v>
      </c>
      <c r="J1082" s="11">
        <f t="shared" si="36"/>
        <v>32.71</v>
      </c>
      <c r="K1082" s="11">
        <f t="shared" si="36"/>
        <v>92.5</v>
      </c>
      <c r="L1082" s="11">
        <f t="shared" si="36"/>
        <v>0</v>
      </c>
      <c r="M1082" s="11">
        <f t="shared" si="36"/>
        <v>41.41</v>
      </c>
      <c r="N1082" s="11">
        <f t="shared" si="36"/>
        <v>92.7</v>
      </c>
      <c r="O1082" s="100"/>
      <c r="P1082" s="100"/>
      <c r="Q1082" s="104"/>
    </row>
    <row r="1083" spans="1:17" ht="22.5" customHeight="1">
      <c r="A1083" s="60" t="s">
        <v>1346</v>
      </c>
      <c r="B1083" s="51">
        <v>1</v>
      </c>
      <c r="C1083" s="36" t="s">
        <v>2111</v>
      </c>
      <c r="D1083" s="78" t="s">
        <v>2401</v>
      </c>
      <c r="E1083" s="84" t="s">
        <v>1463</v>
      </c>
      <c r="F1083" s="75">
        <f>F1084+G1084+H1084</f>
        <v>113</v>
      </c>
      <c r="G1083" s="80"/>
      <c r="H1083" s="81"/>
      <c r="I1083" s="75">
        <f>I1084+J1084+K1084</f>
        <v>8</v>
      </c>
      <c r="J1083" s="80"/>
      <c r="K1083" s="81"/>
      <c r="L1083" s="75">
        <f>L1084+M1084+N1084</f>
        <v>121</v>
      </c>
      <c r="M1083" s="80"/>
      <c r="N1083" s="81"/>
      <c r="O1083" s="105" t="s">
        <v>116</v>
      </c>
      <c r="P1083" s="105" t="s">
        <v>992</v>
      </c>
      <c r="Q1083" s="49"/>
    </row>
    <row r="1084" spans="1:17" ht="22.5" customHeight="1">
      <c r="A1084" s="61"/>
      <c r="B1084" s="52"/>
      <c r="C1084" s="38" t="s">
        <v>993</v>
      </c>
      <c r="D1084" s="79"/>
      <c r="E1084" s="85"/>
      <c r="F1084" s="10"/>
      <c r="G1084" s="10">
        <v>13</v>
      </c>
      <c r="H1084" s="10">
        <v>100</v>
      </c>
      <c r="I1084" s="10"/>
      <c r="J1084" s="10">
        <v>3.92</v>
      </c>
      <c r="K1084" s="10">
        <v>4.08</v>
      </c>
      <c r="L1084" s="10">
        <f>F1084+I1084</f>
        <v>0</v>
      </c>
      <c r="M1084" s="10">
        <f>G1084+J1084</f>
        <v>16.92</v>
      </c>
      <c r="N1084" s="10">
        <f>H1084+K1084</f>
        <v>104.08</v>
      </c>
      <c r="O1084" s="106"/>
      <c r="P1084" s="106"/>
      <c r="Q1084" s="50"/>
    </row>
    <row r="1085" spans="1:17" ht="22.5" customHeight="1">
      <c r="A1085" s="60" t="s">
        <v>1346</v>
      </c>
      <c r="B1085" s="51">
        <v>2</v>
      </c>
      <c r="C1085" s="39" t="s">
        <v>2112</v>
      </c>
      <c r="D1085" s="122" t="s">
        <v>2154</v>
      </c>
      <c r="E1085" s="78" t="s">
        <v>994</v>
      </c>
      <c r="F1085" s="75">
        <f>F1086+G1086+H1086</f>
        <v>0</v>
      </c>
      <c r="G1085" s="80"/>
      <c r="H1085" s="81"/>
      <c r="I1085" s="75">
        <f>I1086+J1086+K1086</f>
        <v>122.93</v>
      </c>
      <c r="J1085" s="80"/>
      <c r="K1085" s="81"/>
      <c r="L1085" s="75">
        <f>L1086+M1086+N1086</f>
        <v>122.93</v>
      </c>
      <c r="M1085" s="80"/>
      <c r="N1085" s="81"/>
      <c r="O1085" s="58" t="s">
        <v>995</v>
      </c>
      <c r="P1085" s="78" t="s">
        <v>996</v>
      </c>
      <c r="Q1085" s="49" t="s">
        <v>1724</v>
      </c>
    </row>
    <row r="1086" spans="1:17" ht="32.25" customHeight="1">
      <c r="A1086" s="61"/>
      <c r="B1086" s="52"/>
      <c r="C1086" s="39" t="s">
        <v>997</v>
      </c>
      <c r="D1086" s="54"/>
      <c r="E1086" s="79"/>
      <c r="F1086" s="10"/>
      <c r="G1086" s="10"/>
      <c r="H1086" s="10"/>
      <c r="I1086" s="12"/>
      <c r="J1086" s="10">
        <v>122.9</v>
      </c>
      <c r="K1086" s="13">
        <v>0.03</v>
      </c>
      <c r="L1086" s="10">
        <f>F1086+I1086</f>
        <v>0</v>
      </c>
      <c r="M1086" s="10">
        <f>G1086+J1086</f>
        <v>122.9</v>
      </c>
      <c r="N1086" s="10">
        <f>H1086+K1086</f>
        <v>0.03</v>
      </c>
      <c r="O1086" s="59"/>
      <c r="P1086" s="79"/>
      <c r="Q1086" s="50"/>
    </row>
    <row r="1087" spans="1:17" ht="22.5" customHeight="1">
      <c r="A1087" s="60" t="s">
        <v>1346</v>
      </c>
      <c r="B1087" s="45"/>
      <c r="C1087" s="36"/>
      <c r="D1087" s="86"/>
      <c r="E1087" s="8"/>
      <c r="F1087" s="88">
        <f>F1088+G1088+H1088</f>
        <v>113</v>
      </c>
      <c r="G1087" s="89"/>
      <c r="H1087" s="90"/>
      <c r="I1087" s="88">
        <f>I1088+J1088+K1088</f>
        <v>130.93</v>
      </c>
      <c r="J1087" s="89"/>
      <c r="K1087" s="90"/>
      <c r="L1087" s="88">
        <f>L1088+M1088+N1088</f>
        <v>243.93</v>
      </c>
      <c r="M1087" s="89"/>
      <c r="N1087" s="90"/>
      <c r="O1087" s="27"/>
      <c r="P1087" s="134"/>
      <c r="Q1087" s="103"/>
    </row>
    <row r="1088" spans="1:17" ht="22.5" customHeight="1">
      <c r="A1088" s="61"/>
      <c r="B1088" s="46"/>
      <c r="C1088" s="38" t="s">
        <v>788</v>
      </c>
      <c r="D1088" s="87"/>
      <c r="E1088" s="9"/>
      <c r="F1088" s="11">
        <f>F1084+F1086</f>
        <v>0</v>
      </c>
      <c r="G1088" s="11">
        <f aca="true" t="shared" si="37" ref="G1088:N1088">G1084+G1086</f>
        <v>13</v>
      </c>
      <c r="H1088" s="11">
        <f t="shared" si="37"/>
        <v>100</v>
      </c>
      <c r="I1088" s="11">
        <f t="shared" si="37"/>
        <v>0</v>
      </c>
      <c r="J1088" s="11">
        <f t="shared" si="37"/>
        <v>126.82000000000001</v>
      </c>
      <c r="K1088" s="11">
        <f t="shared" si="37"/>
        <v>4.11</v>
      </c>
      <c r="L1088" s="11">
        <f t="shared" si="37"/>
        <v>0</v>
      </c>
      <c r="M1088" s="11">
        <f t="shared" si="37"/>
        <v>139.82</v>
      </c>
      <c r="N1088" s="11">
        <f t="shared" si="37"/>
        <v>104.11</v>
      </c>
      <c r="O1088" s="28"/>
      <c r="P1088" s="135"/>
      <c r="Q1088" s="104"/>
    </row>
    <row r="1089" spans="1:17" ht="22.5" customHeight="1">
      <c r="A1089" s="60" t="s">
        <v>618</v>
      </c>
      <c r="B1089" s="51">
        <v>1</v>
      </c>
      <c r="C1089" s="36" t="s">
        <v>2113</v>
      </c>
      <c r="D1089" s="91">
        <v>28111</v>
      </c>
      <c r="E1089" s="82" t="s">
        <v>998</v>
      </c>
      <c r="F1089" s="24">
        <f>F1090+G1090+H1090</f>
        <v>114.8</v>
      </c>
      <c r="G1089" s="25"/>
      <c r="H1089" s="26"/>
      <c r="I1089" s="75">
        <f>I1090+J1090+K1090</f>
        <v>0</v>
      </c>
      <c r="J1089" s="80"/>
      <c r="K1089" s="81"/>
      <c r="L1089" s="75">
        <f>L1090+M1090+N1090</f>
        <v>114.8</v>
      </c>
      <c r="M1089" s="80"/>
      <c r="N1089" s="81"/>
      <c r="O1089" s="105" t="s">
        <v>1065</v>
      </c>
      <c r="P1089" s="105" t="s">
        <v>999</v>
      </c>
      <c r="Q1089" s="49"/>
    </row>
    <row r="1090" spans="1:17" ht="22.5" customHeight="1">
      <c r="A1090" s="61"/>
      <c r="B1090" s="52"/>
      <c r="C1090" s="38" t="s">
        <v>1000</v>
      </c>
      <c r="D1090" s="79"/>
      <c r="E1090" s="83"/>
      <c r="F1090" s="10"/>
      <c r="G1090" s="10">
        <v>24.3</v>
      </c>
      <c r="H1090" s="10">
        <v>90.5</v>
      </c>
      <c r="I1090" s="10"/>
      <c r="J1090" s="10"/>
      <c r="K1090" s="10"/>
      <c r="L1090" s="10">
        <f>F1090+I1090</f>
        <v>0</v>
      </c>
      <c r="M1090" s="10">
        <f>G1090+J1090</f>
        <v>24.3</v>
      </c>
      <c r="N1090" s="10">
        <f>H1090+K1090</f>
        <v>90.5</v>
      </c>
      <c r="O1090" s="106"/>
      <c r="P1090" s="106"/>
      <c r="Q1090" s="50"/>
    </row>
    <row r="1091" spans="1:17" ht="22.5" customHeight="1">
      <c r="A1091" s="60" t="s">
        <v>618</v>
      </c>
      <c r="B1091" s="51">
        <v>2</v>
      </c>
      <c r="C1091" s="36" t="s">
        <v>2114</v>
      </c>
      <c r="D1091" s="78" t="s">
        <v>2402</v>
      </c>
      <c r="E1091" s="82" t="s">
        <v>868</v>
      </c>
      <c r="F1091" s="75">
        <f>F1092+G1092+H1092</f>
        <v>39.72</v>
      </c>
      <c r="G1091" s="76"/>
      <c r="H1091" s="77"/>
      <c r="I1091" s="75">
        <f>I1092+J1092+K1092</f>
        <v>0</v>
      </c>
      <c r="J1091" s="76"/>
      <c r="K1091" s="77"/>
      <c r="L1091" s="75">
        <f>L1092+M1092+N1092</f>
        <v>39.72</v>
      </c>
      <c r="M1091" s="76"/>
      <c r="N1091" s="77"/>
      <c r="O1091" s="105" t="s">
        <v>719</v>
      </c>
      <c r="P1091" s="105" t="s">
        <v>1001</v>
      </c>
      <c r="Q1091" s="49"/>
    </row>
    <row r="1092" spans="1:17" ht="26.25" customHeight="1">
      <c r="A1092" s="61"/>
      <c r="B1092" s="52"/>
      <c r="C1092" s="38" t="s">
        <v>1002</v>
      </c>
      <c r="D1092" s="79"/>
      <c r="E1092" s="83"/>
      <c r="F1092" s="10"/>
      <c r="G1092" s="10">
        <v>1.47</v>
      </c>
      <c r="H1092" s="10">
        <v>38.25</v>
      </c>
      <c r="I1092" s="10"/>
      <c r="J1092" s="10"/>
      <c r="K1092" s="10"/>
      <c r="L1092" s="10">
        <f>F1092+I1092</f>
        <v>0</v>
      </c>
      <c r="M1092" s="10">
        <f>G1092+J1092</f>
        <v>1.47</v>
      </c>
      <c r="N1092" s="10">
        <f>H1092+K1092</f>
        <v>38.25</v>
      </c>
      <c r="O1092" s="106"/>
      <c r="P1092" s="106"/>
      <c r="Q1092" s="50"/>
    </row>
    <row r="1093" spans="1:17" ht="22.5" customHeight="1">
      <c r="A1093" s="60" t="s">
        <v>618</v>
      </c>
      <c r="B1093" s="51">
        <v>3</v>
      </c>
      <c r="C1093" s="36" t="s">
        <v>2115</v>
      </c>
      <c r="D1093" s="91">
        <v>28111</v>
      </c>
      <c r="E1093" s="82" t="s">
        <v>868</v>
      </c>
      <c r="F1093" s="75">
        <f>F1094+G1094+H1094</f>
        <v>26.5</v>
      </c>
      <c r="G1093" s="76"/>
      <c r="H1093" s="77"/>
      <c r="I1093" s="75">
        <f>I1094+J1094+K1094</f>
        <v>0</v>
      </c>
      <c r="J1093" s="76"/>
      <c r="K1093" s="77"/>
      <c r="L1093" s="75">
        <f>L1094+M1094+N1094</f>
        <v>26.5</v>
      </c>
      <c r="M1093" s="76"/>
      <c r="N1093" s="77"/>
      <c r="O1093" s="105" t="s">
        <v>719</v>
      </c>
      <c r="P1093" s="105" t="s">
        <v>1003</v>
      </c>
      <c r="Q1093" s="49"/>
    </row>
    <row r="1094" spans="1:17" ht="22.5" customHeight="1">
      <c r="A1094" s="61"/>
      <c r="B1094" s="52"/>
      <c r="C1094" s="38" t="s">
        <v>1004</v>
      </c>
      <c r="D1094" s="79"/>
      <c r="E1094" s="83"/>
      <c r="F1094" s="10">
        <v>3.1</v>
      </c>
      <c r="G1094" s="10">
        <v>11.9</v>
      </c>
      <c r="H1094" s="10">
        <v>11.5</v>
      </c>
      <c r="I1094" s="10"/>
      <c r="J1094" s="10"/>
      <c r="K1094" s="10"/>
      <c r="L1094" s="10">
        <f>F1094+I1094</f>
        <v>3.1</v>
      </c>
      <c r="M1094" s="10">
        <f>G1094+J1094</f>
        <v>11.9</v>
      </c>
      <c r="N1094" s="10">
        <f>H1094+K1094</f>
        <v>11.5</v>
      </c>
      <c r="O1094" s="106"/>
      <c r="P1094" s="106"/>
      <c r="Q1094" s="50"/>
    </row>
    <row r="1095" spans="1:17" ht="22.5" customHeight="1">
      <c r="A1095" s="60" t="s">
        <v>618</v>
      </c>
      <c r="B1095" s="51">
        <v>4</v>
      </c>
      <c r="C1095" s="36" t="s">
        <v>2116</v>
      </c>
      <c r="D1095" s="78" t="s">
        <v>2403</v>
      </c>
      <c r="E1095" s="82" t="s">
        <v>868</v>
      </c>
      <c r="F1095" s="75">
        <f>F1096+G1096+H1096</f>
        <v>13.899999999999999</v>
      </c>
      <c r="G1095" s="76"/>
      <c r="H1095" s="77"/>
      <c r="I1095" s="75">
        <f>I1096+J1096+K1096</f>
        <v>10</v>
      </c>
      <c r="J1095" s="76"/>
      <c r="K1095" s="77"/>
      <c r="L1095" s="75">
        <f>L1096+M1096+N1096</f>
        <v>23.900000000000002</v>
      </c>
      <c r="M1095" s="76"/>
      <c r="N1095" s="77"/>
      <c r="O1095" s="105" t="s">
        <v>740</v>
      </c>
      <c r="P1095" s="105" t="s">
        <v>1005</v>
      </c>
      <c r="Q1095" s="49"/>
    </row>
    <row r="1096" spans="1:17" ht="22.5" customHeight="1">
      <c r="A1096" s="61"/>
      <c r="B1096" s="52"/>
      <c r="C1096" s="38" t="s">
        <v>1006</v>
      </c>
      <c r="D1096" s="79"/>
      <c r="E1096" s="83"/>
      <c r="F1096" s="10"/>
      <c r="G1096" s="10">
        <v>9.6</v>
      </c>
      <c r="H1096" s="10">
        <v>4.3</v>
      </c>
      <c r="I1096" s="10"/>
      <c r="J1096" s="10">
        <v>10</v>
      </c>
      <c r="K1096" s="10"/>
      <c r="L1096" s="10">
        <f>F1096+I1096</f>
        <v>0</v>
      </c>
      <c r="M1096" s="10">
        <f>G1096+J1096</f>
        <v>19.6</v>
      </c>
      <c r="N1096" s="10">
        <f>H1096+K1096</f>
        <v>4.3</v>
      </c>
      <c r="O1096" s="106"/>
      <c r="P1096" s="106"/>
      <c r="Q1096" s="50"/>
    </row>
    <row r="1097" spans="1:17" ht="22.5" customHeight="1">
      <c r="A1097" s="60" t="s">
        <v>618</v>
      </c>
      <c r="B1097" s="51">
        <v>5</v>
      </c>
      <c r="C1097" s="42" t="s">
        <v>2117</v>
      </c>
      <c r="D1097" s="78" t="s">
        <v>2404</v>
      </c>
      <c r="E1097" s="82" t="s">
        <v>868</v>
      </c>
      <c r="F1097" s="75">
        <f>F1098+G1098+H1098</f>
        <v>8.2</v>
      </c>
      <c r="G1097" s="76"/>
      <c r="H1097" s="77"/>
      <c r="I1097" s="75">
        <f>I1098+J1098+K1098</f>
        <v>21.7</v>
      </c>
      <c r="J1097" s="76"/>
      <c r="K1097" s="77"/>
      <c r="L1097" s="75">
        <f>L1098+M1098+N1098</f>
        <v>29.9</v>
      </c>
      <c r="M1097" s="76"/>
      <c r="N1097" s="77"/>
      <c r="O1097" s="105" t="s">
        <v>1065</v>
      </c>
      <c r="P1097" s="105" t="s">
        <v>1007</v>
      </c>
      <c r="Q1097" s="49"/>
    </row>
    <row r="1098" spans="1:17" ht="22.5" customHeight="1">
      <c r="A1098" s="61"/>
      <c r="B1098" s="52"/>
      <c r="C1098" s="38" t="s">
        <v>1008</v>
      </c>
      <c r="D1098" s="79"/>
      <c r="E1098" s="83"/>
      <c r="F1098" s="10"/>
      <c r="G1098" s="10"/>
      <c r="H1098" s="10">
        <v>8.2</v>
      </c>
      <c r="I1098" s="10"/>
      <c r="J1098" s="10">
        <v>21.7</v>
      </c>
      <c r="K1098" s="10"/>
      <c r="L1098" s="10">
        <f>F1098+I1098</f>
        <v>0</v>
      </c>
      <c r="M1098" s="10">
        <f>G1098+J1098</f>
        <v>21.7</v>
      </c>
      <c r="N1098" s="10">
        <f>H1098+K1098</f>
        <v>8.2</v>
      </c>
      <c r="O1098" s="106"/>
      <c r="P1098" s="106"/>
      <c r="Q1098" s="50"/>
    </row>
    <row r="1099" spans="1:17" ht="22.5" customHeight="1">
      <c r="A1099" s="60" t="s">
        <v>618</v>
      </c>
      <c r="B1099" s="51">
        <v>6</v>
      </c>
      <c r="C1099" s="42" t="s">
        <v>2155</v>
      </c>
      <c r="D1099" s="78" t="s">
        <v>2403</v>
      </c>
      <c r="E1099" s="82" t="s">
        <v>869</v>
      </c>
      <c r="F1099" s="75">
        <f>F1100+G1100+H1100</f>
        <v>64.3</v>
      </c>
      <c r="G1099" s="76"/>
      <c r="H1099" s="77"/>
      <c r="I1099" s="75">
        <f>I1100+J1100+K1100</f>
        <v>22</v>
      </c>
      <c r="J1099" s="76"/>
      <c r="K1099" s="77"/>
      <c r="L1099" s="75">
        <f>L1100+M1100+N1100</f>
        <v>86.3</v>
      </c>
      <c r="M1099" s="76"/>
      <c r="N1099" s="77"/>
      <c r="O1099" s="105" t="s">
        <v>719</v>
      </c>
      <c r="P1099" s="105" t="s">
        <v>1009</v>
      </c>
      <c r="Q1099" s="49"/>
    </row>
    <row r="1100" spans="1:17" ht="22.5" customHeight="1">
      <c r="A1100" s="61"/>
      <c r="B1100" s="52"/>
      <c r="C1100" s="38" t="s">
        <v>1010</v>
      </c>
      <c r="D1100" s="79"/>
      <c r="E1100" s="83"/>
      <c r="F1100" s="10"/>
      <c r="G1100" s="10">
        <v>58.3</v>
      </c>
      <c r="H1100" s="10">
        <v>6</v>
      </c>
      <c r="I1100" s="10"/>
      <c r="J1100" s="10">
        <v>22</v>
      </c>
      <c r="K1100" s="10"/>
      <c r="L1100" s="10">
        <f>F1100+I1100</f>
        <v>0</v>
      </c>
      <c r="M1100" s="10">
        <f>G1100+J1100</f>
        <v>80.3</v>
      </c>
      <c r="N1100" s="10">
        <f>H1100+K1100</f>
        <v>6</v>
      </c>
      <c r="O1100" s="106"/>
      <c r="P1100" s="106"/>
      <c r="Q1100" s="50"/>
    </row>
    <row r="1101" spans="1:17" ht="22.5" customHeight="1">
      <c r="A1101" s="60" t="s">
        <v>618</v>
      </c>
      <c r="B1101" s="51">
        <v>7</v>
      </c>
      <c r="C1101" s="36" t="s">
        <v>2118</v>
      </c>
      <c r="D1101" s="78" t="s">
        <v>2404</v>
      </c>
      <c r="E1101" s="82" t="s">
        <v>869</v>
      </c>
      <c r="F1101" s="75">
        <f>F1102+G1102+H1102</f>
        <v>73.19999999999999</v>
      </c>
      <c r="G1101" s="76"/>
      <c r="H1101" s="77"/>
      <c r="I1101" s="75">
        <f>I1102+J1102+K1102</f>
        <v>48</v>
      </c>
      <c r="J1101" s="76"/>
      <c r="K1101" s="77"/>
      <c r="L1101" s="75">
        <f>L1102+M1102+N1102</f>
        <v>121.19999999999999</v>
      </c>
      <c r="M1101" s="76"/>
      <c r="N1101" s="77"/>
      <c r="O1101" s="105" t="s">
        <v>740</v>
      </c>
      <c r="P1101" s="105" t="s">
        <v>1011</v>
      </c>
      <c r="Q1101" s="49"/>
    </row>
    <row r="1102" spans="1:17" ht="22.5" customHeight="1">
      <c r="A1102" s="61"/>
      <c r="B1102" s="52"/>
      <c r="C1102" s="38" t="s">
        <v>1012</v>
      </c>
      <c r="D1102" s="79"/>
      <c r="E1102" s="83"/>
      <c r="F1102" s="10"/>
      <c r="G1102" s="10">
        <v>66.1</v>
      </c>
      <c r="H1102" s="10">
        <v>7.1</v>
      </c>
      <c r="I1102" s="10"/>
      <c r="J1102" s="10">
        <v>48</v>
      </c>
      <c r="K1102" s="10"/>
      <c r="L1102" s="10">
        <f>F1102+I1102</f>
        <v>0</v>
      </c>
      <c r="M1102" s="10">
        <f>G1102+J1102</f>
        <v>114.1</v>
      </c>
      <c r="N1102" s="10">
        <f>H1102+K1102</f>
        <v>7.1</v>
      </c>
      <c r="O1102" s="106"/>
      <c r="P1102" s="106"/>
      <c r="Q1102" s="50"/>
    </row>
    <row r="1103" spans="1:17" ht="29.25" customHeight="1">
      <c r="A1103" s="60" t="s">
        <v>618</v>
      </c>
      <c r="B1103" s="51">
        <v>8</v>
      </c>
      <c r="C1103" s="36" t="s">
        <v>2119</v>
      </c>
      <c r="D1103" s="78" t="s">
        <v>2405</v>
      </c>
      <c r="E1103" s="82" t="s">
        <v>869</v>
      </c>
      <c r="F1103" s="75">
        <f>F1104+G1104+H1104</f>
        <v>49.2</v>
      </c>
      <c r="G1103" s="76"/>
      <c r="H1103" s="77"/>
      <c r="I1103" s="75">
        <f>I1104+J1104+K1104</f>
        <v>28.3</v>
      </c>
      <c r="J1103" s="76"/>
      <c r="K1103" s="77"/>
      <c r="L1103" s="75">
        <f>L1104+M1104+N1104</f>
        <v>77.5</v>
      </c>
      <c r="M1103" s="76"/>
      <c r="N1103" s="77"/>
      <c r="O1103" s="105" t="s">
        <v>740</v>
      </c>
      <c r="P1103" s="105" t="s">
        <v>1011</v>
      </c>
      <c r="Q1103" s="49"/>
    </row>
    <row r="1104" spans="1:17" ht="29.25" customHeight="1">
      <c r="A1104" s="61"/>
      <c r="B1104" s="52"/>
      <c r="C1104" s="38" t="s">
        <v>1013</v>
      </c>
      <c r="D1104" s="79"/>
      <c r="E1104" s="83"/>
      <c r="F1104" s="10"/>
      <c r="G1104" s="10">
        <v>45.7</v>
      </c>
      <c r="H1104" s="10">
        <v>3.5</v>
      </c>
      <c r="I1104" s="10"/>
      <c r="J1104" s="10">
        <v>28.3</v>
      </c>
      <c r="K1104" s="10"/>
      <c r="L1104" s="10">
        <f>F1104+I1104</f>
        <v>0</v>
      </c>
      <c r="M1104" s="10">
        <f>G1104+J1104</f>
        <v>74</v>
      </c>
      <c r="N1104" s="10">
        <f>H1104+K1104</f>
        <v>3.5</v>
      </c>
      <c r="O1104" s="106"/>
      <c r="P1104" s="106"/>
      <c r="Q1104" s="50"/>
    </row>
    <row r="1105" spans="1:17" ht="27" customHeight="1">
      <c r="A1105" s="60" t="s">
        <v>618</v>
      </c>
      <c r="B1105" s="51">
        <v>9</v>
      </c>
      <c r="C1105" s="36" t="s">
        <v>2120</v>
      </c>
      <c r="D1105" s="91">
        <v>28111</v>
      </c>
      <c r="E1105" s="82" t="s">
        <v>869</v>
      </c>
      <c r="F1105" s="75">
        <f>F1106+G1106+H1106</f>
        <v>13.7</v>
      </c>
      <c r="G1105" s="76"/>
      <c r="H1105" s="77"/>
      <c r="I1105" s="75">
        <f>I1106+J1106+K1106</f>
        <v>0</v>
      </c>
      <c r="J1105" s="76"/>
      <c r="K1105" s="77"/>
      <c r="L1105" s="75">
        <f>L1106+M1106+N1106</f>
        <v>13.7</v>
      </c>
      <c r="M1105" s="76"/>
      <c r="N1105" s="77"/>
      <c r="O1105" s="105" t="s">
        <v>740</v>
      </c>
      <c r="P1105" s="105" t="s">
        <v>1014</v>
      </c>
      <c r="Q1105" s="49"/>
    </row>
    <row r="1106" spans="1:17" ht="31.5" customHeight="1">
      <c r="A1106" s="61"/>
      <c r="B1106" s="52"/>
      <c r="C1106" s="38" t="s">
        <v>1015</v>
      </c>
      <c r="D1106" s="79"/>
      <c r="E1106" s="83"/>
      <c r="F1106" s="10"/>
      <c r="G1106" s="10">
        <v>13.7</v>
      </c>
      <c r="H1106" s="10"/>
      <c r="I1106" s="10"/>
      <c r="J1106" s="10"/>
      <c r="K1106" s="10"/>
      <c r="L1106" s="10">
        <f>F1106+I1106</f>
        <v>0</v>
      </c>
      <c r="M1106" s="10">
        <f>G1106+J1106</f>
        <v>13.7</v>
      </c>
      <c r="N1106" s="10">
        <f>H1106+K1106</f>
        <v>0</v>
      </c>
      <c r="O1106" s="106"/>
      <c r="P1106" s="106"/>
      <c r="Q1106" s="50"/>
    </row>
    <row r="1107" spans="1:17" ht="22.5" customHeight="1">
      <c r="A1107" s="60" t="s">
        <v>618</v>
      </c>
      <c r="B1107" s="51">
        <v>10</v>
      </c>
      <c r="C1107" s="36" t="s">
        <v>2121</v>
      </c>
      <c r="D1107" s="91">
        <v>28111</v>
      </c>
      <c r="E1107" s="82" t="s">
        <v>931</v>
      </c>
      <c r="F1107" s="75">
        <f>F1108+G1108+H1108</f>
        <v>12.5</v>
      </c>
      <c r="G1107" s="76"/>
      <c r="H1107" s="77"/>
      <c r="I1107" s="75">
        <f>I1108+J1108+K1108</f>
        <v>0</v>
      </c>
      <c r="J1107" s="76"/>
      <c r="K1107" s="77"/>
      <c r="L1107" s="75">
        <f>L1108+M1108+N1108</f>
        <v>12.5</v>
      </c>
      <c r="M1107" s="76"/>
      <c r="N1107" s="77"/>
      <c r="O1107" s="105" t="s">
        <v>719</v>
      </c>
      <c r="P1107" s="105" t="s">
        <v>1016</v>
      </c>
      <c r="Q1107" s="49"/>
    </row>
    <row r="1108" spans="1:17" ht="22.5" customHeight="1">
      <c r="A1108" s="61"/>
      <c r="B1108" s="52"/>
      <c r="C1108" s="38" t="s">
        <v>1017</v>
      </c>
      <c r="D1108" s="79"/>
      <c r="E1108" s="83"/>
      <c r="F1108" s="10">
        <v>4.8</v>
      </c>
      <c r="G1108" s="10">
        <v>7.7</v>
      </c>
      <c r="H1108" s="10"/>
      <c r="I1108" s="10"/>
      <c r="J1108" s="10"/>
      <c r="K1108" s="10"/>
      <c r="L1108" s="10">
        <f>F1108+I1108</f>
        <v>4.8</v>
      </c>
      <c r="M1108" s="10">
        <f>G1108+J1108</f>
        <v>7.7</v>
      </c>
      <c r="N1108" s="10">
        <f>H1108+K1108</f>
        <v>0</v>
      </c>
      <c r="O1108" s="106"/>
      <c r="P1108" s="106"/>
      <c r="Q1108" s="50"/>
    </row>
    <row r="1109" spans="1:17" ht="30" customHeight="1">
      <c r="A1109" s="60" t="s">
        <v>618</v>
      </c>
      <c r="B1109" s="51">
        <v>11</v>
      </c>
      <c r="C1109" s="36" t="s">
        <v>2122</v>
      </c>
      <c r="D1109" s="91">
        <v>28111</v>
      </c>
      <c r="E1109" s="82" t="s">
        <v>931</v>
      </c>
      <c r="F1109" s="75">
        <f>F1110+G1110+H1110</f>
        <v>39.5</v>
      </c>
      <c r="G1109" s="76"/>
      <c r="H1109" s="77"/>
      <c r="I1109" s="75">
        <f>I1110+J1110+K1110</f>
        <v>0</v>
      </c>
      <c r="J1109" s="76"/>
      <c r="K1109" s="77"/>
      <c r="L1109" s="75">
        <f>L1110+M1110+N1110</f>
        <v>39.5</v>
      </c>
      <c r="M1109" s="76"/>
      <c r="N1109" s="77"/>
      <c r="O1109" s="105" t="s">
        <v>736</v>
      </c>
      <c r="P1109" s="105" t="s">
        <v>1018</v>
      </c>
      <c r="Q1109" s="49"/>
    </row>
    <row r="1110" spans="1:17" ht="30" customHeight="1">
      <c r="A1110" s="61"/>
      <c r="B1110" s="52"/>
      <c r="C1110" s="38" t="s">
        <v>1019</v>
      </c>
      <c r="D1110" s="79"/>
      <c r="E1110" s="83"/>
      <c r="F1110" s="10"/>
      <c r="G1110" s="10"/>
      <c r="H1110" s="10">
        <v>39.5</v>
      </c>
      <c r="I1110" s="10"/>
      <c r="J1110" s="10"/>
      <c r="K1110" s="10"/>
      <c r="L1110" s="10">
        <f>F1110+I1110</f>
        <v>0</v>
      </c>
      <c r="M1110" s="10">
        <f>G1110+J1110</f>
        <v>0</v>
      </c>
      <c r="N1110" s="10">
        <f>H1110+K1110</f>
        <v>39.5</v>
      </c>
      <c r="O1110" s="106"/>
      <c r="P1110" s="106"/>
      <c r="Q1110" s="50"/>
    </row>
    <row r="1111" spans="1:17" ht="22.5" customHeight="1">
      <c r="A1111" s="60" t="s">
        <v>618</v>
      </c>
      <c r="B1111" s="51">
        <v>12</v>
      </c>
      <c r="C1111" s="36" t="s">
        <v>2123</v>
      </c>
      <c r="D1111" s="91">
        <v>28111</v>
      </c>
      <c r="E1111" s="82" t="s">
        <v>931</v>
      </c>
      <c r="F1111" s="75">
        <f>F1112+G1112+H1112</f>
        <v>42</v>
      </c>
      <c r="G1111" s="76"/>
      <c r="H1111" s="77"/>
      <c r="I1111" s="75">
        <f>I1112+J1112+K1112</f>
        <v>0</v>
      </c>
      <c r="J1111" s="76"/>
      <c r="K1111" s="77"/>
      <c r="L1111" s="75">
        <f>L1112+M1112+N1112</f>
        <v>42</v>
      </c>
      <c r="M1111" s="76"/>
      <c r="N1111" s="77"/>
      <c r="O1111" s="105" t="s">
        <v>1020</v>
      </c>
      <c r="P1111" s="105" t="s">
        <v>1021</v>
      </c>
      <c r="Q1111" s="49"/>
    </row>
    <row r="1112" spans="1:17" ht="37.5" customHeight="1">
      <c r="A1112" s="61"/>
      <c r="B1112" s="52"/>
      <c r="C1112" s="38" t="s">
        <v>1022</v>
      </c>
      <c r="D1112" s="79"/>
      <c r="E1112" s="83"/>
      <c r="F1112" s="10">
        <v>4.6</v>
      </c>
      <c r="G1112" s="10"/>
      <c r="H1112" s="10">
        <v>37.4</v>
      </c>
      <c r="I1112" s="10"/>
      <c r="J1112" s="10"/>
      <c r="K1112" s="10"/>
      <c r="L1112" s="10">
        <f>F1112+I1112</f>
        <v>4.6</v>
      </c>
      <c r="M1112" s="10">
        <f>G1112+J1112</f>
        <v>0</v>
      </c>
      <c r="N1112" s="10">
        <f>H1112+K1112</f>
        <v>37.4</v>
      </c>
      <c r="O1112" s="106"/>
      <c r="P1112" s="106"/>
      <c r="Q1112" s="50"/>
    </row>
    <row r="1113" spans="1:17" ht="22.5" customHeight="1">
      <c r="A1113" s="60" t="s">
        <v>618</v>
      </c>
      <c r="B1113" s="51">
        <v>13</v>
      </c>
      <c r="C1113" s="36" t="s">
        <v>2124</v>
      </c>
      <c r="D1113" s="91">
        <v>28111</v>
      </c>
      <c r="E1113" s="82" t="s">
        <v>931</v>
      </c>
      <c r="F1113" s="75">
        <f>F1114+G1114+H1114</f>
        <v>57.800000000000004</v>
      </c>
      <c r="G1113" s="76"/>
      <c r="H1113" s="77"/>
      <c r="I1113" s="75">
        <f>I1114+J1114+K1114</f>
        <v>0</v>
      </c>
      <c r="J1113" s="76"/>
      <c r="K1113" s="77"/>
      <c r="L1113" s="75">
        <f>L1114+M1114+N1114</f>
        <v>57.800000000000004</v>
      </c>
      <c r="M1113" s="76"/>
      <c r="N1113" s="77"/>
      <c r="O1113" s="105" t="s">
        <v>723</v>
      </c>
      <c r="P1113" s="105" t="s">
        <v>1023</v>
      </c>
      <c r="Q1113" s="49"/>
    </row>
    <row r="1114" spans="1:17" ht="22.5" customHeight="1">
      <c r="A1114" s="61"/>
      <c r="B1114" s="52"/>
      <c r="C1114" s="38" t="s">
        <v>1024</v>
      </c>
      <c r="D1114" s="79"/>
      <c r="E1114" s="83"/>
      <c r="F1114" s="10">
        <v>7.6</v>
      </c>
      <c r="G1114" s="10"/>
      <c r="H1114" s="10">
        <v>50.2</v>
      </c>
      <c r="I1114" s="10"/>
      <c r="J1114" s="10"/>
      <c r="K1114" s="10"/>
      <c r="L1114" s="10">
        <f>F1114+I1114</f>
        <v>7.6</v>
      </c>
      <c r="M1114" s="10">
        <f>G1114+J1114</f>
        <v>0</v>
      </c>
      <c r="N1114" s="10">
        <f>H1114+K1114</f>
        <v>50.2</v>
      </c>
      <c r="O1114" s="106"/>
      <c r="P1114" s="106"/>
      <c r="Q1114" s="50"/>
    </row>
    <row r="1115" spans="1:17" ht="22.5" customHeight="1">
      <c r="A1115" s="60" t="s">
        <v>618</v>
      </c>
      <c r="B1115" s="51">
        <v>14</v>
      </c>
      <c r="C1115" s="36" t="s">
        <v>2125</v>
      </c>
      <c r="D1115" s="91">
        <v>28111</v>
      </c>
      <c r="E1115" s="82" t="s">
        <v>931</v>
      </c>
      <c r="F1115" s="75">
        <f>F1116+G1116+H1116</f>
        <v>41.4</v>
      </c>
      <c r="G1115" s="76"/>
      <c r="H1115" s="77"/>
      <c r="I1115" s="75">
        <f>I1116+J1116+K1116</f>
        <v>0</v>
      </c>
      <c r="J1115" s="76"/>
      <c r="K1115" s="77"/>
      <c r="L1115" s="75">
        <f>L1116+M1116+N1116</f>
        <v>41.4</v>
      </c>
      <c r="M1115" s="76"/>
      <c r="N1115" s="77"/>
      <c r="O1115" s="105" t="s">
        <v>719</v>
      </c>
      <c r="P1115" s="105" t="s">
        <v>1025</v>
      </c>
      <c r="Q1115" s="49"/>
    </row>
    <row r="1116" spans="1:17" ht="22.5" customHeight="1">
      <c r="A1116" s="61"/>
      <c r="B1116" s="52"/>
      <c r="C1116" s="38" t="s">
        <v>1026</v>
      </c>
      <c r="D1116" s="79"/>
      <c r="E1116" s="83"/>
      <c r="F1116" s="10">
        <v>5.4</v>
      </c>
      <c r="G1116" s="10"/>
      <c r="H1116" s="10">
        <v>36</v>
      </c>
      <c r="I1116" s="10"/>
      <c r="J1116" s="10"/>
      <c r="K1116" s="10"/>
      <c r="L1116" s="10">
        <f>F1116+I1116</f>
        <v>5.4</v>
      </c>
      <c r="M1116" s="10">
        <f>G1116+J1116</f>
        <v>0</v>
      </c>
      <c r="N1116" s="10">
        <f>H1116+K1116</f>
        <v>36</v>
      </c>
      <c r="O1116" s="106"/>
      <c r="P1116" s="106"/>
      <c r="Q1116" s="50"/>
    </row>
    <row r="1117" spans="1:17" ht="22.5" customHeight="1">
      <c r="A1117" s="60" t="s">
        <v>618</v>
      </c>
      <c r="B1117" s="51">
        <v>15</v>
      </c>
      <c r="C1117" s="36" t="s">
        <v>2126</v>
      </c>
      <c r="D1117" s="91">
        <v>39262</v>
      </c>
      <c r="E1117" s="82" t="s">
        <v>1422</v>
      </c>
      <c r="F1117" s="75">
        <f>F1118+G1118+H1118</f>
        <v>5.699999999999999</v>
      </c>
      <c r="G1117" s="76"/>
      <c r="H1117" s="77"/>
      <c r="I1117" s="75">
        <f>I1118+J1118+K1118</f>
        <v>0.7</v>
      </c>
      <c r="J1117" s="76"/>
      <c r="K1117" s="77"/>
      <c r="L1117" s="75">
        <f>L1118+M1118+N1118</f>
        <v>6.3999999999999995</v>
      </c>
      <c r="M1117" s="76"/>
      <c r="N1117" s="77"/>
      <c r="O1117" s="105" t="s">
        <v>727</v>
      </c>
      <c r="P1117" s="105" t="s">
        <v>1423</v>
      </c>
      <c r="Q1117" s="49" t="s">
        <v>1509</v>
      </c>
    </row>
    <row r="1118" spans="1:17" ht="22.5" customHeight="1">
      <c r="A1118" s="61"/>
      <c r="B1118" s="52"/>
      <c r="C1118" s="38" t="s">
        <v>1421</v>
      </c>
      <c r="D1118" s="79"/>
      <c r="E1118" s="83"/>
      <c r="F1118" s="10">
        <v>0.1</v>
      </c>
      <c r="G1118" s="10">
        <v>5.6</v>
      </c>
      <c r="H1118" s="10"/>
      <c r="I1118" s="10">
        <v>0.5</v>
      </c>
      <c r="J1118" s="10">
        <v>0.2</v>
      </c>
      <c r="K1118" s="10"/>
      <c r="L1118" s="10">
        <f>F1118+I1118</f>
        <v>0.6</v>
      </c>
      <c r="M1118" s="10">
        <f>G1118+J1118</f>
        <v>5.8</v>
      </c>
      <c r="N1118" s="10">
        <f>H1118+K1118</f>
        <v>0</v>
      </c>
      <c r="O1118" s="106"/>
      <c r="P1118" s="106"/>
      <c r="Q1118" s="50"/>
    </row>
    <row r="1119" spans="1:17" ht="30" customHeight="1">
      <c r="A1119" s="60" t="s">
        <v>618</v>
      </c>
      <c r="B1119" s="51"/>
      <c r="C1119" s="36"/>
      <c r="D1119" s="92"/>
      <c r="E1119" s="93"/>
      <c r="F1119" s="88">
        <f>F1120+G1120+H1120</f>
        <v>602.42</v>
      </c>
      <c r="G1119" s="89"/>
      <c r="H1119" s="90"/>
      <c r="I1119" s="88">
        <f>I1120+J1120+K1120</f>
        <v>130.7</v>
      </c>
      <c r="J1119" s="89"/>
      <c r="K1119" s="90"/>
      <c r="L1119" s="88">
        <f>L1120+M1120+N1120</f>
        <v>733.12</v>
      </c>
      <c r="M1119" s="89"/>
      <c r="N1119" s="90"/>
      <c r="O1119" s="99"/>
      <c r="P1119" s="99"/>
      <c r="Q1119" s="103"/>
    </row>
    <row r="1120" spans="1:17" ht="30" customHeight="1">
      <c r="A1120" s="61"/>
      <c r="B1120" s="52"/>
      <c r="C1120" s="38" t="s">
        <v>1441</v>
      </c>
      <c r="D1120" s="87"/>
      <c r="E1120" s="94"/>
      <c r="F1120" s="11">
        <f>F1090+F1092+F1094+F1096+F1098+F1100+F1102+F1104+F1106+F1108+F1110+F1112+F1114+F1116+F1118</f>
        <v>25.6</v>
      </c>
      <c r="G1120" s="11">
        <f aca="true" t="shared" si="38" ref="G1120:N1120">G1090+G1092+G1094+G1096+G1098+G1100+G1102+G1104+G1106+G1108+G1110+G1112+G1114+G1116+G1118</f>
        <v>244.36999999999998</v>
      </c>
      <c r="H1120" s="11">
        <f t="shared" si="38"/>
        <v>332.45</v>
      </c>
      <c r="I1120" s="11">
        <f t="shared" si="38"/>
        <v>0.5</v>
      </c>
      <c r="J1120" s="11">
        <f t="shared" si="38"/>
        <v>130.2</v>
      </c>
      <c r="K1120" s="11">
        <f t="shared" si="38"/>
        <v>0</v>
      </c>
      <c r="L1120" s="11">
        <f t="shared" si="38"/>
        <v>26.1</v>
      </c>
      <c r="M1120" s="11">
        <f t="shared" si="38"/>
        <v>374.57</v>
      </c>
      <c r="N1120" s="11">
        <f t="shared" si="38"/>
        <v>332.45</v>
      </c>
      <c r="O1120" s="100"/>
      <c r="P1120" s="100"/>
      <c r="Q1120" s="104"/>
    </row>
    <row r="1121" spans="1:17" ht="21.75" customHeight="1">
      <c r="A1121" s="60" t="s">
        <v>619</v>
      </c>
      <c r="B1121" s="51">
        <v>1</v>
      </c>
      <c r="C1121" s="36" t="s">
        <v>2127</v>
      </c>
      <c r="D1121" s="78" t="s">
        <v>2406</v>
      </c>
      <c r="E1121" s="84" t="s">
        <v>383</v>
      </c>
      <c r="F1121" s="75">
        <f>F1122+G1122+H1122</f>
        <v>2.97</v>
      </c>
      <c r="G1121" s="80"/>
      <c r="H1121" s="81"/>
      <c r="I1121" s="75">
        <f>I1122+J1122+K1122</f>
        <v>9.25</v>
      </c>
      <c r="J1121" s="80"/>
      <c r="K1121" s="81"/>
      <c r="L1121" s="75">
        <f>L1122+M1122+N1122</f>
        <v>12.22</v>
      </c>
      <c r="M1121" s="80"/>
      <c r="N1121" s="81"/>
      <c r="O1121" s="105" t="s">
        <v>723</v>
      </c>
      <c r="P1121" s="105" t="s">
        <v>1027</v>
      </c>
      <c r="Q1121" s="49"/>
    </row>
    <row r="1122" spans="1:17" ht="40.5" customHeight="1">
      <c r="A1122" s="61"/>
      <c r="B1122" s="52"/>
      <c r="C1122" s="38" t="s">
        <v>1028</v>
      </c>
      <c r="D1122" s="79"/>
      <c r="E1122" s="85"/>
      <c r="F1122" s="10"/>
      <c r="G1122" s="10"/>
      <c r="H1122" s="10">
        <v>2.97</v>
      </c>
      <c r="I1122" s="10"/>
      <c r="J1122" s="10"/>
      <c r="K1122" s="10">
        <v>9.25</v>
      </c>
      <c r="L1122" s="10">
        <f>F1122+I1122</f>
        <v>0</v>
      </c>
      <c r="M1122" s="10">
        <f>G1122+J1122</f>
        <v>0</v>
      </c>
      <c r="N1122" s="10">
        <f>H1122+K1122</f>
        <v>12.22</v>
      </c>
      <c r="O1122" s="106"/>
      <c r="P1122" s="106"/>
      <c r="Q1122" s="50"/>
    </row>
    <row r="1123" spans="1:17" ht="21.75" customHeight="1">
      <c r="A1123" s="60" t="s">
        <v>619</v>
      </c>
      <c r="B1123" s="51">
        <v>2</v>
      </c>
      <c r="C1123" s="36" t="s">
        <v>2128</v>
      </c>
      <c r="D1123" s="78" t="s">
        <v>2407</v>
      </c>
      <c r="E1123" s="82" t="s">
        <v>1029</v>
      </c>
      <c r="F1123" s="75">
        <f>F1124+G1124+H1124</f>
        <v>0</v>
      </c>
      <c r="G1123" s="80"/>
      <c r="H1123" s="81"/>
      <c r="I1123" s="75">
        <f>I1124+J1124+K1124</f>
        <v>26.71</v>
      </c>
      <c r="J1123" s="80"/>
      <c r="K1123" s="81"/>
      <c r="L1123" s="75">
        <f>L1124+M1124+N1124</f>
        <v>26.71</v>
      </c>
      <c r="M1123" s="80"/>
      <c r="N1123" s="81"/>
      <c r="O1123" s="105" t="s">
        <v>723</v>
      </c>
      <c r="P1123" s="105" t="s">
        <v>1030</v>
      </c>
      <c r="Q1123" s="49"/>
    </row>
    <row r="1124" spans="1:17" ht="21.75" customHeight="1">
      <c r="A1124" s="61"/>
      <c r="B1124" s="52"/>
      <c r="C1124" s="38" t="s">
        <v>1031</v>
      </c>
      <c r="D1124" s="79"/>
      <c r="E1124" s="83"/>
      <c r="F1124" s="10"/>
      <c r="G1124" s="10"/>
      <c r="H1124" s="10"/>
      <c r="I1124" s="10">
        <v>26.71</v>
      </c>
      <c r="J1124" s="10"/>
      <c r="K1124" s="10"/>
      <c r="L1124" s="10">
        <f>F1124+I1124</f>
        <v>26.71</v>
      </c>
      <c r="M1124" s="10">
        <f>G1124+J1124</f>
        <v>0</v>
      </c>
      <c r="N1124" s="10">
        <f>H1124+K1124</f>
        <v>0</v>
      </c>
      <c r="O1124" s="106"/>
      <c r="P1124" s="106"/>
      <c r="Q1124" s="50"/>
    </row>
    <row r="1125" spans="1:17" ht="21.75" customHeight="1">
      <c r="A1125" s="60" t="s">
        <v>619</v>
      </c>
      <c r="B1125" s="51">
        <v>3</v>
      </c>
      <c r="C1125" s="43" t="s">
        <v>2129</v>
      </c>
      <c r="D1125" s="78" t="s">
        <v>2408</v>
      </c>
      <c r="E1125" s="82" t="s">
        <v>1328</v>
      </c>
      <c r="F1125" s="75">
        <f>F1126+G1126+H1126</f>
        <v>1.47</v>
      </c>
      <c r="G1125" s="80"/>
      <c r="H1125" s="81"/>
      <c r="I1125" s="75">
        <f>I1126+J1126+K1126</f>
        <v>0.1</v>
      </c>
      <c r="J1125" s="80"/>
      <c r="K1125" s="81"/>
      <c r="L1125" s="75">
        <f>L1126+M1126+N1126</f>
        <v>1.5699999999999998</v>
      </c>
      <c r="M1125" s="80"/>
      <c r="N1125" s="81"/>
      <c r="O1125" s="105" t="s">
        <v>646</v>
      </c>
      <c r="P1125" s="105" t="s">
        <v>2130</v>
      </c>
      <c r="Q1125" s="49" t="s">
        <v>1548</v>
      </c>
    </row>
    <row r="1126" spans="1:17" ht="21.75" customHeight="1">
      <c r="A1126" s="61"/>
      <c r="B1126" s="52"/>
      <c r="C1126" s="38" t="s">
        <v>1466</v>
      </c>
      <c r="D1126" s="79"/>
      <c r="E1126" s="83"/>
      <c r="F1126" s="10"/>
      <c r="G1126" s="10">
        <v>0.51</v>
      </c>
      <c r="H1126" s="10">
        <v>0.96</v>
      </c>
      <c r="I1126" s="10"/>
      <c r="J1126" s="10">
        <v>0.1</v>
      </c>
      <c r="K1126" s="10"/>
      <c r="L1126" s="10">
        <f>F1126+I1126</f>
        <v>0</v>
      </c>
      <c r="M1126" s="10">
        <f>G1126+J1126</f>
        <v>0.61</v>
      </c>
      <c r="N1126" s="10">
        <f>H1126+K1126</f>
        <v>0.96</v>
      </c>
      <c r="O1126" s="106"/>
      <c r="P1126" s="106"/>
      <c r="Q1126" s="50"/>
    </row>
    <row r="1127" spans="1:17" ht="21.75" customHeight="1">
      <c r="A1127" s="60" t="s">
        <v>619</v>
      </c>
      <c r="B1127" s="51">
        <v>4</v>
      </c>
      <c r="C1127" s="36" t="s">
        <v>2131</v>
      </c>
      <c r="D1127" s="78" t="s">
        <v>2409</v>
      </c>
      <c r="E1127" s="82" t="s">
        <v>1032</v>
      </c>
      <c r="F1127" s="75">
        <f>F1128+G1128+H1128</f>
        <v>28.32</v>
      </c>
      <c r="G1127" s="80"/>
      <c r="H1127" s="81"/>
      <c r="I1127" s="75">
        <f>I1128+J1128+K1128</f>
        <v>43.13</v>
      </c>
      <c r="J1127" s="80"/>
      <c r="K1127" s="81"/>
      <c r="L1127" s="75">
        <f>L1128+M1128+N1128</f>
        <v>71.45</v>
      </c>
      <c r="M1127" s="80"/>
      <c r="N1127" s="81"/>
      <c r="O1127" s="105" t="s">
        <v>1110</v>
      </c>
      <c r="P1127" s="105" t="s">
        <v>1033</v>
      </c>
      <c r="Q1127" s="49"/>
    </row>
    <row r="1128" spans="1:17" ht="21.75" customHeight="1">
      <c r="A1128" s="61"/>
      <c r="B1128" s="52"/>
      <c r="C1128" s="38" t="s">
        <v>1492</v>
      </c>
      <c r="D1128" s="79"/>
      <c r="E1128" s="83"/>
      <c r="F1128" s="10"/>
      <c r="G1128" s="10">
        <v>28.32</v>
      </c>
      <c r="H1128" s="10"/>
      <c r="I1128" s="10"/>
      <c r="J1128" s="10">
        <v>43.13</v>
      </c>
      <c r="K1128" s="10"/>
      <c r="L1128" s="10">
        <f>F1128+I1128</f>
        <v>0</v>
      </c>
      <c r="M1128" s="10">
        <f>G1128+J1128</f>
        <v>71.45</v>
      </c>
      <c r="N1128" s="10">
        <f>H1128+K1128</f>
        <v>0</v>
      </c>
      <c r="O1128" s="106"/>
      <c r="P1128" s="106"/>
      <c r="Q1128" s="50"/>
    </row>
    <row r="1129" spans="1:17" ht="30" customHeight="1">
      <c r="A1129" s="60" t="s">
        <v>619</v>
      </c>
      <c r="B1129" s="51">
        <v>5</v>
      </c>
      <c r="C1129" s="36" t="s">
        <v>2132</v>
      </c>
      <c r="D1129" s="78" t="s">
        <v>2410</v>
      </c>
      <c r="E1129" s="82" t="s">
        <v>1329</v>
      </c>
      <c r="F1129" s="75">
        <f>F1130+G1130+H1130</f>
        <v>0</v>
      </c>
      <c r="G1129" s="80"/>
      <c r="H1129" s="81"/>
      <c r="I1129" s="75">
        <f>I1130+J1130+K1130</f>
        <v>46</v>
      </c>
      <c r="J1129" s="80"/>
      <c r="K1129" s="81"/>
      <c r="L1129" s="75">
        <f>L1130+M1130+N1130</f>
        <v>46</v>
      </c>
      <c r="M1129" s="80"/>
      <c r="N1129" s="81"/>
      <c r="O1129" s="105" t="s">
        <v>723</v>
      </c>
      <c r="P1129" s="105" t="s">
        <v>1034</v>
      </c>
      <c r="Q1129" s="49"/>
    </row>
    <row r="1130" spans="1:17" ht="30" customHeight="1">
      <c r="A1130" s="61"/>
      <c r="B1130" s="52"/>
      <c r="C1130" s="38" t="s">
        <v>1035</v>
      </c>
      <c r="D1130" s="79"/>
      <c r="E1130" s="83"/>
      <c r="F1130" s="10"/>
      <c r="G1130" s="10"/>
      <c r="H1130" s="10"/>
      <c r="I1130" s="10"/>
      <c r="J1130" s="10">
        <v>46</v>
      </c>
      <c r="K1130" s="10"/>
      <c r="L1130" s="10">
        <f>F1130+I1130</f>
        <v>0</v>
      </c>
      <c r="M1130" s="10">
        <f>G1130+J1130</f>
        <v>46</v>
      </c>
      <c r="N1130" s="10">
        <f>H1130+K1130</f>
        <v>0</v>
      </c>
      <c r="O1130" s="106"/>
      <c r="P1130" s="106"/>
      <c r="Q1130" s="50"/>
    </row>
    <row r="1131" spans="1:17" ht="21.75" customHeight="1">
      <c r="A1131" s="60" t="s">
        <v>619</v>
      </c>
      <c r="B1131" s="51">
        <v>6</v>
      </c>
      <c r="C1131" s="36" t="s">
        <v>2133</v>
      </c>
      <c r="D1131" s="78" t="s">
        <v>2134</v>
      </c>
      <c r="E1131" s="82" t="s">
        <v>1029</v>
      </c>
      <c r="F1131" s="75">
        <f>F1132+G1132+H1132</f>
        <v>0</v>
      </c>
      <c r="G1131" s="80"/>
      <c r="H1131" s="81"/>
      <c r="I1131" s="75">
        <f>I1132+J1132+K1132</f>
        <v>1.42</v>
      </c>
      <c r="J1131" s="80"/>
      <c r="K1131" s="81"/>
      <c r="L1131" s="75">
        <f>L1132+M1132+N1132</f>
        <v>1.42</v>
      </c>
      <c r="M1131" s="80"/>
      <c r="N1131" s="81"/>
      <c r="O1131" s="105" t="s">
        <v>727</v>
      </c>
      <c r="P1131" s="105" t="s">
        <v>1036</v>
      </c>
      <c r="Q1131" s="49" t="s">
        <v>1548</v>
      </c>
    </row>
    <row r="1132" spans="1:17" ht="21.75" customHeight="1">
      <c r="A1132" s="61"/>
      <c r="B1132" s="52"/>
      <c r="C1132" s="38" t="s">
        <v>1037</v>
      </c>
      <c r="D1132" s="79"/>
      <c r="E1132" s="83"/>
      <c r="F1132" s="10"/>
      <c r="G1132" s="10"/>
      <c r="H1132" s="10"/>
      <c r="I1132" s="10"/>
      <c r="J1132" s="10">
        <v>1.42</v>
      </c>
      <c r="K1132" s="10"/>
      <c r="L1132" s="10">
        <f>F1132+I1132</f>
        <v>0</v>
      </c>
      <c r="M1132" s="10">
        <f>G1132+J1132</f>
        <v>1.42</v>
      </c>
      <c r="N1132" s="10">
        <f>H1132+K1132</f>
        <v>0</v>
      </c>
      <c r="O1132" s="106"/>
      <c r="P1132" s="106"/>
      <c r="Q1132" s="50"/>
    </row>
    <row r="1133" spans="1:17" ht="21.75" customHeight="1">
      <c r="A1133" s="60" t="s">
        <v>619</v>
      </c>
      <c r="B1133" s="51">
        <v>7</v>
      </c>
      <c r="C1133" s="39" t="s">
        <v>2135</v>
      </c>
      <c r="D1133" s="91" t="s">
        <v>2136</v>
      </c>
      <c r="E1133" s="53" t="s">
        <v>383</v>
      </c>
      <c r="F1133" s="75">
        <f>F1134+G1134+H1134</f>
        <v>0</v>
      </c>
      <c r="G1133" s="80"/>
      <c r="H1133" s="81"/>
      <c r="I1133" s="75">
        <f>I1134+J1134+K1134</f>
        <v>22.64</v>
      </c>
      <c r="J1133" s="80"/>
      <c r="K1133" s="81"/>
      <c r="L1133" s="75">
        <f>L1134+M1134+N1134</f>
        <v>22.64</v>
      </c>
      <c r="M1133" s="80"/>
      <c r="N1133" s="81"/>
      <c r="O1133" s="58" t="s">
        <v>2137</v>
      </c>
      <c r="P1133" s="58" t="s">
        <v>1348</v>
      </c>
      <c r="Q1133" s="49"/>
    </row>
    <row r="1134" spans="1:17" ht="21.75" customHeight="1">
      <c r="A1134" s="61"/>
      <c r="B1134" s="52"/>
      <c r="C1134" s="39" t="s">
        <v>1347</v>
      </c>
      <c r="D1134" s="79"/>
      <c r="E1134" s="54"/>
      <c r="F1134" s="12"/>
      <c r="G1134" s="10"/>
      <c r="H1134" s="13"/>
      <c r="I1134" s="12">
        <v>21.94</v>
      </c>
      <c r="J1134" s="10">
        <v>0.7</v>
      </c>
      <c r="K1134" s="13"/>
      <c r="L1134" s="12">
        <f>F1134+I1134</f>
        <v>21.94</v>
      </c>
      <c r="M1134" s="10">
        <f>G1134+J1134</f>
        <v>0.7</v>
      </c>
      <c r="N1134" s="13">
        <f>H1134+K1134</f>
        <v>0</v>
      </c>
      <c r="O1134" s="59"/>
      <c r="P1134" s="59"/>
      <c r="Q1134" s="50"/>
    </row>
    <row r="1135" spans="1:17" ht="21.75" customHeight="1">
      <c r="A1135" s="60" t="s">
        <v>619</v>
      </c>
      <c r="B1135" s="51"/>
      <c r="C1135" s="36"/>
      <c r="D1135" s="92"/>
      <c r="E1135" s="93"/>
      <c r="F1135" s="88">
        <f>F1136+G1136+H1136</f>
        <v>32.760000000000005</v>
      </c>
      <c r="G1135" s="89"/>
      <c r="H1135" s="90"/>
      <c r="I1135" s="88">
        <f>I1136+J1136+K1136</f>
        <v>149.25</v>
      </c>
      <c r="J1135" s="89"/>
      <c r="K1135" s="90"/>
      <c r="L1135" s="88">
        <f>L1136+M1136+N1136</f>
        <v>182.01000000000002</v>
      </c>
      <c r="M1135" s="89"/>
      <c r="N1135" s="90"/>
      <c r="O1135" s="99"/>
      <c r="P1135" s="99"/>
      <c r="Q1135" s="103"/>
    </row>
    <row r="1136" spans="1:17" ht="21.75" customHeight="1">
      <c r="A1136" s="61"/>
      <c r="B1136" s="52"/>
      <c r="C1136" s="38" t="s">
        <v>732</v>
      </c>
      <c r="D1136" s="87"/>
      <c r="E1136" s="94"/>
      <c r="F1136" s="11">
        <f aca="true" t="shared" si="39" ref="F1136:M1136">F1122+F1124+F1126+F1128+F1130+F1132+F1134</f>
        <v>0</v>
      </c>
      <c r="G1136" s="11">
        <f t="shared" si="39"/>
        <v>28.830000000000002</v>
      </c>
      <c r="H1136" s="11">
        <f t="shared" si="39"/>
        <v>3.93</v>
      </c>
      <c r="I1136" s="11">
        <f t="shared" si="39"/>
        <v>48.650000000000006</v>
      </c>
      <c r="J1136" s="11">
        <f t="shared" si="39"/>
        <v>91.35000000000001</v>
      </c>
      <c r="K1136" s="11">
        <f t="shared" si="39"/>
        <v>9.25</v>
      </c>
      <c r="L1136" s="11">
        <f t="shared" si="39"/>
        <v>48.650000000000006</v>
      </c>
      <c r="M1136" s="11">
        <f t="shared" si="39"/>
        <v>120.18</v>
      </c>
      <c r="N1136" s="11">
        <f>N1122+N1124+N1126+N1128+N1130+N1132</f>
        <v>13.18</v>
      </c>
      <c r="O1136" s="100"/>
      <c r="P1136" s="100"/>
      <c r="Q1136" s="104"/>
    </row>
    <row r="1137" spans="1:17" ht="21.75" customHeight="1">
      <c r="A1137" s="60" t="s">
        <v>620</v>
      </c>
      <c r="B1137" s="51">
        <v>1</v>
      </c>
      <c r="C1137" s="36" t="s">
        <v>2138</v>
      </c>
      <c r="D1137" s="78" t="s">
        <v>2411</v>
      </c>
      <c r="E1137" s="82" t="s">
        <v>1427</v>
      </c>
      <c r="F1137" s="75">
        <f>F1138+G1138+H1138</f>
        <v>1.5</v>
      </c>
      <c r="G1137" s="80"/>
      <c r="H1137" s="81"/>
      <c r="I1137" s="75">
        <f>I1138+J1138+K1138</f>
        <v>1.8</v>
      </c>
      <c r="J1137" s="80"/>
      <c r="K1137" s="81"/>
      <c r="L1137" s="75">
        <f>L1138+M1138+N1138</f>
        <v>3.3</v>
      </c>
      <c r="M1137" s="80"/>
      <c r="N1137" s="81"/>
      <c r="O1137" s="105" t="s">
        <v>646</v>
      </c>
      <c r="P1137" s="105" t="s">
        <v>1038</v>
      </c>
      <c r="Q1137" s="49"/>
    </row>
    <row r="1138" spans="1:17" ht="21.75" customHeight="1">
      <c r="A1138" s="61"/>
      <c r="B1138" s="52"/>
      <c r="C1138" s="38" t="s">
        <v>1039</v>
      </c>
      <c r="D1138" s="79"/>
      <c r="E1138" s="83"/>
      <c r="F1138" s="10"/>
      <c r="G1138" s="10"/>
      <c r="H1138" s="10">
        <v>1.5</v>
      </c>
      <c r="I1138" s="10"/>
      <c r="J1138" s="10"/>
      <c r="K1138" s="10">
        <v>1.8</v>
      </c>
      <c r="L1138" s="10">
        <f>F1138+I1138</f>
        <v>0</v>
      </c>
      <c r="M1138" s="10">
        <f>G1138+J1138</f>
        <v>0</v>
      </c>
      <c r="N1138" s="10">
        <f>H1138+K1138</f>
        <v>3.3</v>
      </c>
      <c r="O1138" s="106"/>
      <c r="P1138" s="106"/>
      <c r="Q1138" s="50"/>
    </row>
    <row r="1139" spans="1:17" ht="30" customHeight="1">
      <c r="A1139" s="60" t="s">
        <v>620</v>
      </c>
      <c r="B1139" s="51">
        <v>2</v>
      </c>
      <c r="C1139" s="36" t="s">
        <v>2139</v>
      </c>
      <c r="D1139" s="78" t="s">
        <v>2412</v>
      </c>
      <c r="E1139" s="82" t="s">
        <v>1427</v>
      </c>
      <c r="F1139" s="75">
        <f>F1140+G1140+H1140</f>
        <v>1.74</v>
      </c>
      <c r="G1139" s="80"/>
      <c r="H1139" s="81"/>
      <c r="I1139" s="75">
        <f>I1140+J1140+K1140</f>
        <v>1.62</v>
      </c>
      <c r="J1139" s="80"/>
      <c r="K1139" s="81"/>
      <c r="L1139" s="75">
        <f>L1140+M1140+N1140</f>
        <v>3.3600000000000003</v>
      </c>
      <c r="M1139" s="80"/>
      <c r="N1139" s="81"/>
      <c r="O1139" s="105" t="s">
        <v>2140</v>
      </c>
      <c r="P1139" s="105" t="s">
        <v>1040</v>
      </c>
      <c r="Q1139" s="49"/>
    </row>
    <row r="1140" spans="1:17" ht="30" customHeight="1">
      <c r="A1140" s="61"/>
      <c r="B1140" s="52"/>
      <c r="C1140" s="38" t="s">
        <v>1041</v>
      </c>
      <c r="D1140" s="79"/>
      <c r="E1140" s="83"/>
      <c r="F1140" s="10"/>
      <c r="G1140" s="10"/>
      <c r="H1140" s="10">
        <v>1.74</v>
      </c>
      <c r="I1140" s="10"/>
      <c r="J1140" s="10"/>
      <c r="K1140" s="10">
        <v>1.62</v>
      </c>
      <c r="L1140" s="10">
        <f>F1140+I1140</f>
        <v>0</v>
      </c>
      <c r="M1140" s="10">
        <f>G1140+J1140</f>
        <v>0</v>
      </c>
      <c r="N1140" s="10">
        <f>H1140+K1140</f>
        <v>3.3600000000000003</v>
      </c>
      <c r="O1140" s="106"/>
      <c r="P1140" s="106"/>
      <c r="Q1140" s="50"/>
    </row>
    <row r="1141" spans="1:17" ht="30" customHeight="1">
      <c r="A1141" s="60" t="s">
        <v>620</v>
      </c>
      <c r="B1141" s="51">
        <v>3</v>
      </c>
      <c r="C1141" s="36" t="s">
        <v>2141</v>
      </c>
      <c r="D1141" s="78" t="s">
        <v>2413</v>
      </c>
      <c r="E1141" s="82" t="s">
        <v>1042</v>
      </c>
      <c r="F1141" s="75">
        <f>F1142+G1142+H1142</f>
        <v>0</v>
      </c>
      <c r="G1141" s="80"/>
      <c r="H1141" s="81"/>
      <c r="I1141" s="75">
        <f>I1142+J1142+K1142</f>
        <v>2.8</v>
      </c>
      <c r="J1141" s="80"/>
      <c r="K1141" s="81"/>
      <c r="L1141" s="75">
        <f>L1142+M1142+N1142</f>
        <v>2.8</v>
      </c>
      <c r="M1141" s="80"/>
      <c r="N1141" s="81"/>
      <c r="O1141" s="105" t="s">
        <v>1215</v>
      </c>
      <c r="P1141" s="105" t="s">
        <v>1043</v>
      </c>
      <c r="Q1141" s="49" t="s">
        <v>1548</v>
      </c>
    </row>
    <row r="1142" spans="1:17" ht="30" customHeight="1">
      <c r="A1142" s="61"/>
      <c r="B1142" s="52"/>
      <c r="C1142" s="38" t="s">
        <v>1044</v>
      </c>
      <c r="D1142" s="79"/>
      <c r="E1142" s="83"/>
      <c r="F1142" s="10"/>
      <c r="G1142" s="10"/>
      <c r="H1142" s="10"/>
      <c r="I1142" s="10"/>
      <c r="J1142" s="10"/>
      <c r="K1142" s="10">
        <v>2.8</v>
      </c>
      <c r="L1142" s="10">
        <f>F1142+I1142</f>
        <v>0</v>
      </c>
      <c r="M1142" s="10">
        <f>G1142+J1142</f>
        <v>0</v>
      </c>
      <c r="N1142" s="10">
        <f>H1142+K1142</f>
        <v>2.8</v>
      </c>
      <c r="O1142" s="106"/>
      <c r="P1142" s="106"/>
      <c r="Q1142" s="50"/>
    </row>
    <row r="1143" spans="1:17" ht="30" customHeight="1">
      <c r="A1143" s="60" t="s">
        <v>620</v>
      </c>
      <c r="B1143" s="51">
        <v>4</v>
      </c>
      <c r="C1143" s="36" t="s">
        <v>2142</v>
      </c>
      <c r="D1143" s="78" t="s">
        <v>2414</v>
      </c>
      <c r="E1143" s="82" t="s">
        <v>1428</v>
      </c>
      <c r="F1143" s="75">
        <f>F1144+G1144+H1144</f>
        <v>0</v>
      </c>
      <c r="G1143" s="80"/>
      <c r="H1143" s="81"/>
      <c r="I1143" s="75">
        <f>I1144+J1144+K1144</f>
        <v>3.9</v>
      </c>
      <c r="J1143" s="80"/>
      <c r="K1143" s="81"/>
      <c r="L1143" s="75">
        <f>L1144+M1144+N1144</f>
        <v>3.9</v>
      </c>
      <c r="M1143" s="80"/>
      <c r="N1143" s="81"/>
      <c r="O1143" s="105" t="s">
        <v>646</v>
      </c>
      <c r="P1143" s="105" t="s">
        <v>1045</v>
      </c>
      <c r="Q1143" s="49"/>
    </row>
    <row r="1144" spans="1:17" ht="30" customHeight="1">
      <c r="A1144" s="61"/>
      <c r="B1144" s="52"/>
      <c r="C1144" s="38" t="s">
        <v>1046</v>
      </c>
      <c r="D1144" s="79"/>
      <c r="E1144" s="83"/>
      <c r="F1144" s="10"/>
      <c r="G1144" s="10"/>
      <c r="H1144" s="10"/>
      <c r="I1144" s="10"/>
      <c r="J1144" s="10">
        <v>3.9</v>
      </c>
      <c r="K1144" s="10"/>
      <c r="L1144" s="10">
        <f>F1144+I1144</f>
        <v>0</v>
      </c>
      <c r="M1144" s="10">
        <f>G1144+J1144</f>
        <v>3.9</v>
      </c>
      <c r="N1144" s="10">
        <f>H1144+K1144</f>
        <v>0</v>
      </c>
      <c r="O1144" s="106"/>
      <c r="P1144" s="106"/>
      <c r="Q1144" s="50"/>
    </row>
    <row r="1145" spans="1:17" ht="30" customHeight="1">
      <c r="A1145" s="60" t="s">
        <v>620</v>
      </c>
      <c r="B1145" s="51">
        <v>5</v>
      </c>
      <c r="C1145" s="36" t="s">
        <v>2143</v>
      </c>
      <c r="D1145" s="78" t="s">
        <v>2415</v>
      </c>
      <c r="E1145" s="82" t="s">
        <v>1047</v>
      </c>
      <c r="F1145" s="75">
        <f>F1146+G1146+H1146</f>
        <v>0</v>
      </c>
      <c r="G1145" s="80"/>
      <c r="H1145" s="81"/>
      <c r="I1145" s="75">
        <f>I1146+J1146+K1146</f>
        <v>1.7</v>
      </c>
      <c r="J1145" s="80"/>
      <c r="K1145" s="81"/>
      <c r="L1145" s="75">
        <f>L1146+M1146+N1146</f>
        <v>1.7</v>
      </c>
      <c r="M1145" s="80"/>
      <c r="N1145" s="81"/>
      <c r="O1145" s="105" t="s">
        <v>44</v>
      </c>
      <c r="P1145" s="105" t="s">
        <v>1048</v>
      </c>
      <c r="Q1145" s="49"/>
    </row>
    <row r="1146" spans="1:17" ht="30" customHeight="1">
      <c r="A1146" s="61"/>
      <c r="B1146" s="52"/>
      <c r="C1146" s="38" t="s">
        <v>148</v>
      </c>
      <c r="D1146" s="79"/>
      <c r="E1146" s="83"/>
      <c r="F1146" s="10"/>
      <c r="G1146" s="10"/>
      <c r="H1146" s="10"/>
      <c r="I1146" s="10"/>
      <c r="J1146" s="10"/>
      <c r="K1146" s="10">
        <v>1.7</v>
      </c>
      <c r="L1146" s="10">
        <f>F1146+I1146</f>
        <v>0</v>
      </c>
      <c r="M1146" s="10">
        <f>G1146+J1146</f>
        <v>0</v>
      </c>
      <c r="N1146" s="10">
        <f>H1146+K1146</f>
        <v>1.7</v>
      </c>
      <c r="O1146" s="106"/>
      <c r="P1146" s="106"/>
      <c r="Q1146" s="50"/>
    </row>
    <row r="1147" spans="1:17" ht="22.5" customHeight="1">
      <c r="A1147" s="60" t="s">
        <v>620</v>
      </c>
      <c r="B1147" s="51">
        <v>6</v>
      </c>
      <c r="C1147" s="36" t="s">
        <v>2144</v>
      </c>
      <c r="D1147" s="78" t="s">
        <v>2416</v>
      </c>
      <c r="E1147" s="82" t="s">
        <v>1047</v>
      </c>
      <c r="F1147" s="75">
        <f>F1148+G1148+H1148</f>
        <v>0</v>
      </c>
      <c r="G1147" s="80"/>
      <c r="H1147" s="81"/>
      <c r="I1147" s="75">
        <f>I1148+J1148+K1148</f>
        <v>1.1</v>
      </c>
      <c r="J1147" s="80"/>
      <c r="K1147" s="81"/>
      <c r="L1147" s="75">
        <f>L1148+M1148+N1148</f>
        <v>1.1</v>
      </c>
      <c r="M1147" s="80"/>
      <c r="N1147" s="81"/>
      <c r="O1147" s="105" t="s">
        <v>44</v>
      </c>
      <c r="P1147" s="105" t="s">
        <v>1048</v>
      </c>
      <c r="Q1147" s="49"/>
    </row>
    <row r="1148" spans="1:17" ht="32.25" customHeight="1">
      <c r="A1148" s="61"/>
      <c r="B1148" s="52"/>
      <c r="C1148" s="38" t="s">
        <v>149</v>
      </c>
      <c r="D1148" s="79"/>
      <c r="E1148" s="83"/>
      <c r="F1148" s="10"/>
      <c r="G1148" s="10"/>
      <c r="H1148" s="10"/>
      <c r="I1148" s="10"/>
      <c r="J1148" s="10"/>
      <c r="K1148" s="10">
        <v>1.1</v>
      </c>
      <c r="L1148" s="10">
        <f>F1148+I1148</f>
        <v>0</v>
      </c>
      <c r="M1148" s="10">
        <f>G1148+J1148</f>
        <v>0</v>
      </c>
      <c r="N1148" s="10">
        <f>H1148+K1148</f>
        <v>1.1</v>
      </c>
      <c r="O1148" s="106"/>
      <c r="P1148" s="106"/>
      <c r="Q1148" s="50"/>
    </row>
    <row r="1149" spans="1:17" ht="22.5" customHeight="1">
      <c r="A1149" s="60" t="s">
        <v>620</v>
      </c>
      <c r="B1149" s="51"/>
      <c r="C1149" s="36"/>
      <c r="D1149" s="92"/>
      <c r="E1149" s="93"/>
      <c r="F1149" s="88">
        <f>F1150+G1150+H1150</f>
        <v>3.24</v>
      </c>
      <c r="G1149" s="89"/>
      <c r="H1149" s="90"/>
      <c r="I1149" s="88">
        <f>I1150+J1150+K1150</f>
        <v>12.92</v>
      </c>
      <c r="J1149" s="89"/>
      <c r="K1149" s="90"/>
      <c r="L1149" s="88">
        <f>L1150+M1150+N1150</f>
        <v>16.16</v>
      </c>
      <c r="M1149" s="89"/>
      <c r="N1149" s="90"/>
      <c r="O1149" s="99"/>
      <c r="P1149" s="99"/>
      <c r="Q1149" s="103"/>
    </row>
    <row r="1150" spans="1:17" ht="22.5" customHeight="1">
      <c r="A1150" s="61"/>
      <c r="B1150" s="52"/>
      <c r="C1150" s="38" t="s">
        <v>509</v>
      </c>
      <c r="D1150" s="87"/>
      <c r="E1150" s="94"/>
      <c r="F1150" s="11">
        <f>F1138+F1140+F1142+F1144+F1146+F1148</f>
        <v>0</v>
      </c>
      <c r="G1150" s="11">
        <f aca="true" t="shared" si="40" ref="G1150:N1150">G1138+G1140+G1142+G1144+G1146+G1148</f>
        <v>0</v>
      </c>
      <c r="H1150" s="11">
        <f t="shared" si="40"/>
        <v>3.24</v>
      </c>
      <c r="I1150" s="11">
        <f t="shared" si="40"/>
        <v>0</v>
      </c>
      <c r="J1150" s="11">
        <f t="shared" si="40"/>
        <v>3.9</v>
      </c>
      <c r="K1150" s="11">
        <f t="shared" si="40"/>
        <v>9.02</v>
      </c>
      <c r="L1150" s="11">
        <f t="shared" si="40"/>
        <v>0</v>
      </c>
      <c r="M1150" s="11">
        <f t="shared" si="40"/>
        <v>3.9</v>
      </c>
      <c r="N1150" s="11">
        <f t="shared" si="40"/>
        <v>12.26</v>
      </c>
      <c r="O1150" s="100"/>
      <c r="P1150" s="100"/>
      <c r="Q1150" s="104"/>
    </row>
    <row r="1151" spans="1:17" ht="22.5" customHeight="1">
      <c r="A1151" s="60" t="s">
        <v>621</v>
      </c>
      <c r="B1151" s="51">
        <v>1</v>
      </c>
      <c r="C1151" s="36" t="s">
        <v>2145</v>
      </c>
      <c r="D1151" s="78" t="s">
        <v>2417</v>
      </c>
      <c r="E1151" s="84" t="s">
        <v>384</v>
      </c>
      <c r="F1151" s="75">
        <f>F1152+G1152+H1152</f>
        <v>0</v>
      </c>
      <c r="G1151" s="80"/>
      <c r="H1151" s="81"/>
      <c r="I1151" s="75">
        <f>I1152+J1152+K1152</f>
        <v>119.87</v>
      </c>
      <c r="J1151" s="80"/>
      <c r="K1151" s="81"/>
      <c r="L1151" s="75">
        <f>L1152+M1152+N1152</f>
        <v>119.87</v>
      </c>
      <c r="M1151" s="80"/>
      <c r="N1151" s="81"/>
      <c r="O1151" s="105" t="s">
        <v>723</v>
      </c>
      <c r="P1151" s="105" t="s">
        <v>150</v>
      </c>
      <c r="Q1151" s="49"/>
    </row>
    <row r="1152" spans="1:17" ht="22.5" customHeight="1">
      <c r="A1152" s="61"/>
      <c r="B1152" s="52"/>
      <c r="C1152" s="38" t="s">
        <v>151</v>
      </c>
      <c r="D1152" s="79"/>
      <c r="E1152" s="85"/>
      <c r="F1152" s="10"/>
      <c r="G1152" s="10"/>
      <c r="H1152" s="10"/>
      <c r="I1152" s="10">
        <v>119.87</v>
      </c>
      <c r="J1152" s="10"/>
      <c r="K1152" s="10"/>
      <c r="L1152" s="10">
        <f>F1152+I1152</f>
        <v>119.87</v>
      </c>
      <c r="M1152" s="10">
        <f>G1152+J1152</f>
        <v>0</v>
      </c>
      <c r="N1152" s="10">
        <f>H1152+K1152</f>
        <v>0</v>
      </c>
      <c r="O1152" s="106"/>
      <c r="P1152" s="106"/>
      <c r="Q1152" s="50"/>
    </row>
    <row r="1153" spans="1:17" ht="22.5" customHeight="1">
      <c r="A1153" s="60" t="s">
        <v>621</v>
      </c>
      <c r="B1153" s="51">
        <v>2</v>
      </c>
      <c r="C1153" s="36" t="s">
        <v>2146</v>
      </c>
      <c r="D1153" s="78" t="s">
        <v>2418</v>
      </c>
      <c r="E1153" s="82" t="s">
        <v>152</v>
      </c>
      <c r="F1153" s="75">
        <f>F1154+G1154+H1154</f>
        <v>0</v>
      </c>
      <c r="G1153" s="80"/>
      <c r="H1153" s="81"/>
      <c r="I1153" s="75">
        <f>I1154+J1154+K1154</f>
        <v>64.1</v>
      </c>
      <c r="J1153" s="80"/>
      <c r="K1153" s="81"/>
      <c r="L1153" s="75">
        <f>L1154+M1154+N1154</f>
        <v>64.1</v>
      </c>
      <c r="M1153" s="80"/>
      <c r="N1153" s="81"/>
      <c r="O1153" s="105" t="s">
        <v>723</v>
      </c>
      <c r="P1153" s="105" t="s">
        <v>153</v>
      </c>
      <c r="Q1153" s="49"/>
    </row>
    <row r="1154" spans="1:17" ht="22.5" customHeight="1">
      <c r="A1154" s="61"/>
      <c r="B1154" s="52"/>
      <c r="C1154" s="38" t="s">
        <v>154</v>
      </c>
      <c r="D1154" s="79"/>
      <c r="E1154" s="83"/>
      <c r="F1154" s="10"/>
      <c r="G1154" s="10"/>
      <c r="H1154" s="10"/>
      <c r="I1154" s="10">
        <v>64.1</v>
      </c>
      <c r="J1154" s="10"/>
      <c r="K1154" s="10"/>
      <c r="L1154" s="10">
        <f>F1154+I1154</f>
        <v>64.1</v>
      </c>
      <c r="M1154" s="10">
        <f>G1154+J1154</f>
        <v>0</v>
      </c>
      <c r="N1154" s="10">
        <f>H1154+K1154</f>
        <v>0</v>
      </c>
      <c r="O1154" s="106"/>
      <c r="P1154" s="106"/>
      <c r="Q1154" s="50"/>
    </row>
    <row r="1155" spans="1:17" ht="22.5" customHeight="1">
      <c r="A1155" s="60" t="s">
        <v>621</v>
      </c>
      <c r="B1155" s="51"/>
      <c r="C1155" s="36"/>
      <c r="D1155" s="92"/>
      <c r="E1155" s="93"/>
      <c r="F1155" s="88">
        <f>F1156+G1156+H1156</f>
        <v>0</v>
      </c>
      <c r="G1155" s="89"/>
      <c r="H1155" s="90"/>
      <c r="I1155" s="88">
        <f>I1156+J1156+K1156</f>
        <v>183.97</v>
      </c>
      <c r="J1155" s="89"/>
      <c r="K1155" s="90"/>
      <c r="L1155" s="88">
        <f>L1156+M1156+N1156</f>
        <v>183.97</v>
      </c>
      <c r="M1155" s="89"/>
      <c r="N1155" s="90"/>
      <c r="O1155" s="99"/>
      <c r="P1155" s="99"/>
      <c r="Q1155" s="103"/>
    </row>
    <row r="1156" spans="1:17" ht="22.5" customHeight="1">
      <c r="A1156" s="61"/>
      <c r="B1156" s="52"/>
      <c r="C1156" s="38" t="s">
        <v>788</v>
      </c>
      <c r="D1156" s="87"/>
      <c r="E1156" s="94"/>
      <c r="F1156" s="11">
        <f>F1152+F1154</f>
        <v>0</v>
      </c>
      <c r="G1156" s="11">
        <f aca="true" t="shared" si="41" ref="G1156:N1156">G1152+G1154</f>
        <v>0</v>
      </c>
      <c r="H1156" s="11">
        <f t="shared" si="41"/>
        <v>0</v>
      </c>
      <c r="I1156" s="11">
        <f t="shared" si="41"/>
        <v>183.97</v>
      </c>
      <c r="J1156" s="11">
        <f t="shared" si="41"/>
        <v>0</v>
      </c>
      <c r="K1156" s="11">
        <f t="shared" si="41"/>
        <v>0</v>
      </c>
      <c r="L1156" s="11">
        <f t="shared" si="41"/>
        <v>183.97</v>
      </c>
      <c r="M1156" s="11">
        <f t="shared" si="41"/>
        <v>0</v>
      </c>
      <c r="N1156" s="11">
        <f t="shared" si="41"/>
        <v>0</v>
      </c>
      <c r="O1156" s="100"/>
      <c r="P1156" s="100"/>
      <c r="Q1156" s="104"/>
    </row>
    <row r="1157" spans="1:17" ht="22.5" customHeight="1">
      <c r="A1157" s="60" t="s">
        <v>622</v>
      </c>
      <c r="B1157" s="51">
        <v>1</v>
      </c>
      <c r="C1157" s="36" t="s">
        <v>2147</v>
      </c>
      <c r="D1157" s="78" t="s">
        <v>2419</v>
      </c>
      <c r="E1157" s="82" t="s">
        <v>1147</v>
      </c>
      <c r="F1157" s="75">
        <f>F1158+G1158+H1158</f>
        <v>0</v>
      </c>
      <c r="G1157" s="80"/>
      <c r="H1157" s="81"/>
      <c r="I1157" s="75">
        <f>I1158+J1158+K1158</f>
        <v>113</v>
      </c>
      <c r="J1157" s="80"/>
      <c r="K1157" s="81"/>
      <c r="L1157" s="75">
        <f>L1158+M1158+N1158</f>
        <v>113</v>
      </c>
      <c r="M1157" s="80"/>
      <c r="N1157" s="81"/>
      <c r="O1157" s="105" t="s">
        <v>723</v>
      </c>
      <c r="P1157" s="105" t="s">
        <v>155</v>
      </c>
      <c r="Q1157" s="49"/>
    </row>
    <row r="1158" spans="1:17" ht="22.5" customHeight="1">
      <c r="A1158" s="61"/>
      <c r="B1158" s="52"/>
      <c r="C1158" s="38" t="s">
        <v>156</v>
      </c>
      <c r="D1158" s="79"/>
      <c r="E1158" s="83"/>
      <c r="F1158" s="10"/>
      <c r="G1158" s="10"/>
      <c r="H1158" s="10"/>
      <c r="I1158" s="10">
        <v>113</v>
      </c>
      <c r="J1158" s="10"/>
      <c r="K1158" s="10"/>
      <c r="L1158" s="10">
        <f>F1158+I1158</f>
        <v>113</v>
      </c>
      <c r="M1158" s="10">
        <f>G1158+J1158</f>
        <v>0</v>
      </c>
      <c r="N1158" s="10">
        <f>H1158+K1158</f>
        <v>0</v>
      </c>
      <c r="O1158" s="106"/>
      <c r="P1158" s="106"/>
      <c r="Q1158" s="50"/>
    </row>
    <row r="1159" spans="1:17" ht="22.5" customHeight="1">
      <c r="A1159" s="60" t="s">
        <v>622</v>
      </c>
      <c r="B1159" s="51">
        <v>2</v>
      </c>
      <c r="C1159" s="36" t="s">
        <v>2148</v>
      </c>
      <c r="D1159" s="91">
        <v>28277</v>
      </c>
      <c r="E1159" s="82" t="s">
        <v>1148</v>
      </c>
      <c r="F1159" s="75">
        <f>F1160+G1160+H1160</f>
        <v>116</v>
      </c>
      <c r="G1159" s="80"/>
      <c r="H1159" s="81"/>
      <c r="I1159" s="75">
        <f>I1160+J1160+K1160</f>
        <v>0</v>
      </c>
      <c r="J1159" s="80"/>
      <c r="K1159" s="81"/>
      <c r="L1159" s="75">
        <f>L1160+M1160+N1160</f>
        <v>116</v>
      </c>
      <c r="M1159" s="80"/>
      <c r="N1159" s="81"/>
      <c r="O1159" s="105" t="s">
        <v>723</v>
      </c>
      <c r="P1159" s="105" t="s">
        <v>155</v>
      </c>
      <c r="Q1159" s="49"/>
    </row>
    <row r="1160" spans="1:17" ht="22.5" customHeight="1">
      <c r="A1160" s="61"/>
      <c r="B1160" s="52"/>
      <c r="C1160" s="38" t="s">
        <v>157</v>
      </c>
      <c r="D1160" s="79"/>
      <c r="E1160" s="83"/>
      <c r="F1160" s="10"/>
      <c r="G1160" s="10">
        <v>116</v>
      </c>
      <c r="H1160" s="10"/>
      <c r="I1160" s="10"/>
      <c r="J1160" s="10"/>
      <c r="K1160" s="10"/>
      <c r="L1160" s="10">
        <f>F1160+I1160</f>
        <v>0</v>
      </c>
      <c r="M1160" s="10">
        <f>G1160+J1160</f>
        <v>116</v>
      </c>
      <c r="N1160" s="10">
        <f>H1160+K1160</f>
        <v>0</v>
      </c>
      <c r="O1160" s="106"/>
      <c r="P1160" s="106"/>
      <c r="Q1160" s="50"/>
    </row>
    <row r="1161" spans="1:17" ht="21.75" customHeight="1">
      <c r="A1161" s="60" t="s">
        <v>622</v>
      </c>
      <c r="B1161" s="51"/>
      <c r="C1161" s="36"/>
      <c r="D1161" s="92"/>
      <c r="E1161" s="93"/>
      <c r="F1161" s="88">
        <f>F1162+G1162+H1162</f>
        <v>116</v>
      </c>
      <c r="G1161" s="89"/>
      <c r="H1161" s="90"/>
      <c r="I1161" s="88">
        <f>I1162+J1162+K1162</f>
        <v>113</v>
      </c>
      <c r="J1161" s="89"/>
      <c r="K1161" s="90"/>
      <c r="L1161" s="88">
        <f>L1162+M1162+N1162</f>
        <v>229</v>
      </c>
      <c r="M1161" s="89"/>
      <c r="N1161" s="90"/>
      <c r="O1161" s="99"/>
      <c r="P1161" s="99"/>
      <c r="Q1161" s="103"/>
    </row>
    <row r="1162" spans="1:17" ht="21.75" customHeight="1">
      <c r="A1162" s="61"/>
      <c r="B1162" s="52"/>
      <c r="C1162" s="38" t="s">
        <v>788</v>
      </c>
      <c r="D1162" s="87"/>
      <c r="E1162" s="94"/>
      <c r="F1162" s="11">
        <f>F1158+F1160</f>
        <v>0</v>
      </c>
      <c r="G1162" s="11">
        <f aca="true" t="shared" si="42" ref="G1162:N1162">G1158+G1160</f>
        <v>116</v>
      </c>
      <c r="H1162" s="11">
        <f t="shared" si="42"/>
        <v>0</v>
      </c>
      <c r="I1162" s="11">
        <f t="shared" si="42"/>
        <v>113</v>
      </c>
      <c r="J1162" s="11">
        <f t="shared" si="42"/>
        <v>0</v>
      </c>
      <c r="K1162" s="11">
        <f t="shared" si="42"/>
        <v>0</v>
      </c>
      <c r="L1162" s="11">
        <f t="shared" si="42"/>
        <v>113</v>
      </c>
      <c r="M1162" s="11">
        <f t="shared" si="42"/>
        <v>116</v>
      </c>
      <c r="N1162" s="11">
        <f t="shared" si="42"/>
        <v>0</v>
      </c>
      <c r="O1162" s="100"/>
      <c r="P1162" s="100"/>
      <c r="Q1162" s="104"/>
    </row>
    <row r="1163" spans="1:17" ht="30" customHeight="1">
      <c r="A1163" s="60" t="s">
        <v>623</v>
      </c>
      <c r="B1163" s="51">
        <v>1</v>
      </c>
      <c r="C1163" s="36" t="s">
        <v>2149</v>
      </c>
      <c r="D1163" s="78" t="s">
        <v>2420</v>
      </c>
      <c r="E1163" s="82" t="s">
        <v>158</v>
      </c>
      <c r="F1163" s="75">
        <f>F1164+G1164+H1164</f>
        <v>117.04</v>
      </c>
      <c r="G1163" s="80"/>
      <c r="H1163" s="81"/>
      <c r="I1163" s="75">
        <f>I1164+J1164+K1164</f>
        <v>13.21</v>
      </c>
      <c r="J1163" s="80"/>
      <c r="K1163" s="81"/>
      <c r="L1163" s="75">
        <f>L1164+M1164+N1164</f>
        <v>130.25</v>
      </c>
      <c r="M1163" s="80"/>
      <c r="N1163" s="81"/>
      <c r="O1163" s="105" t="s">
        <v>723</v>
      </c>
      <c r="P1163" s="105" t="s">
        <v>159</v>
      </c>
      <c r="Q1163" s="49"/>
    </row>
    <row r="1164" spans="1:17" ht="30" customHeight="1">
      <c r="A1164" s="61"/>
      <c r="B1164" s="52"/>
      <c r="C1164" s="38" t="s">
        <v>160</v>
      </c>
      <c r="D1164" s="79"/>
      <c r="E1164" s="83"/>
      <c r="F1164" s="10"/>
      <c r="G1164" s="10">
        <v>117.04</v>
      </c>
      <c r="H1164" s="10"/>
      <c r="I1164" s="10"/>
      <c r="J1164" s="10">
        <v>13.21</v>
      </c>
      <c r="K1164" s="10"/>
      <c r="L1164" s="10">
        <f>F1164+I1164</f>
        <v>0</v>
      </c>
      <c r="M1164" s="10">
        <f>G1164+J1164</f>
        <v>130.25</v>
      </c>
      <c r="N1164" s="10">
        <f>H1164+K1164</f>
        <v>0</v>
      </c>
      <c r="O1164" s="106"/>
      <c r="P1164" s="106"/>
      <c r="Q1164" s="50"/>
    </row>
    <row r="1165" spans="1:17" ht="30.75" customHeight="1">
      <c r="A1165" s="60" t="s">
        <v>623</v>
      </c>
      <c r="B1165" s="51">
        <v>2</v>
      </c>
      <c r="C1165" s="36" t="s">
        <v>2427</v>
      </c>
      <c r="D1165" s="78" t="s">
        <v>2421</v>
      </c>
      <c r="E1165" s="82" t="s">
        <v>158</v>
      </c>
      <c r="F1165" s="75">
        <f>F1166+G1166+H1166</f>
        <v>168.27</v>
      </c>
      <c r="G1165" s="80"/>
      <c r="H1165" s="81"/>
      <c r="I1165" s="75">
        <f>I1166+J1166+K1166</f>
        <v>46.98</v>
      </c>
      <c r="J1165" s="80"/>
      <c r="K1165" s="81"/>
      <c r="L1165" s="75">
        <f>L1166+M1166+N1166</f>
        <v>215.25</v>
      </c>
      <c r="M1165" s="80"/>
      <c r="N1165" s="81"/>
      <c r="O1165" s="105" t="s">
        <v>734</v>
      </c>
      <c r="P1165" s="105" t="s">
        <v>161</v>
      </c>
      <c r="Q1165" s="49"/>
    </row>
    <row r="1166" spans="1:17" ht="30.75" customHeight="1">
      <c r="A1166" s="61"/>
      <c r="B1166" s="52"/>
      <c r="C1166" s="38" t="s">
        <v>162</v>
      </c>
      <c r="D1166" s="79"/>
      <c r="E1166" s="83"/>
      <c r="F1166" s="10"/>
      <c r="G1166" s="10">
        <v>168.27</v>
      </c>
      <c r="H1166" s="10"/>
      <c r="I1166" s="10"/>
      <c r="J1166" s="10">
        <v>46.98</v>
      </c>
      <c r="K1166" s="10"/>
      <c r="L1166" s="10">
        <f>F1166+I1166</f>
        <v>0</v>
      </c>
      <c r="M1166" s="10">
        <f>G1166+J1166</f>
        <v>215.25</v>
      </c>
      <c r="N1166" s="10">
        <f>H1166+K1166</f>
        <v>0</v>
      </c>
      <c r="O1166" s="106"/>
      <c r="P1166" s="106"/>
      <c r="Q1166" s="50"/>
    </row>
    <row r="1167" spans="1:17" ht="30" customHeight="1">
      <c r="A1167" s="60" t="s">
        <v>623</v>
      </c>
      <c r="B1167" s="51">
        <v>3</v>
      </c>
      <c r="C1167" s="36" t="s">
        <v>2428</v>
      </c>
      <c r="D1167" s="78" t="s">
        <v>2421</v>
      </c>
      <c r="E1167" s="82" t="s">
        <v>158</v>
      </c>
      <c r="F1167" s="75">
        <f>F1168+G1168+H1168</f>
        <v>0</v>
      </c>
      <c r="G1167" s="80"/>
      <c r="H1167" s="81"/>
      <c r="I1167" s="75">
        <f>I1168+J1168+K1168</f>
        <v>2.3</v>
      </c>
      <c r="J1167" s="80"/>
      <c r="K1167" s="81"/>
      <c r="L1167" s="75">
        <f>L1168+M1168+N1168</f>
        <v>2.3</v>
      </c>
      <c r="M1167" s="80"/>
      <c r="N1167" s="81"/>
      <c r="O1167" s="105" t="s">
        <v>646</v>
      </c>
      <c r="P1167" s="105" t="s">
        <v>163</v>
      </c>
      <c r="Q1167" s="49"/>
    </row>
    <row r="1168" spans="1:17" ht="30" customHeight="1">
      <c r="A1168" s="61"/>
      <c r="B1168" s="52"/>
      <c r="C1168" s="38" t="s">
        <v>164</v>
      </c>
      <c r="D1168" s="79"/>
      <c r="E1168" s="83"/>
      <c r="F1168" s="10"/>
      <c r="G1168" s="10"/>
      <c r="H1168" s="10"/>
      <c r="I1168" s="10">
        <v>2.3</v>
      </c>
      <c r="J1168" s="10"/>
      <c r="K1168" s="10"/>
      <c r="L1168" s="10">
        <f>F1168+I1168</f>
        <v>2.3</v>
      </c>
      <c r="M1168" s="10">
        <f>G1168+J1168</f>
        <v>0</v>
      </c>
      <c r="N1168" s="10">
        <f>H1168+K1168</f>
        <v>0</v>
      </c>
      <c r="O1168" s="106"/>
      <c r="P1168" s="106"/>
      <c r="Q1168" s="50"/>
    </row>
    <row r="1169" spans="1:17" ht="21.75" customHeight="1">
      <c r="A1169" s="60" t="s">
        <v>623</v>
      </c>
      <c r="B1169" s="51">
        <v>4</v>
      </c>
      <c r="C1169" s="36" t="s">
        <v>2429</v>
      </c>
      <c r="D1169" s="91">
        <v>29500</v>
      </c>
      <c r="E1169" s="82" t="s">
        <v>158</v>
      </c>
      <c r="F1169" s="75">
        <f>F1170+G1170+H1170</f>
        <v>43.57</v>
      </c>
      <c r="G1169" s="80"/>
      <c r="H1169" s="81"/>
      <c r="I1169" s="75">
        <f>I1170+J1170+K1170</f>
        <v>0</v>
      </c>
      <c r="J1169" s="80"/>
      <c r="K1169" s="81"/>
      <c r="L1169" s="75">
        <f>L1170+M1170+N1170</f>
        <v>43.57</v>
      </c>
      <c r="M1169" s="80"/>
      <c r="N1169" s="81"/>
      <c r="O1169" s="105" t="s">
        <v>646</v>
      </c>
      <c r="P1169" s="105" t="s">
        <v>165</v>
      </c>
      <c r="Q1169" s="49"/>
    </row>
    <row r="1170" spans="1:17" ht="36.75" customHeight="1">
      <c r="A1170" s="61"/>
      <c r="B1170" s="52"/>
      <c r="C1170" s="38" t="s">
        <v>166</v>
      </c>
      <c r="D1170" s="79"/>
      <c r="E1170" s="83"/>
      <c r="F1170" s="10"/>
      <c r="G1170" s="10">
        <v>43.57</v>
      </c>
      <c r="H1170" s="10"/>
      <c r="I1170" s="10"/>
      <c r="J1170" s="10"/>
      <c r="K1170" s="10"/>
      <c r="L1170" s="10">
        <f>F1170+I1170</f>
        <v>0</v>
      </c>
      <c r="M1170" s="10">
        <f>G1170+J1170</f>
        <v>43.57</v>
      </c>
      <c r="N1170" s="10">
        <f>H1170+K1170</f>
        <v>0</v>
      </c>
      <c r="O1170" s="106"/>
      <c r="P1170" s="106"/>
      <c r="Q1170" s="50"/>
    </row>
    <row r="1171" spans="1:17" ht="24" customHeight="1">
      <c r="A1171" s="60" t="s">
        <v>623</v>
      </c>
      <c r="B1171" s="51">
        <v>5</v>
      </c>
      <c r="C1171" s="36" t="s">
        <v>2430</v>
      </c>
      <c r="D1171" s="78" t="s">
        <v>2420</v>
      </c>
      <c r="E1171" s="82" t="s">
        <v>167</v>
      </c>
      <c r="F1171" s="75">
        <f>F1172+G1172+H1172</f>
        <v>16</v>
      </c>
      <c r="G1171" s="80"/>
      <c r="H1171" s="81"/>
      <c r="I1171" s="75">
        <f>I1172+J1172+K1172</f>
        <v>13.06</v>
      </c>
      <c r="J1171" s="80"/>
      <c r="K1171" s="81"/>
      <c r="L1171" s="75">
        <f>L1172+M1172+N1172</f>
        <v>29.060000000000002</v>
      </c>
      <c r="M1171" s="80"/>
      <c r="N1171" s="81"/>
      <c r="O1171" s="105" t="s">
        <v>723</v>
      </c>
      <c r="P1171" s="105" t="s">
        <v>168</v>
      </c>
      <c r="Q1171" s="49"/>
    </row>
    <row r="1172" spans="1:17" ht="24" customHeight="1">
      <c r="A1172" s="61"/>
      <c r="B1172" s="52"/>
      <c r="C1172" s="38" t="s">
        <v>169</v>
      </c>
      <c r="D1172" s="79"/>
      <c r="E1172" s="83"/>
      <c r="F1172" s="10"/>
      <c r="G1172" s="10">
        <v>16</v>
      </c>
      <c r="H1172" s="10"/>
      <c r="I1172" s="10"/>
      <c r="J1172" s="10">
        <v>13.06</v>
      </c>
      <c r="K1172" s="10"/>
      <c r="L1172" s="10">
        <f>F1172+I1172</f>
        <v>0</v>
      </c>
      <c r="M1172" s="10">
        <f>G1172+J1172</f>
        <v>29.060000000000002</v>
      </c>
      <c r="N1172" s="10">
        <f>H1172+K1172</f>
        <v>0</v>
      </c>
      <c r="O1172" s="106"/>
      <c r="P1172" s="106"/>
      <c r="Q1172" s="50"/>
    </row>
    <row r="1173" spans="1:17" ht="23.25" customHeight="1">
      <c r="A1173" s="60" t="s">
        <v>623</v>
      </c>
      <c r="B1173" s="51">
        <v>6</v>
      </c>
      <c r="C1173" s="36" t="s">
        <v>2431</v>
      </c>
      <c r="D1173" s="91">
        <v>29500</v>
      </c>
      <c r="E1173" s="82" t="s">
        <v>167</v>
      </c>
      <c r="F1173" s="75">
        <f>F1174+G1174+H1174</f>
        <v>109.91</v>
      </c>
      <c r="G1173" s="80"/>
      <c r="H1173" s="81"/>
      <c r="I1173" s="75">
        <f>I1174+J1174+K1174</f>
        <v>0</v>
      </c>
      <c r="J1173" s="80"/>
      <c r="K1173" s="81"/>
      <c r="L1173" s="75">
        <f>L1174+M1174+N1174</f>
        <v>109.91</v>
      </c>
      <c r="M1173" s="80"/>
      <c r="N1173" s="81"/>
      <c r="O1173" s="105" t="s">
        <v>646</v>
      </c>
      <c r="P1173" s="105" t="s">
        <v>170</v>
      </c>
      <c r="Q1173" s="49"/>
    </row>
    <row r="1174" spans="1:17" ht="29.25" customHeight="1">
      <c r="A1174" s="61"/>
      <c r="B1174" s="52"/>
      <c r="C1174" s="38" t="s">
        <v>171</v>
      </c>
      <c r="D1174" s="79"/>
      <c r="E1174" s="83"/>
      <c r="F1174" s="10"/>
      <c r="G1174" s="10">
        <v>109.91</v>
      </c>
      <c r="H1174" s="10"/>
      <c r="I1174" s="10"/>
      <c r="J1174" s="10"/>
      <c r="K1174" s="10"/>
      <c r="L1174" s="10">
        <f>F1174+I1174</f>
        <v>0</v>
      </c>
      <c r="M1174" s="10">
        <f>G1174+J1174</f>
        <v>109.91</v>
      </c>
      <c r="N1174" s="10">
        <f>H1174+K1174</f>
        <v>0</v>
      </c>
      <c r="O1174" s="106"/>
      <c r="P1174" s="106"/>
      <c r="Q1174" s="50"/>
    </row>
    <row r="1175" spans="1:17" ht="23.25" customHeight="1">
      <c r="A1175" s="60" t="s">
        <v>623</v>
      </c>
      <c r="B1175" s="51">
        <v>7</v>
      </c>
      <c r="C1175" s="36" t="s">
        <v>2432</v>
      </c>
      <c r="D1175" s="78" t="s">
        <v>2420</v>
      </c>
      <c r="E1175" s="82" t="s">
        <v>167</v>
      </c>
      <c r="F1175" s="75">
        <f>F1176+G1176+H1176</f>
        <v>56.43</v>
      </c>
      <c r="G1175" s="80"/>
      <c r="H1175" s="81"/>
      <c r="I1175" s="75">
        <f>I1176+J1176+K1176</f>
        <v>6.84</v>
      </c>
      <c r="J1175" s="80"/>
      <c r="K1175" s="81"/>
      <c r="L1175" s="75">
        <f>L1176+M1176+N1176</f>
        <v>63.269999999999996</v>
      </c>
      <c r="M1175" s="80"/>
      <c r="N1175" s="81"/>
      <c r="O1175" s="105" t="s">
        <v>723</v>
      </c>
      <c r="P1175" s="105" t="s">
        <v>172</v>
      </c>
      <c r="Q1175" s="49"/>
    </row>
    <row r="1176" spans="1:17" ht="23.25" customHeight="1">
      <c r="A1176" s="61"/>
      <c r="B1176" s="52"/>
      <c r="C1176" s="38" t="s">
        <v>173</v>
      </c>
      <c r="D1176" s="79"/>
      <c r="E1176" s="83"/>
      <c r="F1176" s="10"/>
      <c r="G1176" s="10">
        <v>56.43</v>
      </c>
      <c r="H1176" s="10"/>
      <c r="I1176" s="10"/>
      <c r="J1176" s="10">
        <v>6.84</v>
      </c>
      <c r="K1176" s="10"/>
      <c r="L1176" s="10">
        <f>F1176+I1176</f>
        <v>0</v>
      </c>
      <c r="M1176" s="10">
        <f>G1176+J1176</f>
        <v>63.269999999999996</v>
      </c>
      <c r="N1176" s="10">
        <f>H1176+K1176</f>
        <v>0</v>
      </c>
      <c r="O1176" s="106"/>
      <c r="P1176" s="106"/>
      <c r="Q1176" s="50"/>
    </row>
    <row r="1177" spans="1:17" ht="23.25" customHeight="1">
      <c r="A1177" s="60" t="s">
        <v>623</v>
      </c>
      <c r="B1177" s="51">
        <v>8</v>
      </c>
      <c r="C1177" s="36" t="s">
        <v>2433</v>
      </c>
      <c r="D1177" s="91">
        <v>29500</v>
      </c>
      <c r="E1177" s="82" t="s">
        <v>167</v>
      </c>
      <c r="F1177" s="75">
        <f>F1178+G1178+H1178</f>
        <v>94.46</v>
      </c>
      <c r="G1177" s="80"/>
      <c r="H1177" s="81"/>
      <c r="I1177" s="75">
        <f>I1178+J1178+K1178</f>
        <v>0</v>
      </c>
      <c r="J1177" s="80"/>
      <c r="K1177" s="81"/>
      <c r="L1177" s="75">
        <f>L1178+M1178+N1178</f>
        <v>94.46</v>
      </c>
      <c r="M1177" s="80"/>
      <c r="N1177" s="81"/>
      <c r="O1177" s="105" t="s">
        <v>723</v>
      </c>
      <c r="P1177" s="105" t="s">
        <v>174</v>
      </c>
      <c r="Q1177" s="49"/>
    </row>
    <row r="1178" spans="1:17" ht="23.25" customHeight="1">
      <c r="A1178" s="61"/>
      <c r="B1178" s="52"/>
      <c r="C1178" s="38" t="s">
        <v>175</v>
      </c>
      <c r="D1178" s="79"/>
      <c r="E1178" s="83"/>
      <c r="F1178" s="10"/>
      <c r="G1178" s="10">
        <v>94.46</v>
      </c>
      <c r="H1178" s="10"/>
      <c r="I1178" s="10"/>
      <c r="J1178" s="10"/>
      <c r="K1178" s="10"/>
      <c r="L1178" s="10">
        <f>F1178+I1178</f>
        <v>0</v>
      </c>
      <c r="M1178" s="10">
        <f>G1178+J1178</f>
        <v>94.46</v>
      </c>
      <c r="N1178" s="10">
        <f>H1178+K1178</f>
        <v>0</v>
      </c>
      <c r="O1178" s="106"/>
      <c r="P1178" s="106"/>
      <c r="Q1178" s="50"/>
    </row>
    <row r="1179" spans="1:17" ht="23.25" customHeight="1">
      <c r="A1179" s="60" t="s">
        <v>623</v>
      </c>
      <c r="B1179" s="51">
        <v>9</v>
      </c>
      <c r="C1179" s="36" t="s">
        <v>2434</v>
      </c>
      <c r="D1179" s="91">
        <v>29500</v>
      </c>
      <c r="E1179" s="82" t="s">
        <v>167</v>
      </c>
      <c r="F1179" s="75">
        <f>F1180+G1180+H1180</f>
        <v>53.16</v>
      </c>
      <c r="G1179" s="80"/>
      <c r="H1179" s="81"/>
      <c r="I1179" s="75">
        <f>I1180+J1180+K1180</f>
        <v>0</v>
      </c>
      <c r="J1179" s="80"/>
      <c r="K1179" s="81"/>
      <c r="L1179" s="75">
        <f>L1180+M1180+N1180</f>
        <v>53.16</v>
      </c>
      <c r="M1179" s="80"/>
      <c r="N1179" s="81"/>
      <c r="O1179" s="105" t="s">
        <v>646</v>
      </c>
      <c r="P1179" s="105" t="s">
        <v>176</v>
      </c>
      <c r="Q1179" s="49"/>
    </row>
    <row r="1180" spans="1:17" ht="23.25" customHeight="1">
      <c r="A1180" s="61"/>
      <c r="B1180" s="52"/>
      <c r="C1180" s="38" t="s">
        <v>177</v>
      </c>
      <c r="D1180" s="79"/>
      <c r="E1180" s="83"/>
      <c r="F1180" s="10"/>
      <c r="G1180" s="10">
        <v>53.16</v>
      </c>
      <c r="H1180" s="10"/>
      <c r="I1180" s="10"/>
      <c r="J1180" s="10"/>
      <c r="K1180" s="10"/>
      <c r="L1180" s="10">
        <f>F1180+I1180</f>
        <v>0</v>
      </c>
      <c r="M1180" s="10">
        <f>G1180+J1180</f>
        <v>53.16</v>
      </c>
      <c r="N1180" s="10">
        <f>H1180+K1180</f>
        <v>0</v>
      </c>
      <c r="O1180" s="106"/>
      <c r="P1180" s="106"/>
      <c r="Q1180" s="50"/>
    </row>
    <row r="1181" spans="1:17" ht="24" customHeight="1">
      <c r="A1181" s="60" t="s">
        <v>623</v>
      </c>
      <c r="B1181" s="51">
        <v>10</v>
      </c>
      <c r="C1181" s="36" t="s">
        <v>2150</v>
      </c>
      <c r="D1181" s="78" t="s">
        <v>2421</v>
      </c>
      <c r="E1181" s="82" t="s">
        <v>178</v>
      </c>
      <c r="F1181" s="75">
        <f>F1182+G1182+H1182</f>
        <v>49.25</v>
      </c>
      <c r="G1181" s="80"/>
      <c r="H1181" s="81"/>
      <c r="I1181" s="75">
        <f>I1182+J1182+K1182</f>
        <v>4.15</v>
      </c>
      <c r="J1181" s="80"/>
      <c r="K1181" s="81"/>
      <c r="L1181" s="75">
        <f>L1182+M1182+N1182</f>
        <v>53.4</v>
      </c>
      <c r="M1181" s="80"/>
      <c r="N1181" s="81"/>
      <c r="O1181" s="105" t="s">
        <v>723</v>
      </c>
      <c r="P1181" s="105" t="s">
        <v>2151</v>
      </c>
      <c r="Q1181" s="49"/>
    </row>
    <row r="1182" spans="1:17" ht="24" customHeight="1">
      <c r="A1182" s="61"/>
      <c r="B1182" s="52"/>
      <c r="C1182" s="38" t="s">
        <v>179</v>
      </c>
      <c r="D1182" s="79"/>
      <c r="E1182" s="83"/>
      <c r="F1182" s="10"/>
      <c r="G1182" s="10">
        <v>49.25</v>
      </c>
      <c r="H1182" s="10"/>
      <c r="I1182" s="10"/>
      <c r="J1182" s="10">
        <v>4.15</v>
      </c>
      <c r="K1182" s="10"/>
      <c r="L1182" s="10">
        <f>F1182+I1182</f>
        <v>0</v>
      </c>
      <c r="M1182" s="10">
        <f>G1182+J1182</f>
        <v>53.4</v>
      </c>
      <c r="N1182" s="10">
        <f>H1182+K1182</f>
        <v>0</v>
      </c>
      <c r="O1182" s="106"/>
      <c r="P1182" s="106"/>
      <c r="Q1182" s="50"/>
    </row>
    <row r="1183" spans="1:17" ht="22.5" customHeight="1">
      <c r="A1183" s="60" t="s">
        <v>623</v>
      </c>
      <c r="B1183" s="51">
        <v>11</v>
      </c>
      <c r="C1183" s="43" t="s">
        <v>2152</v>
      </c>
      <c r="D1183" s="78" t="s">
        <v>180</v>
      </c>
      <c r="E1183" s="82" t="s">
        <v>181</v>
      </c>
      <c r="F1183" s="75">
        <f>F1184+G1184+H1184</f>
        <v>88.09</v>
      </c>
      <c r="G1183" s="80"/>
      <c r="H1183" s="81"/>
      <c r="I1183" s="75">
        <f>I1184+J1184+K1184</f>
        <v>68.07</v>
      </c>
      <c r="J1183" s="80"/>
      <c r="K1183" s="81"/>
      <c r="L1183" s="75">
        <f>L1184+M1184+N1184</f>
        <v>156.16</v>
      </c>
      <c r="M1183" s="80"/>
      <c r="N1183" s="81"/>
      <c r="O1183" s="105" t="s">
        <v>734</v>
      </c>
      <c r="P1183" s="105" t="s">
        <v>182</v>
      </c>
      <c r="Q1183" s="49"/>
    </row>
    <row r="1184" spans="1:17" ht="36" customHeight="1">
      <c r="A1184" s="61"/>
      <c r="B1184" s="52"/>
      <c r="C1184" s="47" t="s">
        <v>183</v>
      </c>
      <c r="D1184" s="79"/>
      <c r="E1184" s="83"/>
      <c r="F1184" s="10"/>
      <c r="G1184" s="10">
        <v>88.09</v>
      </c>
      <c r="H1184" s="10"/>
      <c r="I1184" s="10"/>
      <c r="J1184" s="10">
        <v>68.07</v>
      </c>
      <c r="K1184" s="10"/>
      <c r="L1184" s="10">
        <f>F1184+I1184</f>
        <v>0</v>
      </c>
      <c r="M1184" s="10">
        <f>G1184+J1184</f>
        <v>156.16</v>
      </c>
      <c r="N1184" s="10">
        <f>H1184+K1184</f>
        <v>0</v>
      </c>
      <c r="O1184" s="106"/>
      <c r="P1184" s="106"/>
      <c r="Q1184" s="50"/>
    </row>
    <row r="1185" spans="1:17" ht="21" customHeight="1">
      <c r="A1185" s="60" t="s">
        <v>623</v>
      </c>
      <c r="B1185" s="69"/>
      <c r="C1185" s="39"/>
      <c r="D1185" s="71"/>
      <c r="E1185" s="73"/>
      <c r="F1185" s="62">
        <f>F1186+G1186+H1186</f>
        <v>796.18</v>
      </c>
      <c r="G1185" s="63"/>
      <c r="H1185" s="64"/>
      <c r="I1185" s="62">
        <f>I1186+J1186+K1186</f>
        <v>154.61</v>
      </c>
      <c r="J1185" s="63"/>
      <c r="K1185" s="64"/>
      <c r="L1185" s="62">
        <f>L1186+M1186+N1186</f>
        <v>950.7899999999998</v>
      </c>
      <c r="M1185" s="63"/>
      <c r="N1185" s="64"/>
      <c r="O1185" s="65"/>
      <c r="P1185" s="65"/>
      <c r="Q1185" s="67"/>
    </row>
    <row r="1186" spans="1:17" ht="21" customHeight="1" thickBot="1">
      <c r="A1186" s="61"/>
      <c r="B1186" s="70"/>
      <c r="C1186" s="48" t="s">
        <v>858</v>
      </c>
      <c r="D1186" s="72"/>
      <c r="E1186" s="74"/>
      <c r="F1186" s="32">
        <f>F1164+F1166+F1168+F1170+F1172+F1174+F1176+F1178+F1180+F1182+F1184</f>
        <v>0</v>
      </c>
      <c r="G1186" s="32">
        <f aca="true" t="shared" si="43" ref="G1186:N1186">G1164+G1166+G1168+G1170+G1172+G1174+G1176+G1178+G1180+G1182+G1184</f>
        <v>796.18</v>
      </c>
      <c r="H1186" s="32">
        <f t="shared" si="43"/>
        <v>0</v>
      </c>
      <c r="I1186" s="32">
        <f>I1164+I1166+I1168+I1170+I1172+I1174+I1176+I1178+I1180+I1182+I1184</f>
        <v>2.3</v>
      </c>
      <c r="J1186" s="32">
        <f t="shared" si="43"/>
        <v>152.31</v>
      </c>
      <c r="K1186" s="32">
        <f t="shared" si="43"/>
        <v>0</v>
      </c>
      <c r="L1186" s="32">
        <f t="shared" si="43"/>
        <v>2.3</v>
      </c>
      <c r="M1186" s="32">
        <f t="shared" si="43"/>
        <v>948.4899999999999</v>
      </c>
      <c r="N1186" s="32">
        <f t="shared" si="43"/>
        <v>0</v>
      </c>
      <c r="O1186" s="66"/>
      <c r="P1186" s="66"/>
      <c r="Q1186" s="68"/>
    </row>
    <row r="1187" ht="13.5" customHeight="1"/>
    <row r="1188" ht="13.5" customHeight="1"/>
    <row r="1209" ht="13.5" customHeight="1"/>
  </sheetData>
  <sheetProtection/>
  <mergeCells count="5904">
    <mergeCell ref="O373:O374"/>
    <mergeCell ref="A1087:A1088"/>
    <mergeCell ref="A1117:A1118"/>
    <mergeCell ref="A767:A768"/>
    <mergeCell ref="A845:A846"/>
    <mergeCell ref="A847:A848"/>
    <mergeCell ref="A849:A850"/>
    <mergeCell ref="A967:A968"/>
    <mergeCell ref="A965:A966"/>
    <mergeCell ref="A1113:A1114"/>
    <mergeCell ref="D97:D98"/>
    <mergeCell ref="E97:E98"/>
    <mergeCell ref="F97:H97"/>
    <mergeCell ref="D819:D820"/>
    <mergeCell ref="D821:D822"/>
    <mergeCell ref="B767:B768"/>
    <mergeCell ref="E767:E768"/>
    <mergeCell ref="F767:H767"/>
    <mergeCell ref="E763:E764"/>
    <mergeCell ref="F785:H785"/>
    <mergeCell ref="Q95:Q96"/>
    <mergeCell ref="P763:P764"/>
    <mergeCell ref="Q763:Q764"/>
    <mergeCell ref="P615:P616"/>
    <mergeCell ref="Q615:Q616"/>
    <mergeCell ref="P97:P98"/>
    <mergeCell ref="P757:P758"/>
    <mergeCell ref="Q755:Q756"/>
    <mergeCell ref="Q623:Q624"/>
    <mergeCell ref="P621:P622"/>
    <mergeCell ref="L97:N97"/>
    <mergeCell ref="Q765:Q766"/>
    <mergeCell ref="L847:N847"/>
    <mergeCell ref="P845:P846"/>
    <mergeCell ref="P765:P766"/>
    <mergeCell ref="L763:N763"/>
    <mergeCell ref="O837:O838"/>
    <mergeCell ref="Q831:Q832"/>
    <mergeCell ref="O833:O834"/>
    <mergeCell ref="P833:P834"/>
    <mergeCell ref="Q833:Q834"/>
    <mergeCell ref="Q829:Q830"/>
    <mergeCell ref="I765:K765"/>
    <mergeCell ref="O765:O766"/>
    <mergeCell ref="Q757:Q758"/>
    <mergeCell ref="P617:P618"/>
    <mergeCell ref="Q617:Q618"/>
    <mergeCell ref="O831:O832"/>
    <mergeCell ref="P831:P832"/>
    <mergeCell ref="P827:P828"/>
    <mergeCell ref="O849:O850"/>
    <mergeCell ref="I849:K849"/>
    <mergeCell ref="L849:N849"/>
    <mergeCell ref="O835:O836"/>
    <mergeCell ref="Q835:Q836"/>
    <mergeCell ref="D843:D844"/>
    <mergeCell ref="Q845:Q846"/>
    <mergeCell ref="I131:K131"/>
    <mergeCell ref="L131:N131"/>
    <mergeCell ref="F619:H619"/>
    <mergeCell ref="P373:P374"/>
    <mergeCell ref="Q373:Q374"/>
    <mergeCell ref="P799:P800"/>
    <mergeCell ref="Q799:Q800"/>
    <mergeCell ref="F765:H765"/>
    <mergeCell ref="L799:N799"/>
    <mergeCell ref="O799:O800"/>
    <mergeCell ref="E131:E132"/>
    <mergeCell ref="B97:B98"/>
    <mergeCell ref="I95:K95"/>
    <mergeCell ref="L95:N95"/>
    <mergeCell ref="P849:P850"/>
    <mergeCell ref="Q849:Q850"/>
    <mergeCell ref="O95:O96"/>
    <mergeCell ref="D845:D846"/>
    <mergeCell ref="D847:D848"/>
    <mergeCell ref="P95:P96"/>
    <mergeCell ref="B847:B848"/>
    <mergeCell ref="E847:E848"/>
    <mergeCell ref="F847:H847"/>
    <mergeCell ref="B95:B96"/>
    <mergeCell ref="D95:D96"/>
    <mergeCell ref="E95:E96"/>
    <mergeCell ref="F95:H95"/>
    <mergeCell ref="D827:D828"/>
    <mergeCell ref="B763:B764"/>
    <mergeCell ref="D763:D764"/>
    <mergeCell ref="I859:K859"/>
    <mergeCell ref="B845:B846"/>
    <mergeCell ref="P847:P848"/>
    <mergeCell ref="Q847:Q848"/>
    <mergeCell ref="L845:N845"/>
    <mergeCell ref="L857:N857"/>
    <mergeCell ref="L859:N859"/>
    <mergeCell ref="L851:N851"/>
    <mergeCell ref="O847:O848"/>
    <mergeCell ref="O845:O846"/>
    <mergeCell ref="Q1111:Q1112"/>
    <mergeCell ref="Q1107:Q1108"/>
    <mergeCell ref="O859:O860"/>
    <mergeCell ref="P859:P860"/>
    <mergeCell ref="Q859:Q860"/>
    <mergeCell ref="P1093:P1094"/>
    <mergeCell ref="Q1089:Q1090"/>
    <mergeCell ref="Q1083:Q1084"/>
    <mergeCell ref="P1095:P1096"/>
    <mergeCell ref="Q1091:Q1092"/>
    <mergeCell ref="A859:A860"/>
    <mergeCell ref="B859:B860"/>
    <mergeCell ref="D859:D860"/>
    <mergeCell ref="E859:E860"/>
    <mergeCell ref="F859:H859"/>
    <mergeCell ref="L841:N841"/>
    <mergeCell ref="D841:D842"/>
    <mergeCell ref="I843:K843"/>
    <mergeCell ref="L843:N843"/>
    <mergeCell ref="I847:K847"/>
    <mergeCell ref="D1085:D1086"/>
    <mergeCell ref="P1115:P1116"/>
    <mergeCell ref="Q1115:Q1116"/>
    <mergeCell ref="D1115:D1116"/>
    <mergeCell ref="E1115:E1116"/>
    <mergeCell ref="Q1109:Q1110"/>
    <mergeCell ref="L1111:N1111"/>
    <mergeCell ref="O1111:O1112"/>
    <mergeCell ref="P1111:P1112"/>
    <mergeCell ref="Q1113:Q1114"/>
    <mergeCell ref="L1113:N1113"/>
    <mergeCell ref="O1113:O1114"/>
    <mergeCell ref="P1113:P1114"/>
    <mergeCell ref="O131:O132"/>
    <mergeCell ref="P131:P132"/>
    <mergeCell ref="Q131:Q132"/>
    <mergeCell ref="P835:P836"/>
    <mergeCell ref="L765:N765"/>
    <mergeCell ref="P839:P840"/>
    <mergeCell ref="Q839:Q840"/>
    <mergeCell ref="A619:A620"/>
    <mergeCell ref="F131:H131"/>
    <mergeCell ref="E373:E374"/>
    <mergeCell ref="F373:H373"/>
    <mergeCell ref="I373:K373"/>
    <mergeCell ref="L373:N373"/>
    <mergeCell ref="I619:K619"/>
    <mergeCell ref="L619:N619"/>
    <mergeCell ref="A617:A618"/>
    <mergeCell ref="E619:E620"/>
    <mergeCell ref="B373:B374"/>
    <mergeCell ref="B759:B760"/>
    <mergeCell ref="D759:D760"/>
    <mergeCell ref="D625:D626"/>
    <mergeCell ref="B617:B618"/>
    <mergeCell ref="D619:D620"/>
    <mergeCell ref="A763:A764"/>
    <mergeCell ref="L129:N129"/>
    <mergeCell ref="O129:O130"/>
    <mergeCell ref="P129:P130"/>
    <mergeCell ref="Q129:Q130"/>
    <mergeCell ref="A841:A842"/>
    <mergeCell ref="B841:B842"/>
    <mergeCell ref="E841:E842"/>
    <mergeCell ref="F841:H841"/>
    <mergeCell ref="I841:K841"/>
    <mergeCell ref="B765:B766"/>
    <mergeCell ref="L1183:N1183"/>
    <mergeCell ref="O1183:O1184"/>
    <mergeCell ref="P1183:P1184"/>
    <mergeCell ref="Q1183:Q1184"/>
    <mergeCell ref="A129:A130"/>
    <mergeCell ref="B129:B130"/>
    <mergeCell ref="D129:D130"/>
    <mergeCell ref="E129:E130"/>
    <mergeCell ref="F129:H129"/>
    <mergeCell ref="L1181:N1181"/>
    <mergeCell ref="O1181:O1182"/>
    <mergeCell ref="P1181:P1182"/>
    <mergeCell ref="Q1181:Q1182"/>
    <mergeCell ref="A1183:A1184"/>
    <mergeCell ref="B1183:B1184"/>
    <mergeCell ref="D1183:D1184"/>
    <mergeCell ref="E1183:E1184"/>
    <mergeCell ref="F1183:H1183"/>
    <mergeCell ref="I1183:K1183"/>
    <mergeCell ref="L1179:N1179"/>
    <mergeCell ref="O1179:O1180"/>
    <mergeCell ref="P1179:P1180"/>
    <mergeCell ref="Q1179:Q1180"/>
    <mergeCell ref="A1181:A1182"/>
    <mergeCell ref="B1181:B1182"/>
    <mergeCell ref="D1181:D1182"/>
    <mergeCell ref="E1181:E1182"/>
    <mergeCell ref="F1181:H1181"/>
    <mergeCell ref="I1181:K1181"/>
    <mergeCell ref="L1177:N1177"/>
    <mergeCell ref="O1177:O1178"/>
    <mergeCell ref="P1177:P1178"/>
    <mergeCell ref="Q1177:Q1178"/>
    <mergeCell ref="A1179:A1180"/>
    <mergeCell ref="B1179:B1180"/>
    <mergeCell ref="D1179:D1180"/>
    <mergeCell ref="E1179:E1180"/>
    <mergeCell ref="F1179:H1179"/>
    <mergeCell ref="I1179:K1179"/>
    <mergeCell ref="L1175:N1175"/>
    <mergeCell ref="O1175:O1176"/>
    <mergeCell ref="P1175:P1176"/>
    <mergeCell ref="Q1175:Q1176"/>
    <mergeCell ref="A1177:A1178"/>
    <mergeCell ref="B1177:B1178"/>
    <mergeCell ref="D1177:D1178"/>
    <mergeCell ref="E1177:E1178"/>
    <mergeCell ref="F1177:H1177"/>
    <mergeCell ref="I1177:K1177"/>
    <mergeCell ref="L1173:N1173"/>
    <mergeCell ref="O1173:O1174"/>
    <mergeCell ref="P1173:P1174"/>
    <mergeCell ref="Q1173:Q1174"/>
    <mergeCell ref="A1175:A1176"/>
    <mergeCell ref="B1175:B1176"/>
    <mergeCell ref="D1175:D1176"/>
    <mergeCell ref="E1175:E1176"/>
    <mergeCell ref="F1175:H1175"/>
    <mergeCell ref="I1175:K1175"/>
    <mergeCell ref="L1171:N1171"/>
    <mergeCell ref="O1171:O1172"/>
    <mergeCell ref="P1171:P1172"/>
    <mergeCell ref="Q1171:Q1172"/>
    <mergeCell ref="A1173:A1174"/>
    <mergeCell ref="B1173:B1174"/>
    <mergeCell ref="D1173:D1174"/>
    <mergeCell ref="E1173:E1174"/>
    <mergeCell ref="F1173:H1173"/>
    <mergeCell ref="I1173:K1173"/>
    <mergeCell ref="L1169:N1169"/>
    <mergeCell ref="O1169:O1170"/>
    <mergeCell ref="P1169:P1170"/>
    <mergeCell ref="Q1169:Q1170"/>
    <mergeCell ref="A1171:A1172"/>
    <mergeCell ref="B1171:B1172"/>
    <mergeCell ref="D1171:D1172"/>
    <mergeCell ref="E1171:E1172"/>
    <mergeCell ref="F1171:H1171"/>
    <mergeCell ref="I1171:K1171"/>
    <mergeCell ref="L1167:N1167"/>
    <mergeCell ref="O1167:O1168"/>
    <mergeCell ref="P1167:P1168"/>
    <mergeCell ref="Q1167:Q1168"/>
    <mergeCell ref="A1169:A1170"/>
    <mergeCell ref="B1169:B1170"/>
    <mergeCell ref="D1169:D1170"/>
    <mergeCell ref="E1169:E1170"/>
    <mergeCell ref="F1169:H1169"/>
    <mergeCell ref="I1169:K1169"/>
    <mergeCell ref="L1165:N1165"/>
    <mergeCell ref="O1165:O1166"/>
    <mergeCell ref="P1165:P1166"/>
    <mergeCell ref="Q1165:Q1166"/>
    <mergeCell ref="A1167:A1168"/>
    <mergeCell ref="B1167:B1168"/>
    <mergeCell ref="D1167:D1168"/>
    <mergeCell ref="E1167:E1168"/>
    <mergeCell ref="F1167:H1167"/>
    <mergeCell ref="I1167:K1167"/>
    <mergeCell ref="L1163:N1163"/>
    <mergeCell ref="O1163:O1164"/>
    <mergeCell ref="P1163:P1164"/>
    <mergeCell ref="Q1163:Q1164"/>
    <mergeCell ref="A1165:A1166"/>
    <mergeCell ref="B1165:B1166"/>
    <mergeCell ref="D1165:D1166"/>
    <mergeCell ref="E1165:E1166"/>
    <mergeCell ref="F1165:H1165"/>
    <mergeCell ref="I1165:K1165"/>
    <mergeCell ref="L1161:N1161"/>
    <mergeCell ref="O1161:O1162"/>
    <mergeCell ref="P1161:P1162"/>
    <mergeCell ref="Q1161:Q1162"/>
    <mergeCell ref="A1163:A1164"/>
    <mergeCell ref="B1163:B1164"/>
    <mergeCell ref="D1163:D1164"/>
    <mergeCell ref="E1163:E1164"/>
    <mergeCell ref="F1163:H1163"/>
    <mergeCell ref="I1163:K1163"/>
    <mergeCell ref="L1159:N1159"/>
    <mergeCell ref="O1159:O1160"/>
    <mergeCell ref="P1159:P1160"/>
    <mergeCell ref="Q1159:Q1160"/>
    <mergeCell ref="A1161:A1162"/>
    <mergeCell ref="B1161:B1162"/>
    <mergeCell ref="D1161:D1162"/>
    <mergeCell ref="E1161:E1162"/>
    <mergeCell ref="F1161:H1161"/>
    <mergeCell ref="I1161:K1161"/>
    <mergeCell ref="L1157:N1157"/>
    <mergeCell ref="O1157:O1158"/>
    <mergeCell ref="P1157:P1158"/>
    <mergeCell ref="Q1157:Q1158"/>
    <mergeCell ref="A1159:A1160"/>
    <mergeCell ref="B1159:B1160"/>
    <mergeCell ref="D1159:D1160"/>
    <mergeCell ref="E1159:E1160"/>
    <mergeCell ref="F1159:H1159"/>
    <mergeCell ref="I1159:K1159"/>
    <mergeCell ref="L1155:N1155"/>
    <mergeCell ref="O1155:O1156"/>
    <mergeCell ref="P1155:P1156"/>
    <mergeCell ref="Q1155:Q1156"/>
    <mergeCell ref="A1157:A1158"/>
    <mergeCell ref="B1157:B1158"/>
    <mergeCell ref="D1157:D1158"/>
    <mergeCell ref="E1157:E1158"/>
    <mergeCell ref="F1157:H1157"/>
    <mergeCell ref="I1157:K1157"/>
    <mergeCell ref="L1153:N1153"/>
    <mergeCell ref="O1153:O1154"/>
    <mergeCell ref="P1153:P1154"/>
    <mergeCell ref="Q1153:Q1154"/>
    <mergeCell ref="A1155:A1156"/>
    <mergeCell ref="B1155:B1156"/>
    <mergeCell ref="D1155:D1156"/>
    <mergeCell ref="E1155:E1156"/>
    <mergeCell ref="F1155:H1155"/>
    <mergeCell ref="I1155:K1155"/>
    <mergeCell ref="L1151:N1151"/>
    <mergeCell ref="O1151:O1152"/>
    <mergeCell ref="P1151:P1152"/>
    <mergeCell ref="Q1151:Q1152"/>
    <mergeCell ref="A1153:A1154"/>
    <mergeCell ref="B1153:B1154"/>
    <mergeCell ref="D1153:D1154"/>
    <mergeCell ref="E1153:E1154"/>
    <mergeCell ref="F1153:H1153"/>
    <mergeCell ref="I1153:K1153"/>
    <mergeCell ref="L1149:N1149"/>
    <mergeCell ref="O1149:O1150"/>
    <mergeCell ref="P1149:P1150"/>
    <mergeCell ref="Q1149:Q1150"/>
    <mergeCell ref="A1151:A1152"/>
    <mergeCell ref="B1151:B1152"/>
    <mergeCell ref="D1151:D1152"/>
    <mergeCell ref="E1151:E1152"/>
    <mergeCell ref="F1151:H1151"/>
    <mergeCell ref="I1151:K1151"/>
    <mergeCell ref="L1147:N1147"/>
    <mergeCell ref="O1147:O1148"/>
    <mergeCell ref="P1147:P1148"/>
    <mergeCell ref="Q1147:Q1148"/>
    <mergeCell ref="A1149:A1150"/>
    <mergeCell ref="B1149:B1150"/>
    <mergeCell ref="D1149:D1150"/>
    <mergeCell ref="E1149:E1150"/>
    <mergeCell ref="F1149:H1149"/>
    <mergeCell ref="I1149:K1149"/>
    <mergeCell ref="L1145:N1145"/>
    <mergeCell ref="O1145:O1146"/>
    <mergeCell ref="P1145:P1146"/>
    <mergeCell ref="Q1145:Q1146"/>
    <mergeCell ref="A1147:A1148"/>
    <mergeCell ref="B1147:B1148"/>
    <mergeCell ref="D1147:D1148"/>
    <mergeCell ref="E1147:E1148"/>
    <mergeCell ref="F1147:H1147"/>
    <mergeCell ref="I1147:K1147"/>
    <mergeCell ref="L1143:N1143"/>
    <mergeCell ref="O1143:O1144"/>
    <mergeCell ref="P1143:P1144"/>
    <mergeCell ref="Q1143:Q1144"/>
    <mergeCell ref="A1145:A1146"/>
    <mergeCell ref="B1145:B1146"/>
    <mergeCell ref="D1145:D1146"/>
    <mergeCell ref="E1145:E1146"/>
    <mergeCell ref="F1145:H1145"/>
    <mergeCell ref="I1145:K1145"/>
    <mergeCell ref="L1141:N1141"/>
    <mergeCell ref="O1141:O1142"/>
    <mergeCell ref="P1141:P1142"/>
    <mergeCell ref="Q1141:Q1142"/>
    <mergeCell ref="A1143:A1144"/>
    <mergeCell ref="B1143:B1144"/>
    <mergeCell ref="D1143:D1144"/>
    <mergeCell ref="E1143:E1144"/>
    <mergeCell ref="F1143:H1143"/>
    <mergeCell ref="I1143:K1143"/>
    <mergeCell ref="L1139:N1139"/>
    <mergeCell ref="O1139:O1140"/>
    <mergeCell ref="P1139:P1140"/>
    <mergeCell ref="Q1139:Q1140"/>
    <mergeCell ref="A1141:A1142"/>
    <mergeCell ref="B1141:B1142"/>
    <mergeCell ref="D1141:D1142"/>
    <mergeCell ref="E1141:E1142"/>
    <mergeCell ref="F1141:H1141"/>
    <mergeCell ref="I1141:K1141"/>
    <mergeCell ref="L1137:N1137"/>
    <mergeCell ref="O1137:O1138"/>
    <mergeCell ref="P1137:P1138"/>
    <mergeCell ref="Q1137:Q1138"/>
    <mergeCell ref="A1139:A1140"/>
    <mergeCell ref="B1139:B1140"/>
    <mergeCell ref="D1139:D1140"/>
    <mergeCell ref="E1139:E1140"/>
    <mergeCell ref="F1139:H1139"/>
    <mergeCell ref="I1139:K1139"/>
    <mergeCell ref="L1135:N1135"/>
    <mergeCell ref="O1135:O1136"/>
    <mergeCell ref="P1135:P1136"/>
    <mergeCell ref="Q1135:Q1136"/>
    <mergeCell ref="A1137:A1138"/>
    <mergeCell ref="B1137:B1138"/>
    <mergeCell ref="D1137:D1138"/>
    <mergeCell ref="E1137:E1138"/>
    <mergeCell ref="F1137:H1137"/>
    <mergeCell ref="I1137:K1137"/>
    <mergeCell ref="L1133:N1133"/>
    <mergeCell ref="O1133:O1134"/>
    <mergeCell ref="P1133:P1134"/>
    <mergeCell ref="Q1133:Q1134"/>
    <mergeCell ref="A1135:A1136"/>
    <mergeCell ref="B1135:B1136"/>
    <mergeCell ref="D1135:D1136"/>
    <mergeCell ref="E1135:E1136"/>
    <mergeCell ref="F1135:H1135"/>
    <mergeCell ref="I1135:K1135"/>
    <mergeCell ref="L1129:N1129"/>
    <mergeCell ref="O1129:O1130"/>
    <mergeCell ref="P1129:P1130"/>
    <mergeCell ref="Q1129:Q1130"/>
    <mergeCell ref="A1133:A1134"/>
    <mergeCell ref="B1133:B1134"/>
    <mergeCell ref="D1133:D1134"/>
    <mergeCell ref="E1133:E1134"/>
    <mergeCell ref="F1133:H1133"/>
    <mergeCell ref="I1133:K1133"/>
    <mergeCell ref="L1127:N1127"/>
    <mergeCell ref="O1127:O1128"/>
    <mergeCell ref="P1127:P1128"/>
    <mergeCell ref="Q1127:Q1128"/>
    <mergeCell ref="A1129:A1130"/>
    <mergeCell ref="B1129:B1130"/>
    <mergeCell ref="D1129:D1130"/>
    <mergeCell ref="E1129:E1130"/>
    <mergeCell ref="F1129:H1129"/>
    <mergeCell ref="I1129:K1129"/>
    <mergeCell ref="L1125:N1125"/>
    <mergeCell ref="O1125:O1126"/>
    <mergeCell ref="P1125:P1126"/>
    <mergeCell ref="Q1125:Q1126"/>
    <mergeCell ref="A1127:A1128"/>
    <mergeCell ref="B1127:B1128"/>
    <mergeCell ref="D1127:D1128"/>
    <mergeCell ref="E1127:E1128"/>
    <mergeCell ref="F1127:H1127"/>
    <mergeCell ref="I1127:K1127"/>
    <mergeCell ref="L1123:N1123"/>
    <mergeCell ref="O1123:O1124"/>
    <mergeCell ref="P1123:P1124"/>
    <mergeCell ref="Q1123:Q1124"/>
    <mergeCell ref="A1125:A1126"/>
    <mergeCell ref="B1125:B1126"/>
    <mergeCell ref="D1125:D1126"/>
    <mergeCell ref="E1125:E1126"/>
    <mergeCell ref="F1125:H1125"/>
    <mergeCell ref="I1125:K1125"/>
    <mergeCell ref="L1121:N1121"/>
    <mergeCell ref="O1121:O1122"/>
    <mergeCell ref="P1121:P1122"/>
    <mergeCell ref="Q1121:Q1122"/>
    <mergeCell ref="A1123:A1124"/>
    <mergeCell ref="B1123:B1124"/>
    <mergeCell ref="D1123:D1124"/>
    <mergeCell ref="E1123:E1124"/>
    <mergeCell ref="F1123:H1123"/>
    <mergeCell ref="I1123:K1123"/>
    <mergeCell ref="L1119:N1119"/>
    <mergeCell ref="O1119:O1120"/>
    <mergeCell ref="P1119:P1120"/>
    <mergeCell ref="Q1119:Q1120"/>
    <mergeCell ref="A1121:A1122"/>
    <mergeCell ref="B1121:B1122"/>
    <mergeCell ref="D1121:D1122"/>
    <mergeCell ref="E1121:E1122"/>
    <mergeCell ref="F1121:H1121"/>
    <mergeCell ref="I1121:K1121"/>
    <mergeCell ref="A1119:A1120"/>
    <mergeCell ref="B1119:B1120"/>
    <mergeCell ref="D1119:D1120"/>
    <mergeCell ref="E1119:E1120"/>
    <mergeCell ref="F1119:H1119"/>
    <mergeCell ref="I1119:K1119"/>
    <mergeCell ref="B1117:B1118"/>
    <mergeCell ref="D1117:D1118"/>
    <mergeCell ref="E1117:E1118"/>
    <mergeCell ref="F1117:H1117"/>
    <mergeCell ref="I1117:K1117"/>
    <mergeCell ref="Q1117:Q1118"/>
    <mergeCell ref="L1117:N1117"/>
    <mergeCell ref="O1117:O1118"/>
    <mergeCell ref="P1117:P1118"/>
    <mergeCell ref="B1113:B1114"/>
    <mergeCell ref="D1113:D1114"/>
    <mergeCell ref="E1113:E1114"/>
    <mergeCell ref="F1113:H1113"/>
    <mergeCell ref="I1113:K1113"/>
    <mergeCell ref="A1111:A1112"/>
    <mergeCell ref="B1111:B1112"/>
    <mergeCell ref="D1111:D1112"/>
    <mergeCell ref="E1111:E1112"/>
    <mergeCell ref="F1111:H1111"/>
    <mergeCell ref="I1111:K1111"/>
    <mergeCell ref="A1109:A1110"/>
    <mergeCell ref="B1109:B1110"/>
    <mergeCell ref="D1109:D1110"/>
    <mergeCell ref="E1109:E1110"/>
    <mergeCell ref="F1109:H1109"/>
    <mergeCell ref="I1109:K1109"/>
    <mergeCell ref="L1109:N1109"/>
    <mergeCell ref="O1109:O1110"/>
    <mergeCell ref="P1109:P1110"/>
    <mergeCell ref="Q1105:Q1106"/>
    <mergeCell ref="A1107:A1108"/>
    <mergeCell ref="B1107:B1108"/>
    <mergeCell ref="D1107:D1108"/>
    <mergeCell ref="E1107:E1108"/>
    <mergeCell ref="F1107:H1107"/>
    <mergeCell ref="I1107:K1107"/>
    <mergeCell ref="L1107:N1107"/>
    <mergeCell ref="O1107:O1108"/>
    <mergeCell ref="P1107:P1108"/>
    <mergeCell ref="Q1103:Q1104"/>
    <mergeCell ref="A1105:A1106"/>
    <mergeCell ref="B1105:B1106"/>
    <mergeCell ref="D1105:D1106"/>
    <mergeCell ref="E1105:E1106"/>
    <mergeCell ref="F1105:H1105"/>
    <mergeCell ref="I1105:K1105"/>
    <mergeCell ref="L1105:N1105"/>
    <mergeCell ref="O1105:O1106"/>
    <mergeCell ref="P1105:P1106"/>
    <mergeCell ref="Q1101:Q1102"/>
    <mergeCell ref="A1103:A1104"/>
    <mergeCell ref="B1103:B1104"/>
    <mergeCell ref="D1103:D1104"/>
    <mergeCell ref="E1103:E1104"/>
    <mergeCell ref="F1103:H1103"/>
    <mergeCell ref="I1103:K1103"/>
    <mergeCell ref="L1103:N1103"/>
    <mergeCell ref="O1103:O1104"/>
    <mergeCell ref="P1103:P1104"/>
    <mergeCell ref="Q1099:Q1100"/>
    <mergeCell ref="A1101:A1102"/>
    <mergeCell ref="B1101:B1102"/>
    <mergeCell ref="D1101:D1102"/>
    <mergeCell ref="E1101:E1102"/>
    <mergeCell ref="F1101:H1101"/>
    <mergeCell ref="I1101:K1101"/>
    <mergeCell ref="L1101:N1101"/>
    <mergeCell ref="O1101:O1102"/>
    <mergeCell ref="P1101:P1102"/>
    <mergeCell ref="Q1097:Q1098"/>
    <mergeCell ref="A1099:A1100"/>
    <mergeCell ref="B1099:B1100"/>
    <mergeCell ref="D1099:D1100"/>
    <mergeCell ref="E1099:E1100"/>
    <mergeCell ref="F1099:H1099"/>
    <mergeCell ref="I1099:K1099"/>
    <mergeCell ref="L1099:N1099"/>
    <mergeCell ref="O1099:O1100"/>
    <mergeCell ref="P1099:P1100"/>
    <mergeCell ref="Q1095:Q1096"/>
    <mergeCell ref="A1097:A1098"/>
    <mergeCell ref="B1097:B1098"/>
    <mergeCell ref="D1097:D1098"/>
    <mergeCell ref="E1097:E1098"/>
    <mergeCell ref="F1097:H1097"/>
    <mergeCell ref="I1097:K1097"/>
    <mergeCell ref="L1097:N1097"/>
    <mergeCell ref="O1097:O1098"/>
    <mergeCell ref="P1097:P1098"/>
    <mergeCell ref="Q1093:Q1094"/>
    <mergeCell ref="A1095:A1096"/>
    <mergeCell ref="B1095:B1096"/>
    <mergeCell ref="D1095:D1096"/>
    <mergeCell ref="E1095:E1096"/>
    <mergeCell ref="F1095:H1095"/>
    <mergeCell ref="I1095:K1095"/>
    <mergeCell ref="A1093:A1094"/>
    <mergeCell ref="B1093:B1094"/>
    <mergeCell ref="D1093:D1094"/>
    <mergeCell ref="E1093:E1094"/>
    <mergeCell ref="F1093:H1093"/>
    <mergeCell ref="I1093:K1093"/>
    <mergeCell ref="A1091:A1092"/>
    <mergeCell ref="B1089:B1090"/>
    <mergeCell ref="D1089:D1090"/>
    <mergeCell ref="E1089:E1090"/>
    <mergeCell ref="I1089:K1089"/>
    <mergeCell ref="L1095:N1095"/>
    <mergeCell ref="D1091:D1092"/>
    <mergeCell ref="E1091:E1092"/>
    <mergeCell ref="F1091:H1091"/>
    <mergeCell ref="I1091:K1091"/>
    <mergeCell ref="O1095:O1096"/>
    <mergeCell ref="O1091:O1092"/>
    <mergeCell ref="P1091:P1092"/>
    <mergeCell ref="P1089:P1090"/>
    <mergeCell ref="P1087:P1088"/>
    <mergeCell ref="P1083:P1084"/>
    <mergeCell ref="O1089:O1090"/>
    <mergeCell ref="O1093:O1094"/>
    <mergeCell ref="I1087:K1087"/>
    <mergeCell ref="Q1087:Q1088"/>
    <mergeCell ref="F1085:H1085"/>
    <mergeCell ref="I1085:K1085"/>
    <mergeCell ref="L1085:N1085"/>
    <mergeCell ref="P1085:P1086"/>
    <mergeCell ref="Q1085:Q1086"/>
    <mergeCell ref="O1085:O1086"/>
    <mergeCell ref="A1083:A1084"/>
    <mergeCell ref="B1083:B1084"/>
    <mergeCell ref="D1083:D1084"/>
    <mergeCell ref="E1083:E1084"/>
    <mergeCell ref="F1083:H1083"/>
    <mergeCell ref="I1083:K1083"/>
    <mergeCell ref="I1081:K1081"/>
    <mergeCell ref="L1081:N1081"/>
    <mergeCell ref="O1081:O1082"/>
    <mergeCell ref="P1081:P1082"/>
    <mergeCell ref="Q1081:Q1082"/>
    <mergeCell ref="L1083:N1083"/>
    <mergeCell ref="O1083:O1084"/>
    <mergeCell ref="I1079:K1079"/>
    <mergeCell ref="L1079:N1079"/>
    <mergeCell ref="O1079:O1080"/>
    <mergeCell ref="P1079:P1080"/>
    <mergeCell ref="Q1079:Q1080"/>
    <mergeCell ref="A1081:A1082"/>
    <mergeCell ref="B1081:B1082"/>
    <mergeCell ref="D1081:D1082"/>
    <mergeCell ref="E1081:E1082"/>
    <mergeCell ref="F1081:H1081"/>
    <mergeCell ref="I1077:K1077"/>
    <mergeCell ref="L1077:N1077"/>
    <mergeCell ref="O1077:O1078"/>
    <mergeCell ref="P1077:P1078"/>
    <mergeCell ref="Q1077:Q1078"/>
    <mergeCell ref="A1079:A1080"/>
    <mergeCell ref="B1079:B1080"/>
    <mergeCell ref="D1079:D1080"/>
    <mergeCell ref="E1079:E1080"/>
    <mergeCell ref="F1079:H1079"/>
    <mergeCell ref="I1075:K1075"/>
    <mergeCell ref="L1075:N1075"/>
    <mergeCell ref="O1075:O1076"/>
    <mergeCell ref="P1075:P1076"/>
    <mergeCell ref="Q1075:Q1076"/>
    <mergeCell ref="A1077:A1078"/>
    <mergeCell ref="B1077:B1078"/>
    <mergeCell ref="D1077:D1078"/>
    <mergeCell ref="E1077:E1078"/>
    <mergeCell ref="F1077:H1077"/>
    <mergeCell ref="I1073:K1073"/>
    <mergeCell ref="L1073:N1073"/>
    <mergeCell ref="O1073:O1074"/>
    <mergeCell ref="P1073:P1074"/>
    <mergeCell ref="Q1073:Q1074"/>
    <mergeCell ref="A1075:A1076"/>
    <mergeCell ref="B1075:B1076"/>
    <mergeCell ref="D1075:D1076"/>
    <mergeCell ref="E1075:E1076"/>
    <mergeCell ref="F1075:H1075"/>
    <mergeCell ref="I1071:K1071"/>
    <mergeCell ref="L1071:N1071"/>
    <mergeCell ref="O1071:O1072"/>
    <mergeCell ref="P1071:P1072"/>
    <mergeCell ref="Q1071:Q1072"/>
    <mergeCell ref="A1073:A1074"/>
    <mergeCell ref="B1073:B1074"/>
    <mergeCell ref="D1073:D1074"/>
    <mergeCell ref="E1073:E1074"/>
    <mergeCell ref="F1073:H1073"/>
    <mergeCell ref="I1069:K1069"/>
    <mergeCell ref="L1069:N1069"/>
    <mergeCell ref="O1069:O1070"/>
    <mergeCell ref="P1069:P1070"/>
    <mergeCell ref="Q1069:Q1070"/>
    <mergeCell ref="A1071:A1072"/>
    <mergeCell ref="B1071:B1072"/>
    <mergeCell ref="D1071:D1072"/>
    <mergeCell ref="E1071:E1072"/>
    <mergeCell ref="F1071:H1071"/>
    <mergeCell ref="I1067:K1067"/>
    <mergeCell ref="L1067:N1067"/>
    <mergeCell ref="O1067:O1068"/>
    <mergeCell ref="P1067:P1068"/>
    <mergeCell ref="Q1067:Q1068"/>
    <mergeCell ref="A1069:A1070"/>
    <mergeCell ref="B1069:B1070"/>
    <mergeCell ref="D1069:D1070"/>
    <mergeCell ref="E1069:E1070"/>
    <mergeCell ref="F1069:H1069"/>
    <mergeCell ref="I1065:K1065"/>
    <mergeCell ref="L1065:N1065"/>
    <mergeCell ref="O1065:O1066"/>
    <mergeCell ref="P1065:P1066"/>
    <mergeCell ref="Q1065:Q1066"/>
    <mergeCell ref="A1067:A1068"/>
    <mergeCell ref="B1067:B1068"/>
    <mergeCell ref="D1067:D1068"/>
    <mergeCell ref="E1067:E1068"/>
    <mergeCell ref="F1067:H1067"/>
    <mergeCell ref="I1063:K1063"/>
    <mergeCell ref="L1063:N1063"/>
    <mergeCell ref="O1063:O1064"/>
    <mergeCell ref="P1063:P1064"/>
    <mergeCell ref="Q1063:Q1064"/>
    <mergeCell ref="A1065:A1066"/>
    <mergeCell ref="B1065:B1066"/>
    <mergeCell ref="D1065:D1066"/>
    <mergeCell ref="E1065:E1066"/>
    <mergeCell ref="F1065:H1065"/>
    <mergeCell ref="I1061:K1061"/>
    <mergeCell ref="L1061:N1061"/>
    <mergeCell ref="O1061:O1062"/>
    <mergeCell ref="P1061:P1062"/>
    <mergeCell ref="Q1061:Q1062"/>
    <mergeCell ref="A1063:A1064"/>
    <mergeCell ref="B1063:B1064"/>
    <mergeCell ref="D1063:D1064"/>
    <mergeCell ref="E1063:E1064"/>
    <mergeCell ref="F1063:H1063"/>
    <mergeCell ref="I1059:K1059"/>
    <mergeCell ref="L1059:N1059"/>
    <mergeCell ref="O1059:O1060"/>
    <mergeCell ref="P1059:P1060"/>
    <mergeCell ref="Q1059:Q1060"/>
    <mergeCell ref="A1061:A1062"/>
    <mergeCell ref="B1061:B1062"/>
    <mergeCell ref="D1061:D1062"/>
    <mergeCell ref="E1061:E1062"/>
    <mergeCell ref="F1061:H1061"/>
    <mergeCell ref="I1057:K1057"/>
    <mergeCell ref="L1057:N1057"/>
    <mergeCell ref="O1057:O1058"/>
    <mergeCell ref="P1057:P1058"/>
    <mergeCell ref="Q1057:Q1058"/>
    <mergeCell ref="A1059:A1060"/>
    <mergeCell ref="B1059:B1060"/>
    <mergeCell ref="D1059:D1060"/>
    <mergeCell ref="E1059:E1060"/>
    <mergeCell ref="F1059:H1059"/>
    <mergeCell ref="I1055:K1055"/>
    <mergeCell ref="L1055:N1055"/>
    <mergeCell ref="O1055:O1056"/>
    <mergeCell ref="P1055:P1056"/>
    <mergeCell ref="Q1055:Q1056"/>
    <mergeCell ref="A1057:A1058"/>
    <mergeCell ref="B1057:B1058"/>
    <mergeCell ref="D1057:D1058"/>
    <mergeCell ref="E1057:E1058"/>
    <mergeCell ref="F1057:H1057"/>
    <mergeCell ref="I1053:K1053"/>
    <mergeCell ref="L1053:N1053"/>
    <mergeCell ref="O1053:O1054"/>
    <mergeCell ref="P1053:P1054"/>
    <mergeCell ref="Q1053:Q1054"/>
    <mergeCell ref="A1055:A1056"/>
    <mergeCell ref="B1055:B1056"/>
    <mergeCell ref="D1055:D1056"/>
    <mergeCell ref="E1055:E1056"/>
    <mergeCell ref="F1055:H1055"/>
    <mergeCell ref="I1051:K1051"/>
    <mergeCell ref="L1051:N1051"/>
    <mergeCell ref="O1051:O1052"/>
    <mergeCell ref="P1051:P1052"/>
    <mergeCell ref="Q1051:Q1052"/>
    <mergeCell ref="A1053:A1054"/>
    <mergeCell ref="B1053:B1054"/>
    <mergeCell ref="D1053:D1054"/>
    <mergeCell ref="E1053:E1054"/>
    <mergeCell ref="F1053:H1053"/>
    <mergeCell ref="I1049:K1049"/>
    <mergeCell ref="L1049:N1049"/>
    <mergeCell ref="O1049:O1050"/>
    <mergeCell ref="P1049:P1050"/>
    <mergeCell ref="Q1049:Q1050"/>
    <mergeCell ref="A1051:A1052"/>
    <mergeCell ref="B1051:B1052"/>
    <mergeCell ref="D1051:D1052"/>
    <mergeCell ref="E1051:E1052"/>
    <mergeCell ref="F1051:H1051"/>
    <mergeCell ref="I1047:K1047"/>
    <mergeCell ref="L1047:N1047"/>
    <mergeCell ref="O1047:O1048"/>
    <mergeCell ref="P1047:P1048"/>
    <mergeCell ref="Q1047:Q1048"/>
    <mergeCell ref="A1049:A1050"/>
    <mergeCell ref="B1049:B1050"/>
    <mergeCell ref="D1049:D1050"/>
    <mergeCell ref="E1049:E1050"/>
    <mergeCell ref="F1049:H1049"/>
    <mergeCell ref="I1045:K1045"/>
    <mergeCell ref="L1045:N1045"/>
    <mergeCell ref="O1045:O1046"/>
    <mergeCell ref="P1045:P1046"/>
    <mergeCell ref="Q1045:Q1046"/>
    <mergeCell ref="A1047:A1048"/>
    <mergeCell ref="B1047:B1048"/>
    <mergeCell ref="D1047:D1048"/>
    <mergeCell ref="E1047:E1048"/>
    <mergeCell ref="F1047:H1047"/>
    <mergeCell ref="I1043:K1043"/>
    <mergeCell ref="L1043:N1043"/>
    <mergeCell ref="O1043:O1044"/>
    <mergeCell ref="P1043:P1044"/>
    <mergeCell ref="Q1043:Q1044"/>
    <mergeCell ref="A1045:A1046"/>
    <mergeCell ref="B1045:B1046"/>
    <mergeCell ref="D1045:D1046"/>
    <mergeCell ref="E1045:E1046"/>
    <mergeCell ref="F1045:H1045"/>
    <mergeCell ref="I1041:K1041"/>
    <mergeCell ref="L1041:N1041"/>
    <mergeCell ref="O1041:O1042"/>
    <mergeCell ref="P1041:P1042"/>
    <mergeCell ref="Q1041:Q1042"/>
    <mergeCell ref="A1043:A1044"/>
    <mergeCell ref="B1043:B1044"/>
    <mergeCell ref="D1043:D1044"/>
    <mergeCell ref="E1043:E1044"/>
    <mergeCell ref="F1043:H1043"/>
    <mergeCell ref="I1039:K1039"/>
    <mergeCell ref="L1039:N1039"/>
    <mergeCell ref="O1039:O1040"/>
    <mergeCell ref="P1039:P1040"/>
    <mergeCell ref="Q1039:Q1040"/>
    <mergeCell ref="A1041:A1042"/>
    <mergeCell ref="B1041:B1042"/>
    <mergeCell ref="D1041:D1042"/>
    <mergeCell ref="E1041:E1042"/>
    <mergeCell ref="F1041:H1041"/>
    <mergeCell ref="I1037:K1037"/>
    <mergeCell ref="L1037:N1037"/>
    <mergeCell ref="O1037:O1038"/>
    <mergeCell ref="P1037:P1038"/>
    <mergeCell ref="Q1037:Q1038"/>
    <mergeCell ref="A1039:A1040"/>
    <mergeCell ref="B1039:B1040"/>
    <mergeCell ref="D1039:D1040"/>
    <mergeCell ref="E1039:E1040"/>
    <mergeCell ref="F1039:H1039"/>
    <mergeCell ref="I1035:K1035"/>
    <mergeCell ref="L1035:N1035"/>
    <mergeCell ref="O1035:O1036"/>
    <mergeCell ref="P1035:P1036"/>
    <mergeCell ref="Q1035:Q1036"/>
    <mergeCell ref="A1037:A1038"/>
    <mergeCell ref="B1037:B1038"/>
    <mergeCell ref="D1037:D1038"/>
    <mergeCell ref="E1037:E1038"/>
    <mergeCell ref="F1037:H1037"/>
    <mergeCell ref="I1033:K1033"/>
    <mergeCell ref="L1033:N1033"/>
    <mergeCell ref="O1033:O1034"/>
    <mergeCell ref="P1033:P1034"/>
    <mergeCell ref="Q1033:Q1034"/>
    <mergeCell ref="A1035:A1036"/>
    <mergeCell ref="B1035:B1036"/>
    <mergeCell ref="D1035:D1036"/>
    <mergeCell ref="E1035:E1036"/>
    <mergeCell ref="F1035:H1035"/>
    <mergeCell ref="I1031:K1031"/>
    <mergeCell ref="L1031:N1031"/>
    <mergeCell ref="O1031:O1032"/>
    <mergeCell ref="P1031:P1032"/>
    <mergeCell ref="Q1031:Q1032"/>
    <mergeCell ref="A1033:A1034"/>
    <mergeCell ref="B1033:B1034"/>
    <mergeCell ref="D1033:D1034"/>
    <mergeCell ref="E1033:E1034"/>
    <mergeCell ref="F1033:H1033"/>
    <mergeCell ref="I1025:K1025"/>
    <mergeCell ref="L1025:N1025"/>
    <mergeCell ref="O1025:O1026"/>
    <mergeCell ref="P1025:P1026"/>
    <mergeCell ref="Q1025:Q1026"/>
    <mergeCell ref="A1031:A1032"/>
    <mergeCell ref="B1031:B1032"/>
    <mergeCell ref="D1031:D1032"/>
    <mergeCell ref="E1031:E1032"/>
    <mergeCell ref="F1031:H1031"/>
    <mergeCell ref="I1029:K1029"/>
    <mergeCell ref="L1029:N1029"/>
    <mergeCell ref="O1029:O1030"/>
    <mergeCell ref="P1029:P1030"/>
    <mergeCell ref="Q1029:Q1030"/>
    <mergeCell ref="A1025:A1026"/>
    <mergeCell ref="B1025:B1026"/>
    <mergeCell ref="D1025:D1026"/>
    <mergeCell ref="E1025:E1026"/>
    <mergeCell ref="F1025:H1025"/>
    <mergeCell ref="I1027:K1027"/>
    <mergeCell ref="L1027:N1027"/>
    <mergeCell ref="O1027:O1028"/>
    <mergeCell ref="P1027:P1028"/>
    <mergeCell ref="Q1027:Q1028"/>
    <mergeCell ref="A1029:A1030"/>
    <mergeCell ref="B1029:B1030"/>
    <mergeCell ref="D1029:D1030"/>
    <mergeCell ref="E1029:E1030"/>
    <mergeCell ref="F1029:H1029"/>
    <mergeCell ref="I1023:K1023"/>
    <mergeCell ref="L1023:N1023"/>
    <mergeCell ref="O1023:O1024"/>
    <mergeCell ref="P1023:P1024"/>
    <mergeCell ref="Q1023:Q1024"/>
    <mergeCell ref="A1027:A1028"/>
    <mergeCell ref="B1027:B1028"/>
    <mergeCell ref="D1027:D1028"/>
    <mergeCell ref="E1027:E1028"/>
    <mergeCell ref="F1027:H1027"/>
    <mergeCell ref="I1021:K1021"/>
    <mergeCell ref="L1021:N1021"/>
    <mergeCell ref="O1021:O1022"/>
    <mergeCell ref="P1021:P1022"/>
    <mergeCell ref="Q1021:Q1022"/>
    <mergeCell ref="A1023:A1024"/>
    <mergeCell ref="B1023:B1024"/>
    <mergeCell ref="D1023:D1024"/>
    <mergeCell ref="E1023:E1024"/>
    <mergeCell ref="F1023:H1023"/>
    <mergeCell ref="I1019:K1019"/>
    <mergeCell ref="L1019:N1019"/>
    <mergeCell ref="O1019:O1020"/>
    <mergeCell ref="P1019:P1020"/>
    <mergeCell ref="Q1019:Q1020"/>
    <mergeCell ref="A1021:A1022"/>
    <mergeCell ref="B1021:B1022"/>
    <mergeCell ref="D1021:D1022"/>
    <mergeCell ref="E1021:E1022"/>
    <mergeCell ref="F1021:H1021"/>
    <mergeCell ref="I1017:K1017"/>
    <mergeCell ref="L1017:N1017"/>
    <mergeCell ref="O1017:O1018"/>
    <mergeCell ref="P1017:P1018"/>
    <mergeCell ref="Q1017:Q1018"/>
    <mergeCell ref="A1019:A1020"/>
    <mergeCell ref="B1019:B1020"/>
    <mergeCell ref="D1019:D1020"/>
    <mergeCell ref="E1019:E1020"/>
    <mergeCell ref="F1019:H1019"/>
    <mergeCell ref="I1015:K1015"/>
    <mergeCell ref="L1015:N1015"/>
    <mergeCell ref="O1015:O1016"/>
    <mergeCell ref="P1015:P1016"/>
    <mergeCell ref="Q1015:Q1016"/>
    <mergeCell ref="A1017:A1018"/>
    <mergeCell ref="B1017:B1018"/>
    <mergeCell ref="D1017:D1018"/>
    <mergeCell ref="E1017:E1018"/>
    <mergeCell ref="F1017:H1017"/>
    <mergeCell ref="I1013:K1013"/>
    <mergeCell ref="L1013:N1013"/>
    <mergeCell ref="O1013:O1014"/>
    <mergeCell ref="P1013:P1014"/>
    <mergeCell ref="Q1013:Q1014"/>
    <mergeCell ref="A1015:A1016"/>
    <mergeCell ref="B1015:B1016"/>
    <mergeCell ref="D1015:D1016"/>
    <mergeCell ref="E1015:E1016"/>
    <mergeCell ref="F1015:H1015"/>
    <mergeCell ref="I1011:K1011"/>
    <mergeCell ref="L1011:N1011"/>
    <mergeCell ref="O1011:O1012"/>
    <mergeCell ref="P1011:P1012"/>
    <mergeCell ref="Q1011:Q1012"/>
    <mergeCell ref="A1013:A1014"/>
    <mergeCell ref="B1013:B1014"/>
    <mergeCell ref="D1013:D1014"/>
    <mergeCell ref="E1013:E1014"/>
    <mergeCell ref="F1013:H1013"/>
    <mergeCell ref="I1009:K1009"/>
    <mergeCell ref="L1009:N1009"/>
    <mergeCell ref="O1009:O1010"/>
    <mergeCell ref="P1009:P1010"/>
    <mergeCell ref="Q1009:Q1010"/>
    <mergeCell ref="A1011:A1012"/>
    <mergeCell ref="B1011:B1012"/>
    <mergeCell ref="D1011:D1012"/>
    <mergeCell ref="E1011:E1012"/>
    <mergeCell ref="F1011:H1011"/>
    <mergeCell ref="I1007:K1007"/>
    <mergeCell ref="L1007:N1007"/>
    <mergeCell ref="O1007:O1008"/>
    <mergeCell ref="P1007:P1008"/>
    <mergeCell ref="Q1007:Q1008"/>
    <mergeCell ref="A1009:A1010"/>
    <mergeCell ref="B1009:B1010"/>
    <mergeCell ref="D1009:D1010"/>
    <mergeCell ref="E1009:E1010"/>
    <mergeCell ref="F1009:H1009"/>
    <mergeCell ref="I1005:K1005"/>
    <mergeCell ref="L1005:N1005"/>
    <mergeCell ref="O1005:O1006"/>
    <mergeCell ref="P1005:P1006"/>
    <mergeCell ref="Q1005:Q1006"/>
    <mergeCell ref="A1007:A1008"/>
    <mergeCell ref="B1007:B1008"/>
    <mergeCell ref="D1007:D1008"/>
    <mergeCell ref="E1007:E1008"/>
    <mergeCell ref="F1007:H1007"/>
    <mergeCell ref="I1003:K1003"/>
    <mergeCell ref="L1003:N1003"/>
    <mergeCell ref="O1003:O1004"/>
    <mergeCell ref="P1003:P1004"/>
    <mergeCell ref="Q1003:Q1004"/>
    <mergeCell ref="A1005:A1006"/>
    <mergeCell ref="B1005:B1006"/>
    <mergeCell ref="D1005:D1006"/>
    <mergeCell ref="E1005:E1006"/>
    <mergeCell ref="F1005:H1005"/>
    <mergeCell ref="I1001:K1001"/>
    <mergeCell ref="L1001:N1001"/>
    <mergeCell ref="O1001:O1002"/>
    <mergeCell ref="P1001:P1002"/>
    <mergeCell ref="Q1001:Q1002"/>
    <mergeCell ref="A1003:A1004"/>
    <mergeCell ref="B1003:B1004"/>
    <mergeCell ref="D1003:D1004"/>
    <mergeCell ref="E1003:E1004"/>
    <mergeCell ref="F1003:H1003"/>
    <mergeCell ref="I999:K999"/>
    <mergeCell ref="L999:N999"/>
    <mergeCell ref="O999:O1000"/>
    <mergeCell ref="P999:P1000"/>
    <mergeCell ref="Q999:Q1000"/>
    <mergeCell ref="A1001:A1002"/>
    <mergeCell ref="B1001:B1002"/>
    <mergeCell ref="D1001:D1002"/>
    <mergeCell ref="E1001:E1002"/>
    <mergeCell ref="F1001:H1001"/>
    <mergeCell ref="I997:K997"/>
    <mergeCell ref="L997:N997"/>
    <mergeCell ref="O997:O998"/>
    <mergeCell ref="P997:P998"/>
    <mergeCell ref="Q997:Q998"/>
    <mergeCell ref="A999:A1000"/>
    <mergeCell ref="B999:B1000"/>
    <mergeCell ref="D999:D1000"/>
    <mergeCell ref="E999:E1000"/>
    <mergeCell ref="F999:H999"/>
    <mergeCell ref="I995:K995"/>
    <mergeCell ref="L995:N995"/>
    <mergeCell ref="O995:O996"/>
    <mergeCell ref="P995:P996"/>
    <mergeCell ref="Q995:Q996"/>
    <mergeCell ref="A997:A998"/>
    <mergeCell ref="B997:B998"/>
    <mergeCell ref="D997:D998"/>
    <mergeCell ref="E997:E998"/>
    <mergeCell ref="F997:H997"/>
    <mergeCell ref="I993:K993"/>
    <mergeCell ref="L993:N993"/>
    <mergeCell ref="O993:O994"/>
    <mergeCell ref="P993:P994"/>
    <mergeCell ref="Q993:Q994"/>
    <mergeCell ref="A995:A996"/>
    <mergeCell ref="B995:B996"/>
    <mergeCell ref="D995:D996"/>
    <mergeCell ref="E995:E996"/>
    <mergeCell ref="F995:H995"/>
    <mergeCell ref="I991:K991"/>
    <mergeCell ref="L991:N991"/>
    <mergeCell ref="O991:O992"/>
    <mergeCell ref="P991:P992"/>
    <mergeCell ref="Q991:Q992"/>
    <mergeCell ref="A993:A994"/>
    <mergeCell ref="B993:B994"/>
    <mergeCell ref="D993:D994"/>
    <mergeCell ref="E993:E994"/>
    <mergeCell ref="F993:H993"/>
    <mergeCell ref="I989:K989"/>
    <mergeCell ref="L989:N989"/>
    <mergeCell ref="O989:O990"/>
    <mergeCell ref="P989:P990"/>
    <mergeCell ref="Q989:Q990"/>
    <mergeCell ref="A991:A992"/>
    <mergeCell ref="B991:B992"/>
    <mergeCell ref="D991:D992"/>
    <mergeCell ref="E991:E992"/>
    <mergeCell ref="F991:H991"/>
    <mergeCell ref="I987:K987"/>
    <mergeCell ref="L987:N987"/>
    <mergeCell ref="O987:O988"/>
    <mergeCell ref="P987:P988"/>
    <mergeCell ref="Q987:Q988"/>
    <mergeCell ref="A989:A990"/>
    <mergeCell ref="B989:B990"/>
    <mergeCell ref="D989:D990"/>
    <mergeCell ref="E989:E990"/>
    <mergeCell ref="F989:H989"/>
    <mergeCell ref="I985:K985"/>
    <mergeCell ref="L985:N985"/>
    <mergeCell ref="O985:O986"/>
    <mergeCell ref="P985:P986"/>
    <mergeCell ref="Q985:Q986"/>
    <mergeCell ref="A987:A988"/>
    <mergeCell ref="B987:B988"/>
    <mergeCell ref="D987:D988"/>
    <mergeCell ref="E987:E988"/>
    <mergeCell ref="F987:H987"/>
    <mergeCell ref="I983:K983"/>
    <mergeCell ref="L983:N983"/>
    <mergeCell ref="O983:O984"/>
    <mergeCell ref="P983:P984"/>
    <mergeCell ref="Q983:Q984"/>
    <mergeCell ref="A985:A986"/>
    <mergeCell ref="B985:B986"/>
    <mergeCell ref="D985:D986"/>
    <mergeCell ref="E985:E986"/>
    <mergeCell ref="F985:H985"/>
    <mergeCell ref="I981:K981"/>
    <mergeCell ref="L981:N981"/>
    <mergeCell ref="O981:O982"/>
    <mergeCell ref="P981:P982"/>
    <mergeCell ref="Q981:Q982"/>
    <mergeCell ref="A983:A984"/>
    <mergeCell ref="B983:B984"/>
    <mergeCell ref="D983:D984"/>
    <mergeCell ref="E983:E984"/>
    <mergeCell ref="F983:H983"/>
    <mergeCell ref="I979:K979"/>
    <mergeCell ref="L979:N979"/>
    <mergeCell ref="O979:O980"/>
    <mergeCell ref="P979:P980"/>
    <mergeCell ref="Q979:Q980"/>
    <mergeCell ref="A981:A982"/>
    <mergeCell ref="B981:B982"/>
    <mergeCell ref="D981:D982"/>
    <mergeCell ref="E981:E982"/>
    <mergeCell ref="F981:H981"/>
    <mergeCell ref="I977:K977"/>
    <mergeCell ref="L977:N977"/>
    <mergeCell ref="O977:O978"/>
    <mergeCell ref="P977:P978"/>
    <mergeCell ref="Q977:Q978"/>
    <mergeCell ref="A979:A980"/>
    <mergeCell ref="B979:B980"/>
    <mergeCell ref="D979:D980"/>
    <mergeCell ref="E979:E980"/>
    <mergeCell ref="F979:H979"/>
    <mergeCell ref="I975:K975"/>
    <mergeCell ref="L975:N975"/>
    <mergeCell ref="O975:O976"/>
    <mergeCell ref="P975:P976"/>
    <mergeCell ref="Q975:Q976"/>
    <mergeCell ref="A977:A978"/>
    <mergeCell ref="B977:B978"/>
    <mergeCell ref="D977:D978"/>
    <mergeCell ref="E977:E978"/>
    <mergeCell ref="F977:H977"/>
    <mergeCell ref="I973:K973"/>
    <mergeCell ref="L973:N973"/>
    <mergeCell ref="O973:O974"/>
    <mergeCell ref="P973:P974"/>
    <mergeCell ref="Q973:Q974"/>
    <mergeCell ref="A975:A976"/>
    <mergeCell ref="B975:B976"/>
    <mergeCell ref="D975:D976"/>
    <mergeCell ref="E975:E976"/>
    <mergeCell ref="F975:H975"/>
    <mergeCell ref="I971:K971"/>
    <mergeCell ref="L971:N971"/>
    <mergeCell ref="A969:A970"/>
    <mergeCell ref="P971:P972"/>
    <mergeCell ref="Q971:Q972"/>
    <mergeCell ref="A973:A974"/>
    <mergeCell ref="B973:B974"/>
    <mergeCell ref="D973:D974"/>
    <mergeCell ref="E973:E974"/>
    <mergeCell ref="F973:H973"/>
    <mergeCell ref="P969:P970"/>
    <mergeCell ref="Q969:Q970"/>
    <mergeCell ref="L967:N967"/>
    <mergeCell ref="O967:O968"/>
    <mergeCell ref="P967:P968"/>
    <mergeCell ref="A971:A972"/>
    <mergeCell ref="B971:B972"/>
    <mergeCell ref="D971:D972"/>
    <mergeCell ref="E971:E972"/>
    <mergeCell ref="F971:H971"/>
    <mergeCell ref="O965:O966"/>
    <mergeCell ref="O963:O964"/>
    <mergeCell ref="L963:N963"/>
    <mergeCell ref="I969:K969"/>
    <mergeCell ref="E967:E968"/>
    <mergeCell ref="F967:H967"/>
    <mergeCell ref="I967:K967"/>
    <mergeCell ref="L961:N961"/>
    <mergeCell ref="O961:O962"/>
    <mergeCell ref="P961:P962"/>
    <mergeCell ref="Q961:Q962"/>
    <mergeCell ref="B965:B966"/>
    <mergeCell ref="D965:D966"/>
    <mergeCell ref="E965:E966"/>
    <mergeCell ref="F965:H965"/>
    <mergeCell ref="I965:K965"/>
    <mergeCell ref="L965:N965"/>
    <mergeCell ref="L959:N959"/>
    <mergeCell ref="O959:O960"/>
    <mergeCell ref="P959:P960"/>
    <mergeCell ref="Q959:Q960"/>
    <mergeCell ref="A961:A962"/>
    <mergeCell ref="B961:B962"/>
    <mergeCell ref="D961:D962"/>
    <mergeCell ref="E961:E962"/>
    <mergeCell ref="F961:H961"/>
    <mergeCell ref="I961:K961"/>
    <mergeCell ref="L957:N957"/>
    <mergeCell ref="O957:O958"/>
    <mergeCell ref="P957:P958"/>
    <mergeCell ref="Q957:Q958"/>
    <mergeCell ref="A959:A960"/>
    <mergeCell ref="B959:B960"/>
    <mergeCell ref="D959:D960"/>
    <mergeCell ref="E959:E960"/>
    <mergeCell ref="F959:H959"/>
    <mergeCell ref="I959:K959"/>
    <mergeCell ref="L955:N955"/>
    <mergeCell ref="O955:O956"/>
    <mergeCell ref="P955:P956"/>
    <mergeCell ref="Q955:Q956"/>
    <mergeCell ref="A957:A958"/>
    <mergeCell ref="B957:B958"/>
    <mergeCell ref="D957:D958"/>
    <mergeCell ref="E957:E958"/>
    <mergeCell ref="F957:H957"/>
    <mergeCell ref="I957:K957"/>
    <mergeCell ref="L953:N953"/>
    <mergeCell ref="O953:O954"/>
    <mergeCell ref="P953:P954"/>
    <mergeCell ref="Q953:Q954"/>
    <mergeCell ref="A955:A956"/>
    <mergeCell ref="B955:B956"/>
    <mergeCell ref="D955:D956"/>
    <mergeCell ref="E955:E956"/>
    <mergeCell ref="F955:H955"/>
    <mergeCell ref="I955:K955"/>
    <mergeCell ref="L951:N951"/>
    <mergeCell ref="O951:O952"/>
    <mergeCell ref="P951:P952"/>
    <mergeCell ref="Q951:Q952"/>
    <mergeCell ref="A953:A954"/>
    <mergeCell ref="B953:B954"/>
    <mergeCell ref="D953:D954"/>
    <mergeCell ref="E953:E954"/>
    <mergeCell ref="F953:H953"/>
    <mergeCell ref="I953:K953"/>
    <mergeCell ref="L949:N949"/>
    <mergeCell ref="O949:O950"/>
    <mergeCell ref="P949:P950"/>
    <mergeCell ref="Q949:Q950"/>
    <mergeCell ref="A951:A952"/>
    <mergeCell ref="B951:B952"/>
    <mergeCell ref="D951:D952"/>
    <mergeCell ref="E951:E952"/>
    <mergeCell ref="F951:H951"/>
    <mergeCell ref="I951:K951"/>
    <mergeCell ref="L947:N947"/>
    <mergeCell ref="O947:O948"/>
    <mergeCell ref="P947:P948"/>
    <mergeCell ref="Q947:Q948"/>
    <mergeCell ref="A949:A950"/>
    <mergeCell ref="B949:B950"/>
    <mergeCell ref="D949:D950"/>
    <mergeCell ref="E949:E950"/>
    <mergeCell ref="F949:H949"/>
    <mergeCell ref="I949:K949"/>
    <mergeCell ref="L945:N945"/>
    <mergeCell ref="O945:O946"/>
    <mergeCell ref="P945:P946"/>
    <mergeCell ref="Q945:Q946"/>
    <mergeCell ref="A947:A948"/>
    <mergeCell ref="B947:B948"/>
    <mergeCell ref="D947:D948"/>
    <mergeCell ref="E947:E948"/>
    <mergeCell ref="F947:H947"/>
    <mergeCell ref="I947:K947"/>
    <mergeCell ref="L943:N943"/>
    <mergeCell ref="O943:O944"/>
    <mergeCell ref="P943:P944"/>
    <mergeCell ref="Q943:Q944"/>
    <mergeCell ref="A945:A946"/>
    <mergeCell ref="B945:B946"/>
    <mergeCell ref="D945:D946"/>
    <mergeCell ref="E945:E946"/>
    <mergeCell ref="F945:H945"/>
    <mergeCell ref="I945:K945"/>
    <mergeCell ref="L941:N941"/>
    <mergeCell ref="O941:O942"/>
    <mergeCell ref="P941:P942"/>
    <mergeCell ref="Q941:Q942"/>
    <mergeCell ref="A943:A944"/>
    <mergeCell ref="B943:B944"/>
    <mergeCell ref="D943:D944"/>
    <mergeCell ref="E943:E944"/>
    <mergeCell ref="F943:H943"/>
    <mergeCell ref="I943:K943"/>
    <mergeCell ref="L939:N939"/>
    <mergeCell ref="O939:O940"/>
    <mergeCell ref="P939:P940"/>
    <mergeCell ref="Q939:Q940"/>
    <mergeCell ref="A941:A942"/>
    <mergeCell ref="B941:B942"/>
    <mergeCell ref="D941:D942"/>
    <mergeCell ref="E941:E942"/>
    <mergeCell ref="F941:H941"/>
    <mergeCell ref="I941:K941"/>
    <mergeCell ref="L937:N937"/>
    <mergeCell ref="O937:O938"/>
    <mergeCell ref="P937:P938"/>
    <mergeCell ref="Q937:Q938"/>
    <mergeCell ref="A939:A940"/>
    <mergeCell ref="B939:B940"/>
    <mergeCell ref="D939:D940"/>
    <mergeCell ref="E939:E940"/>
    <mergeCell ref="F939:H939"/>
    <mergeCell ref="I939:K939"/>
    <mergeCell ref="L935:N935"/>
    <mergeCell ref="O935:O936"/>
    <mergeCell ref="P935:P936"/>
    <mergeCell ref="Q935:Q936"/>
    <mergeCell ref="A937:A938"/>
    <mergeCell ref="B937:B938"/>
    <mergeCell ref="D937:D938"/>
    <mergeCell ref="E937:E938"/>
    <mergeCell ref="F937:H937"/>
    <mergeCell ref="I937:K937"/>
    <mergeCell ref="L933:N933"/>
    <mergeCell ref="O933:O934"/>
    <mergeCell ref="P933:P934"/>
    <mergeCell ref="Q933:Q934"/>
    <mergeCell ref="A935:A936"/>
    <mergeCell ref="B935:B936"/>
    <mergeCell ref="D935:D936"/>
    <mergeCell ref="E935:E936"/>
    <mergeCell ref="F935:H935"/>
    <mergeCell ref="I935:K935"/>
    <mergeCell ref="L931:N931"/>
    <mergeCell ref="O931:O932"/>
    <mergeCell ref="P931:P932"/>
    <mergeCell ref="Q931:Q932"/>
    <mergeCell ref="A933:A934"/>
    <mergeCell ref="B933:B934"/>
    <mergeCell ref="D933:D934"/>
    <mergeCell ref="E933:E934"/>
    <mergeCell ref="F933:H933"/>
    <mergeCell ref="I933:K933"/>
    <mergeCell ref="L929:N929"/>
    <mergeCell ref="O929:O930"/>
    <mergeCell ref="P929:P930"/>
    <mergeCell ref="Q929:Q930"/>
    <mergeCell ref="A931:A932"/>
    <mergeCell ref="B931:B932"/>
    <mergeCell ref="D931:D932"/>
    <mergeCell ref="E931:E932"/>
    <mergeCell ref="F931:H931"/>
    <mergeCell ref="I931:K931"/>
    <mergeCell ref="L927:N927"/>
    <mergeCell ref="O927:O928"/>
    <mergeCell ref="P927:P928"/>
    <mergeCell ref="Q927:Q928"/>
    <mergeCell ref="A929:A930"/>
    <mergeCell ref="B929:B930"/>
    <mergeCell ref="D929:D930"/>
    <mergeCell ref="E929:E930"/>
    <mergeCell ref="F929:H929"/>
    <mergeCell ref="I929:K929"/>
    <mergeCell ref="L925:N925"/>
    <mergeCell ref="O925:O926"/>
    <mergeCell ref="P925:P926"/>
    <mergeCell ref="Q925:Q926"/>
    <mergeCell ref="A927:A928"/>
    <mergeCell ref="B927:B928"/>
    <mergeCell ref="D927:D928"/>
    <mergeCell ref="E927:E928"/>
    <mergeCell ref="F927:H927"/>
    <mergeCell ref="I927:K927"/>
    <mergeCell ref="L923:N923"/>
    <mergeCell ref="O923:O924"/>
    <mergeCell ref="P923:P924"/>
    <mergeCell ref="Q923:Q924"/>
    <mergeCell ref="A925:A926"/>
    <mergeCell ref="B925:B926"/>
    <mergeCell ref="D925:D926"/>
    <mergeCell ref="E925:E926"/>
    <mergeCell ref="F925:H925"/>
    <mergeCell ref="I925:K925"/>
    <mergeCell ref="L921:N921"/>
    <mergeCell ref="O921:O922"/>
    <mergeCell ref="P921:P922"/>
    <mergeCell ref="Q921:Q922"/>
    <mergeCell ref="A923:A924"/>
    <mergeCell ref="B923:B924"/>
    <mergeCell ref="D923:D924"/>
    <mergeCell ref="E923:E924"/>
    <mergeCell ref="F923:H923"/>
    <mergeCell ref="I923:K923"/>
    <mergeCell ref="L919:N919"/>
    <mergeCell ref="O919:O920"/>
    <mergeCell ref="P919:P920"/>
    <mergeCell ref="Q919:Q920"/>
    <mergeCell ref="A921:A922"/>
    <mergeCell ref="B921:B922"/>
    <mergeCell ref="D921:D922"/>
    <mergeCell ref="E921:E922"/>
    <mergeCell ref="F921:H921"/>
    <mergeCell ref="I921:K921"/>
    <mergeCell ref="L917:N917"/>
    <mergeCell ref="O917:O918"/>
    <mergeCell ref="P917:P918"/>
    <mergeCell ref="Q917:Q918"/>
    <mergeCell ref="A919:A920"/>
    <mergeCell ref="B919:B920"/>
    <mergeCell ref="D919:D920"/>
    <mergeCell ref="E919:E920"/>
    <mergeCell ref="F919:H919"/>
    <mergeCell ref="I919:K919"/>
    <mergeCell ref="L915:N915"/>
    <mergeCell ref="O915:O916"/>
    <mergeCell ref="P915:P916"/>
    <mergeCell ref="Q915:Q916"/>
    <mergeCell ref="A917:A918"/>
    <mergeCell ref="B917:B918"/>
    <mergeCell ref="D917:D918"/>
    <mergeCell ref="E917:E918"/>
    <mergeCell ref="F917:H917"/>
    <mergeCell ref="I917:K917"/>
    <mergeCell ref="L913:N913"/>
    <mergeCell ref="O913:O914"/>
    <mergeCell ref="P913:P914"/>
    <mergeCell ref="Q913:Q914"/>
    <mergeCell ref="A915:A916"/>
    <mergeCell ref="B915:B916"/>
    <mergeCell ref="D915:D916"/>
    <mergeCell ref="E915:E916"/>
    <mergeCell ref="F915:H915"/>
    <mergeCell ref="I915:K915"/>
    <mergeCell ref="L911:N911"/>
    <mergeCell ref="O911:O912"/>
    <mergeCell ref="P911:P912"/>
    <mergeCell ref="Q911:Q912"/>
    <mergeCell ref="A913:A914"/>
    <mergeCell ref="B913:B914"/>
    <mergeCell ref="D913:D914"/>
    <mergeCell ref="E913:E914"/>
    <mergeCell ref="F913:H913"/>
    <mergeCell ref="I913:K913"/>
    <mergeCell ref="L909:N909"/>
    <mergeCell ref="O909:O910"/>
    <mergeCell ref="P909:P910"/>
    <mergeCell ref="Q909:Q910"/>
    <mergeCell ref="A911:A912"/>
    <mergeCell ref="B911:B912"/>
    <mergeCell ref="D911:D912"/>
    <mergeCell ref="E911:E912"/>
    <mergeCell ref="F911:H911"/>
    <mergeCell ref="I911:K911"/>
    <mergeCell ref="L907:N907"/>
    <mergeCell ref="O907:O908"/>
    <mergeCell ref="P907:P908"/>
    <mergeCell ref="Q907:Q908"/>
    <mergeCell ref="A909:A910"/>
    <mergeCell ref="B909:B910"/>
    <mergeCell ref="D909:D910"/>
    <mergeCell ref="E909:E910"/>
    <mergeCell ref="F909:H909"/>
    <mergeCell ref="I909:K909"/>
    <mergeCell ref="L905:N905"/>
    <mergeCell ref="O905:O906"/>
    <mergeCell ref="P905:P906"/>
    <mergeCell ref="Q905:Q906"/>
    <mergeCell ref="A907:A908"/>
    <mergeCell ref="B907:B908"/>
    <mergeCell ref="D907:D908"/>
    <mergeCell ref="E907:E908"/>
    <mergeCell ref="F907:H907"/>
    <mergeCell ref="I907:K907"/>
    <mergeCell ref="L903:N903"/>
    <mergeCell ref="O903:O904"/>
    <mergeCell ref="P903:P904"/>
    <mergeCell ref="Q903:Q904"/>
    <mergeCell ref="A905:A906"/>
    <mergeCell ref="B905:B906"/>
    <mergeCell ref="D905:D906"/>
    <mergeCell ref="E905:E906"/>
    <mergeCell ref="F905:H905"/>
    <mergeCell ref="I905:K905"/>
    <mergeCell ref="L901:N901"/>
    <mergeCell ref="O901:O902"/>
    <mergeCell ref="P901:P902"/>
    <mergeCell ref="Q901:Q902"/>
    <mergeCell ref="A903:A904"/>
    <mergeCell ref="B903:B904"/>
    <mergeCell ref="D903:D904"/>
    <mergeCell ref="E903:E904"/>
    <mergeCell ref="F903:H903"/>
    <mergeCell ref="I903:K903"/>
    <mergeCell ref="L899:N899"/>
    <mergeCell ref="O899:O900"/>
    <mergeCell ref="P899:P900"/>
    <mergeCell ref="Q899:Q900"/>
    <mergeCell ref="A901:A902"/>
    <mergeCell ref="B901:B902"/>
    <mergeCell ref="D901:D902"/>
    <mergeCell ref="E901:E902"/>
    <mergeCell ref="F901:H901"/>
    <mergeCell ref="I901:K901"/>
    <mergeCell ref="L897:N897"/>
    <mergeCell ref="O897:O898"/>
    <mergeCell ref="P897:P898"/>
    <mergeCell ref="Q897:Q898"/>
    <mergeCell ref="A899:A900"/>
    <mergeCell ref="B899:B900"/>
    <mergeCell ref="D899:D900"/>
    <mergeCell ref="E899:E900"/>
    <mergeCell ref="F899:H899"/>
    <mergeCell ref="I899:K899"/>
    <mergeCell ref="L895:N895"/>
    <mergeCell ref="O895:O896"/>
    <mergeCell ref="P895:P896"/>
    <mergeCell ref="Q895:Q896"/>
    <mergeCell ref="A897:A898"/>
    <mergeCell ref="B897:B898"/>
    <mergeCell ref="D897:D898"/>
    <mergeCell ref="E897:E898"/>
    <mergeCell ref="F897:H897"/>
    <mergeCell ref="I897:K897"/>
    <mergeCell ref="L893:N893"/>
    <mergeCell ref="O893:O894"/>
    <mergeCell ref="P893:P894"/>
    <mergeCell ref="Q893:Q894"/>
    <mergeCell ref="A895:A896"/>
    <mergeCell ref="B895:B896"/>
    <mergeCell ref="D895:D896"/>
    <mergeCell ref="E895:E896"/>
    <mergeCell ref="F895:H895"/>
    <mergeCell ref="I895:K895"/>
    <mergeCell ref="L891:N891"/>
    <mergeCell ref="O891:O892"/>
    <mergeCell ref="P891:P892"/>
    <mergeCell ref="Q891:Q892"/>
    <mergeCell ref="A893:A894"/>
    <mergeCell ref="B893:B894"/>
    <mergeCell ref="D893:D894"/>
    <mergeCell ref="E893:E894"/>
    <mergeCell ref="F893:H893"/>
    <mergeCell ref="I893:K893"/>
    <mergeCell ref="L889:N889"/>
    <mergeCell ref="O889:O890"/>
    <mergeCell ref="P889:P890"/>
    <mergeCell ref="Q889:Q890"/>
    <mergeCell ref="A891:A892"/>
    <mergeCell ref="B891:B892"/>
    <mergeCell ref="D891:D892"/>
    <mergeCell ref="E891:E892"/>
    <mergeCell ref="F891:H891"/>
    <mergeCell ref="I891:K891"/>
    <mergeCell ref="L887:N887"/>
    <mergeCell ref="O887:O888"/>
    <mergeCell ref="P887:P888"/>
    <mergeCell ref="Q887:Q888"/>
    <mergeCell ref="A889:A890"/>
    <mergeCell ref="B889:B890"/>
    <mergeCell ref="D889:D890"/>
    <mergeCell ref="E889:E890"/>
    <mergeCell ref="F889:H889"/>
    <mergeCell ref="I889:K889"/>
    <mergeCell ref="L885:N885"/>
    <mergeCell ref="O885:O886"/>
    <mergeCell ref="P885:P886"/>
    <mergeCell ref="Q885:Q886"/>
    <mergeCell ref="A887:A888"/>
    <mergeCell ref="B887:B888"/>
    <mergeCell ref="D887:D888"/>
    <mergeCell ref="E887:E888"/>
    <mergeCell ref="F887:H887"/>
    <mergeCell ref="I887:K887"/>
    <mergeCell ref="L883:N883"/>
    <mergeCell ref="O883:O884"/>
    <mergeCell ref="P883:P884"/>
    <mergeCell ref="Q883:Q884"/>
    <mergeCell ref="A885:A886"/>
    <mergeCell ref="B885:B886"/>
    <mergeCell ref="D885:D886"/>
    <mergeCell ref="E885:E886"/>
    <mergeCell ref="F885:H885"/>
    <mergeCell ref="I885:K885"/>
    <mergeCell ref="L881:N881"/>
    <mergeCell ref="O881:O882"/>
    <mergeCell ref="P881:P882"/>
    <mergeCell ref="Q881:Q882"/>
    <mergeCell ref="A883:A884"/>
    <mergeCell ref="B883:B884"/>
    <mergeCell ref="D883:D884"/>
    <mergeCell ref="E883:E884"/>
    <mergeCell ref="F883:H883"/>
    <mergeCell ref="I883:K883"/>
    <mergeCell ref="L879:N879"/>
    <mergeCell ref="O879:O880"/>
    <mergeCell ref="P879:P880"/>
    <mergeCell ref="Q879:Q880"/>
    <mergeCell ref="A881:A882"/>
    <mergeCell ref="B881:B882"/>
    <mergeCell ref="D881:D882"/>
    <mergeCell ref="E881:E882"/>
    <mergeCell ref="F881:H881"/>
    <mergeCell ref="I881:K881"/>
    <mergeCell ref="L877:N877"/>
    <mergeCell ref="O877:O878"/>
    <mergeCell ref="P877:P878"/>
    <mergeCell ref="Q877:Q878"/>
    <mergeCell ref="A879:A880"/>
    <mergeCell ref="B879:B880"/>
    <mergeCell ref="D879:D880"/>
    <mergeCell ref="E879:E880"/>
    <mergeCell ref="F879:H879"/>
    <mergeCell ref="I879:K879"/>
    <mergeCell ref="L875:N875"/>
    <mergeCell ref="O875:O876"/>
    <mergeCell ref="P875:P876"/>
    <mergeCell ref="Q875:Q876"/>
    <mergeCell ref="A877:A878"/>
    <mergeCell ref="B877:B878"/>
    <mergeCell ref="D877:D878"/>
    <mergeCell ref="E877:E878"/>
    <mergeCell ref="F877:H877"/>
    <mergeCell ref="I877:K877"/>
    <mergeCell ref="L873:N873"/>
    <mergeCell ref="O873:O874"/>
    <mergeCell ref="P873:P874"/>
    <mergeCell ref="Q873:Q874"/>
    <mergeCell ref="A875:A876"/>
    <mergeCell ref="B875:B876"/>
    <mergeCell ref="D875:D876"/>
    <mergeCell ref="E875:E876"/>
    <mergeCell ref="F875:H875"/>
    <mergeCell ref="I875:K875"/>
    <mergeCell ref="L871:N871"/>
    <mergeCell ref="O871:O872"/>
    <mergeCell ref="P871:P872"/>
    <mergeCell ref="Q871:Q872"/>
    <mergeCell ref="A873:A874"/>
    <mergeCell ref="B873:B874"/>
    <mergeCell ref="D873:D874"/>
    <mergeCell ref="E873:E874"/>
    <mergeCell ref="F873:H873"/>
    <mergeCell ref="I873:K873"/>
    <mergeCell ref="L869:N869"/>
    <mergeCell ref="O869:O870"/>
    <mergeCell ref="P869:P870"/>
    <mergeCell ref="Q869:Q870"/>
    <mergeCell ref="A871:A872"/>
    <mergeCell ref="B871:B872"/>
    <mergeCell ref="D871:D872"/>
    <mergeCell ref="E871:E872"/>
    <mergeCell ref="F871:H871"/>
    <mergeCell ref="I871:K871"/>
    <mergeCell ref="L867:N867"/>
    <mergeCell ref="O867:O868"/>
    <mergeCell ref="P867:P868"/>
    <mergeCell ref="Q867:Q868"/>
    <mergeCell ref="A869:A870"/>
    <mergeCell ref="B869:B870"/>
    <mergeCell ref="D869:D870"/>
    <mergeCell ref="E869:E870"/>
    <mergeCell ref="F869:H869"/>
    <mergeCell ref="I869:K869"/>
    <mergeCell ref="L865:N865"/>
    <mergeCell ref="O865:O866"/>
    <mergeCell ref="P865:P866"/>
    <mergeCell ref="Q865:Q866"/>
    <mergeCell ref="A867:A868"/>
    <mergeCell ref="B867:B868"/>
    <mergeCell ref="D867:D868"/>
    <mergeCell ref="E867:E868"/>
    <mergeCell ref="F867:H867"/>
    <mergeCell ref="I867:K867"/>
    <mergeCell ref="L863:N863"/>
    <mergeCell ref="O863:O864"/>
    <mergeCell ref="P863:P864"/>
    <mergeCell ref="Q863:Q864"/>
    <mergeCell ref="A865:A866"/>
    <mergeCell ref="B865:B866"/>
    <mergeCell ref="D865:D866"/>
    <mergeCell ref="E865:E866"/>
    <mergeCell ref="F865:H865"/>
    <mergeCell ref="I865:K865"/>
    <mergeCell ref="L861:N861"/>
    <mergeCell ref="O861:O862"/>
    <mergeCell ref="P861:P862"/>
    <mergeCell ref="Q861:Q862"/>
    <mergeCell ref="A863:A864"/>
    <mergeCell ref="B863:B864"/>
    <mergeCell ref="D863:D864"/>
    <mergeCell ref="E863:E864"/>
    <mergeCell ref="F863:H863"/>
    <mergeCell ref="I863:K863"/>
    <mergeCell ref="A861:A862"/>
    <mergeCell ref="B861:B862"/>
    <mergeCell ref="D861:D862"/>
    <mergeCell ref="E861:E862"/>
    <mergeCell ref="F861:H861"/>
    <mergeCell ref="I861:K861"/>
    <mergeCell ref="Q855:Q856"/>
    <mergeCell ref="A857:A858"/>
    <mergeCell ref="B857:B858"/>
    <mergeCell ref="D857:D858"/>
    <mergeCell ref="E857:E858"/>
    <mergeCell ref="F857:H857"/>
    <mergeCell ref="I857:K857"/>
    <mergeCell ref="O857:O858"/>
    <mergeCell ref="P857:P858"/>
    <mergeCell ref="Q857:Q858"/>
    <mergeCell ref="Q853:Q854"/>
    <mergeCell ref="A855:A856"/>
    <mergeCell ref="B855:B856"/>
    <mergeCell ref="D855:D856"/>
    <mergeCell ref="E855:E856"/>
    <mergeCell ref="F855:H855"/>
    <mergeCell ref="I855:K855"/>
    <mergeCell ref="L855:N855"/>
    <mergeCell ref="O855:O856"/>
    <mergeCell ref="P855:P856"/>
    <mergeCell ref="Q851:Q852"/>
    <mergeCell ref="A853:A854"/>
    <mergeCell ref="B853:B854"/>
    <mergeCell ref="D853:D854"/>
    <mergeCell ref="E853:E854"/>
    <mergeCell ref="F853:H853"/>
    <mergeCell ref="I853:K853"/>
    <mergeCell ref="L853:N853"/>
    <mergeCell ref="O853:O854"/>
    <mergeCell ref="P853:P854"/>
    <mergeCell ref="F851:H851"/>
    <mergeCell ref="I851:K851"/>
    <mergeCell ref="E845:E846"/>
    <mergeCell ref="I845:K845"/>
    <mergeCell ref="A839:A840"/>
    <mergeCell ref="P851:P852"/>
    <mergeCell ref="B849:B850"/>
    <mergeCell ref="D849:D850"/>
    <mergeCell ref="E849:E850"/>
    <mergeCell ref="F849:H849"/>
    <mergeCell ref="O851:O852"/>
    <mergeCell ref="P837:P838"/>
    <mergeCell ref="Q837:Q838"/>
    <mergeCell ref="P843:P844"/>
    <mergeCell ref="O841:O842"/>
    <mergeCell ref="P841:P842"/>
    <mergeCell ref="Q843:Q844"/>
    <mergeCell ref="Q841:Q842"/>
    <mergeCell ref="O843:O844"/>
    <mergeCell ref="O839:O840"/>
    <mergeCell ref="B839:B840"/>
    <mergeCell ref="E839:E840"/>
    <mergeCell ref="F839:H839"/>
    <mergeCell ref="I839:K839"/>
    <mergeCell ref="L839:N839"/>
    <mergeCell ref="D839:D840"/>
    <mergeCell ref="A837:A838"/>
    <mergeCell ref="B837:B838"/>
    <mergeCell ref="E837:E838"/>
    <mergeCell ref="F837:H837"/>
    <mergeCell ref="I837:K837"/>
    <mergeCell ref="L837:N837"/>
    <mergeCell ref="D837:D838"/>
    <mergeCell ref="A835:A836"/>
    <mergeCell ref="B835:B836"/>
    <mergeCell ref="E835:E836"/>
    <mergeCell ref="F835:H835"/>
    <mergeCell ref="I835:K835"/>
    <mergeCell ref="L835:N835"/>
    <mergeCell ref="D835:D836"/>
    <mergeCell ref="A833:A834"/>
    <mergeCell ref="B833:B834"/>
    <mergeCell ref="E833:E834"/>
    <mergeCell ref="F833:H833"/>
    <mergeCell ref="I833:K833"/>
    <mergeCell ref="L833:N833"/>
    <mergeCell ref="D833:D834"/>
    <mergeCell ref="A831:A832"/>
    <mergeCell ref="B831:B832"/>
    <mergeCell ref="E831:E832"/>
    <mergeCell ref="F831:H831"/>
    <mergeCell ref="I831:K831"/>
    <mergeCell ref="L831:N831"/>
    <mergeCell ref="D831:D832"/>
    <mergeCell ref="Q827:Q828"/>
    <mergeCell ref="A829:A830"/>
    <mergeCell ref="B829:B830"/>
    <mergeCell ref="E829:E830"/>
    <mergeCell ref="F829:H829"/>
    <mergeCell ref="I829:K829"/>
    <mergeCell ref="L829:N829"/>
    <mergeCell ref="O829:O830"/>
    <mergeCell ref="P829:P830"/>
    <mergeCell ref="D829:D830"/>
    <mergeCell ref="O823:O824"/>
    <mergeCell ref="P823:P824"/>
    <mergeCell ref="Q823:Q824"/>
    <mergeCell ref="A827:A828"/>
    <mergeCell ref="B827:B828"/>
    <mergeCell ref="E827:E828"/>
    <mergeCell ref="F827:H827"/>
    <mergeCell ref="I827:K827"/>
    <mergeCell ref="L827:N827"/>
    <mergeCell ref="O827:O828"/>
    <mergeCell ref="A823:A824"/>
    <mergeCell ref="B823:B824"/>
    <mergeCell ref="E823:E824"/>
    <mergeCell ref="F823:H823"/>
    <mergeCell ref="I823:K823"/>
    <mergeCell ref="L823:N823"/>
    <mergeCell ref="F825:H825"/>
    <mergeCell ref="I825:K825"/>
    <mergeCell ref="L825:N825"/>
    <mergeCell ref="D825:D826"/>
    <mergeCell ref="O825:O826"/>
    <mergeCell ref="Q825:Q826"/>
    <mergeCell ref="P825:P826"/>
    <mergeCell ref="Q819:Q820"/>
    <mergeCell ref="O821:O822"/>
    <mergeCell ref="P821:P822"/>
    <mergeCell ref="Q821:Q822"/>
    <mergeCell ref="D823:D824"/>
    <mergeCell ref="A821:A822"/>
    <mergeCell ref="B821:B822"/>
    <mergeCell ref="E821:E822"/>
    <mergeCell ref="F821:H821"/>
    <mergeCell ref="I821:K821"/>
    <mergeCell ref="L821:N821"/>
    <mergeCell ref="P817:P818"/>
    <mergeCell ref="Q817:Q818"/>
    <mergeCell ref="O819:O820"/>
    <mergeCell ref="P819:P820"/>
    <mergeCell ref="A819:A820"/>
    <mergeCell ref="B819:B820"/>
    <mergeCell ref="E819:E820"/>
    <mergeCell ref="F819:H819"/>
    <mergeCell ref="I819:K819"/>
    <mergeCell ref="L819:N819"/>
    <mergeCell ref="P815:P816"/>
    <mergeCell ref="Q815:Q816"/>
    <mergeCell ref="A817:A818"/>
    <mergeCell ref="B817:B818"/>
    <mergeCell ref="D817:D818"/>
    <mergeCell ref="E817:E818"/>
    <mergeCell ref="F817:H817"/>
    <mergeCell ref="I817:K817"/>
    <mergeCell ref="L817:N817"/>
    <mergeCell ref="O817:O818"/>
    <mergeCell ref="P813:P814"/>
    <mergeCell ref="Q813:Q814"/>
    <mergeCell ref="A815:A816"/>
    <mergeCell ref="B815:B816"/>
    <mergeCell ref="D815:D816"/>
    <mergeCell ref="E815:E816"/>
    <mergeCell ref="F815:H815"/>
    <mergeCell ref="I815:K815"/>
    <mergeCell ref="L815:N815"/>
    <mergeCell ref="O815:O816"/>
    <mergeCell ref="P811:P812"/>
    <mergeCell ref="Q811:Q812"/>
    <mergeCell ref="A813:A814"/>
    <mergeCell ref="B813:B814"/>
    <mergeCell ref="D813:D814"/>
    <mergeCell ref="E813:E814"/>
    <mergeCell ref="F813:H813"/>
    <mergeCell ref="I813:K813"/>
    <mergeCell ref="L813:N813"/>
    <mergeCell ref="O813:O814"/>
    <mergeCell ref="P809:P810"/>
    <mergeCell ref="Q809:Q810"/>
    <mergeCell ref="A811:A812"/>
    <mergeCell ref="B811:B812"/>
    <mergeCell ref="D811:D812"/>
    <mergeCell ref="E811:E812"/>
    <mergeCell ref="F811:H811"/>
    <mergeCell ref="I811:K811"/>
    <mergeCell ref="L811:N811"/>
    <mergeCell ref="O811:O812"/>
    <mergeCell ref="P807:P808"/>
    <mergeCell ref="Q807:Q808"/>
    <mergeCell ref="A809:A810"/>
    <mergeCell ref="B809:B810"/>
    <mergeCell ref="D809:D810"/>
    <mergeCell ref="E809:E810"/>
    <mergeCell ref="F809:H809"/>
    <mergeCell ref="I809:K809"/>
    <mergeCell ref="L809:N809"/>
    <mergeCell ref="O809:O810"/>
    <mergeCell ref="P805:P806"/>
    <mergeCell ref="Q805:Q806"/>
    <mergeCell ref="A807:A808"/>
    <mergeCell ref="B807:B808"/>
    <mergeCell ref="D807:D808"/>
    <mergeCell ref="E807:E808"/>
    <mergeCell ref="F807:H807"/>
    <mergeCell ref="I807:K807"/>
    <mergeCell ref="L807:N807"/>
    <mergeCell ref="O807:O808"/>
    <mergeCell ref="P803:P804"/>
    <mergeCell ref="Q803:Q804"/>
    <mergeCell ref="A805:A806"/>
    <mergeCell ref="B805:B806"/>
    <mergeCell ref="D805:D806"/>
    <mergeCell ref="E805:E806"/>
    <mergeCell ref="F805:H805"/>
    <mergeCell ref="I805:K805"/>
    <mergeCell ref="L805:N805"/>
    <mergeCell ref="O805:O806"/>
    <mergeCell ref="P801:P802"/>
    <mergeCell ref="Q801:Q802"/>
    <mergeCell ref="A803:A804"/>
    <mergeCell ref="B803:B804"/>
    <mergeCell ref="D803:D804"/>
    <mergeCell ref="E803:E804"/>
    <mergeCell ref="F803:H803"/>
    <mergeCell ref="I803:K803"/>
    <mergeCell ref="L803:N803"/>
    <mergeCell ref="O803:O804"/>
    <mergeCell ref="L801:N801"/>
    <mergeCell ref="O801:O802"/>
    <mergeCell ref="A801:A802"/>
    <mergeCell ref="B801:B802"/>
    <mergeCell ref="D801:D802"/>
    <mergeCell ref="E801:E802"/>
    <mergeCell ref="I801:K801"/>
    <mergeCell ref="F801:H801"/>
    <mergeCell ref="A799:A800"/>
    <mergeCell ref="B799:B800"/>
    <mergeCell ref="D799:D800"/>
    <mergeCell ref="E799:E800"/>
    <mergeCell ref="I799:K799"/>
    <mergeCell ref="F799:H799"/>
    <mergeCell ref="L797:N797"/>
    <mergeCell ref="O797:O798"/>
    <mergeCell ref="P797:P798"/>
    <mergeCell ref="Q797:Q798"/>
    <mergeCell ref="A797:A798"/>
    <mergeCell ref="B797:B798"/>
    <mergeCell ref="D797:D798"/>
    <mergeCell ref="E797:E798"/>
    <mergeCell ref="I797:K797"/>
    <mergeCell ref="F797:H797"/>
    <mergeCell ref="L795:N795"/>
    <mergeCell ref="O795:O796"/>
    <mergeCell ref="P795:P796"/>
    <mergeCell ref="Q795:Q796"/>
    <mergeCell ref="A795:A796"/>
    <mergeCell ref="B795:B796"/>
    <mergeCell ref="D795:D796"/>
    <mergeCell ref="E795:E796"/>
    <mergeCell ref="I795:K795"/>
    <mergeCell ref="F795:H795"/>
    <mergeCell ref="L793:N793"/>
    <mergeCell ref="O793:O794"/>
    <mergeCell ref="P793:P794"/>
    <mergeCell ref="Q793:Q794"/>
    <mergeCell ref="A793:A794"/>
    <mergeCell ref="B793:B794"/>
    <mergeCell ref="D793:D794"/>
    <mergeCell ref="E793:E794"/>
    <mergeCell ref="I793:K793"/>
    <mergeCell ref="F793:H793"/>
    <mergeCell ref="L791:N791"/>
    <mergeCell ref="O791:O792"/>
    <mergeCell ref="P791:P792"/>
    <mergeCell ref="Q791:Q792"/>
    <mergeCell ref="A791:A792"/>
    <mergeCell ref="B791:B792"/>
    <mergeCell ref="D791:D792"/>
    <mergeCell ref="E791:E792"/>
    <mergeCell ref="I791:K791"/>
    <mergeCell ref="F791:H791"/>
    <mergeCell ref="L789:N789"/>
    <mergeCell ref="O789:O790"/>
    <mergeCell ref="P789:P790"/>
    <mergeCell ref="Q789:Q790"/>
    <mergeCell ref="A789:A790"/>
    <mergeCell ref="B789:B790"/>
    <mergeCell ref="D789:D790"/>
    <mergeCell ref="E789:E790"/>
    <mergeCell ref="I789:K789"/>
    <mergeCell ref="F789:H789"/>
    <mergeCell ref="A787:A788"/>
    <mergeCell ref="B787:B788"/>
    <mergeCell ref="D787:D788"/>
    <mergeCell ref="E787:E788"/>
    <mergeCell ref="I787:K787"/>
    <mergeCell ref="F787:H787"/>
    <mergeCell ref="P785:P786"/>
    <mergeCell ref="Q785:Q786"/>
    <mergeCell ref="I785:K785"/>
    <mergeCell ref="L787:N787"/>
    <mergeCell ref="O787:O788"/>
    <mergeCell ref="P787:P788"/>
    <mergeCell ref="Q787:Q788"/>
    <mergeCell ref="L783:N783"/>
    <mergeCell ref="O783:O784"/>
    <mergeCell ref="P783:P784"/>
    <mergeCell ref="Q783:Q784"/>
    <mergeCell ref="A785:A786"/>
    <mergeCell ref="B785:B786"/>
    <mergeCell ref="D785:D786"/>
    <mergeCell ref="E785:E786"/>
    <mergeCell ref="L785:N785"/>
    <mergeCell ref="O785:O786"/>
    <mergeCell ref="I781:K781"/>
    <mergeCell ref="L781:N781"/>
    <mergeCell ref="O781:O782"/>
    <mergeCell ref="P781:P782"/>
    <mergeCell ref="Q781:Q782"/>
    <mergeCell ref="A783:A784"/>
    <mergeCell ref="B783:B784"/>
    <mergeCell ref="D783:D784"/>
    <mergeCell ref="E783:E784"/>
    <mergeCell ref="I783:K783"/>
    <mergeCell ref="I779:K779"/>
    <mergeCell ref="L779:N779"/>
    <mergeCell ref="O779:O780"/>
    <mergeCell ref="P779:P780"/>
    <mergeCell ref="Q779:Q780"/>
    <mergeCell ref="A781:A782"/>
    <mergeCell ref="B781:B782"/>
    <mergeCell ref="D781:D782"/>
    <mergeCell ref="E781:E782"/>
    <mergeCell ref="F781:H781"/>
    <mergeCell ref="I777:K777"/>
    <mergeCell ref="L777:N777"/>
    <mergeCell ref="O777:O778"/>
    <mergeCell ref="P777:P778"/>
    <mergeCell ref="Q777:Q778"/>
    <mergeCell ref="A779:A780"/>
    <mergeCell ref="B779:B780"/>
    <mergeCell ref="D779:D780"/>
    <mergeCell ref="E779:E780"/>
    <mergeCell ref="F779:H779"/>
    <mergeCell ref="I775:K775"/>
    <mergeCell ref="L775:N775"/>
    <mergeCell ref="O775:O776"/>
    <mergeCell ref="P775:P776"/>
    <mergeCell ref="Q775:Q776"/>
    <mergeCell ref="A777:A778"/>
    <mergeCell ref="B777:B778"/>
    <mergeCell ref="D777:D778"/>
    <mergeCell ref="E777:E778"/>
    <mergeCell ref="F777:H777"/>
    <mergeCell ref="I773:K773"/>
    <mergeCell ref="L773:N773"/>
    <mergeCell ref="O773:O774"/>
    <mergeCell ref="P773:P774"/>
    <mergeCell ref="Q773:Q774"/>
    <mergeCell ref="A775:A776"/>
    <mergeCell ref="B775:B776"/>
    <mergeCell ref="D775:D776"/>
    <mergeCell ref="E775:E776"/>
    <mergeCell ref="F775:H775"/>
    <mergeCell ref="I771:K771"/>
    <mergeCell ref="L771:N771"/>
    <mergeCell ref="O771:O772"/>
    <mergeCell ref="P771:P772"/>
    <mergeCell ref="Q771:Q772"/>
    <mergeCell ref="A773:A774"/>
    <mergeCell ref="B773:B774"/>
    <mergeCell ref="D773:D774"/>
    <mergeCell ref="E773:E774"/>
    <mergeCell ref="F773:H773"/>
    <mergeCell ref="L769:N769"/>
    <mergeCell ref="O769:O770"/>
    <mergeCell ref="E765:E766"/>
    <mergeCell ref="P769:P770"/>
    <mergeCell ref="Q769:Q770"/>
    <mergeCell ref="A771:A772"/>
    <mergeCell ref="B771:B772"/>
    <mergeCell ref="D771:D772"/>
    <mergeCell ref="E771:E772"/>
    <mergeCell ref="F771:H771"/>
    <mergeCell ref="A769:A770"/>
    <mergeCell ref="B769:B770"/>
    <mergeCell ref="D769:D770"/>
    <mergeCell ref="E769:E770"/>
    <mergeCell ref="F769:H769"/>
    <mergeCell ref="I769:K769"/>
    <mergeCell ref="I767:K767"/>
    <mergeCell ref="P767:P768"/>
    <mergeCell ref="Q767:Q768"/>
    <mergeCell ref="L767:N767"/>
    <mergeCell ref="O767:O768"/>
    <mergeCell ref="P761:P762"/>
    <mergeCell ref="Q761:Q762"/>
    <mergeCell ref="I761:K761"/>
    <mergeCell ref="L761:N761"/>
    <mergeCell ref="O761:O762"/>
    <mergeCell ref="I763:K763"/>
    <mergeCell ref="O763:O764"/>
    <mergeCell ref="P759:P760"/>
    <mergeCell ref="Q759:Q760"/>
    <mergeCell ref="A761:A762"/>
    <mergeCell ref="B761:B762"/>
    <mergeCell ref="D761:D762"/>
    <mergeCell ref="E761:E762"/>
    <mergeCell ref="F761:H761"/>
    <mergeCell ref="A759:A760"/>
    <mergeCell ref="E759:E760"/>
    <mergeCell ref="F759:H759"/>
    <mergeCell ref="I759:K759"/>
    <mergeCell ref="L759:N759"/>
    <mergeCell ref="O759:O760"/>
    <mergeCell ref="P755:P756"/>
    <mergeCell ref="O755:O756"/>
    <mergeCell ref="L757:N757"/>
    <mergeCell ref="O757:O758"/>
    <mergeCell ref="A757:A758"/>
    <mergeCell ref="B757:B758"/>
    <mergeCell ref="D757:D758"/>
    <mergeCell ref="E757:E758"/>
    <mergeCell ref="F757:H757"/>
    <mergeCell ref="I757:K757"/>
    <mergeCell ref="O753:O754"/>
    <mergeCell ref="P753:P754"/>
    <mergeCell ref="Q753:Q754"/>
    <mergeCell ref="A755:A756"/>
    <mergeCell ref="B755:B756"/>
    <mergeCell ref="D755:D756"/>
    <mergeCell ref="E755:E756"/>
    <mergeCell ref="F755:H755"/>
    <mergeCell ref="I755:K755"/>
    <mergeCell ref="L755:N755"/>
    <mergeCell ref="L751:N751"/>
    <mergeCell ref="P751:P752"/>
    <mergeCell ref="Q751:Q752"/>
    <mergeCell ref="A753:A754"/>
    <mergeCell ref="B753:B754"/>
    <mergeCell ref="D753:D754"/>
    <mergeCell ref="E753:E754"/>
    <mergeCell ref="F753:H753"/>
    <mergeCell ref="I753:K753"/>
    <mergeCell ref="L753:N753"/>
    <mergeCell ref="L749:N749"/>
    <mergeCell ref="P749:P750"/>
    <mergeCell ref="Q749:Q750"/>
    <mergeCell ref="A751:A752"/>
    <mergeCell ref="B751:B752"/>
    <mergeCell ref="D751:D752"/>
    <mergeCell ref="E751:E752"/>
    <mergeCell ref="F751:H751"/>
    <mergeCell ref="I751:K751"/>
    <mergeCell ref="O751:O752"/>
    <mergeCell ref="L747:N747"/>
    <mergeCell ref="P747:P748"/>
    <mergeCell ref="Q747:Q748"/>
    <mergeCell ref="A749:A750"/>
    <mergeCell ref="B749:B750"/>
    <mergeCell ref="D749:D750"/>
    <mergeCell ref="E749:E750"/>
    <mergeCell ref="I749:K749"/>
    <mergeCell ref="O749:O750"/>
    <mergeCell ref="F749:H749"/>
    <mergeCell ref="L745:N745"/>
    <mergeCell ref="P745:P746"/>
    <mergeCell ref="Q745:Q746"/>
    <mergeCell ref="A747:A748"/>
    <mergeCell ref="B747:B748"/>
    <mergeCell ref="D747:D748"/>
    <mergeCell ref="E747:E748"/>
    <mergeCell ref="I747:K747"/>
    <mergeCell ref="O747:O748"/>
    <mergeCell ref="F747:H747"/>
    <mergeCell ref="L743:N743"/>
    <mergeCell ref="P743:P744"/>
    <mergeCell ref="Q743:Q744"/>
    <mergeCell ref="A745:A746"/>
    <mergeCell ref="B745:B746"/>
    <mergeCell ref="D745:D746"/>
    <mergeCell ref="E745:E746"/>
    <mergeCell ref="I745:K745"/>
    <mergeCell ref="O745:O746"/>
    <mergeCell ref="F745:H745"/>
    <mergeCell ref="L741:N741"/>
    <mergeCell ref="P739:P740"/>
    <mergeCell ref="Q741:Q742"/>
    <mergeCell ref="A743:A744"/>
    <mergeCell ref="B743:B744"/>
    <mergeCell ref="D743:D744"/>
    <mergeCell ref="E743:E744"/>
    <mergeCell ref="I743:K743"/>
    <mergeCell ref="O743:O744"/>
    <mergeCell ref="F743:H743"/>
    <mergeCell ref="L739:N739"/>
    <mergeCell ref="P737:P738"/>
    <mergeCell ref="Q739:Q740"/>
    <mergeCell ref="A741:A742"/>
    <mergeCell ref="B741:B742"/>
    <mergeCell ref="D741:D742"/>
    <mergeCell ref="E741:E742"/>
    <mergeCell ref="I741:K741"/>
    <mergeCell ref="O741:O742"/>
    <mergeCell ref="F741:H741"/>
    <mergeCell ref="L737:N737"/>
    <mergeCell ref="P735:P736"/>
    <mergeCell ref="Q737:Q738"/>
    <mergeCell ref="A739:A740"/>
    <mergeCell ref="B739:B740"/>
    <mergeCell ref="D739:D740"/>
    <mergeCell ref="E739:E740"/>
    <mergeCell ref="I739:K739"/>
    <mergeCell ref="O739:O740"/>
    <mergeCell ref="F739:H739"/>
    <mergeCell ref="L735:N735"/>
    <mergeCell ref="P733:P734"/>
    <mergeCell ref="Q735:Q736"/>
    <mergeCell ref="A737:A738"/>
    <mergeCell ref="B737:B738"/>
    <mergeCell ref="D737:D738"/>
    <mergeCell ref="E737:E738"/>
    <mergeCell ref="I737:K737"/>
    <mergeCell ref="O737:O738"/>
    <mergeCell ref="F737:H737"/>
    <mergeCell ref="F733:H733"/>
    <mergeCell ref="L733:N733"/>
    <mergeCell ref="Q733:Q734"/>
    <mergeCell ref="A735:A736"/>
    <mergeCell ref="B735:B736"/>
    <mergeCell ref="D735:D736"/>
    <mergeCell ref="E735:E736"/>
    <mergeCell ref="I735:K735"/>
    <mergeCell ref="O735:O736"/>
    <mergeCell ref="F735:H735"/>
    <mergeCell ref="F731:H731"/>
    <mergeCell ref="L731:N731"/>
    <mergeCell ref="P731:P732"/>
    <mergeCell ref="Q731:Q732"/>
    <mergeCell ref="A733:A734"/>
    <mergeCell ref="B733:B734"/>
    <mergeCell ref="D733:D734"/>
    <mergeCell ref="E733:E734"/>
    <mergeCell ref="I733:K733"/>
    <mergeCell ref="O733:O734"/>
    <mergeCell ref="L729:N729"/>
    <mergeCell ref="P727:P728"/>
    <mergeCell ref="P729:P730"/>
    <mergeCell ref="Q729:Q730"/>
    <mergeCell ref="A731:A732"/>
    <mergeCell ref="B731:B732"/>
    <mergeCell ref="D731:D732"/>
    <mergeCell ref="E731:E732"/>
    <mergeCell ref="I731:K731"/>
    <mergeCell ref="O731:O732"/>
    <mergeCell ref="L727:N727"/>
    <mergeCell ref="O727:O728"/>
    <mergeCell ref="Q727:Q728"/>
    <mergeCell ref="A729:A730"/>
    <mergeCell ref="B729:B730"/>
    <mergeCell ref="D729:D730"/>
    <mergeCell ref="E729:E730"/>
    <mergeCell ref="I729:K729"/>
    <mergeCell ref="O729:O730"/>
    <mergeCell ref="F729:H729"/>
    <mergeCell ref="L725:N725"/>
    <mergeCell ref="O725:O726"/>
    <mergeCell ref="P725:P726"/>
    <mergeCell ref="Q725:Q726"/>
    <mergeCell ref="A727:A728"/>
    <mergeCell ref="B727:B728"/>
    <mergeCell ref="D727:D728"/>
    <mergeCell ref="E727:E728"/>
    <mergeCell ref="F727:H727"/>
    <mergeCell ref="I727:K727"/>
    <mergeCell ref="L723:N723"/>
    <mergeCell ref="O723:O724"/>
    <mergeCell ref="P723:P724"/>
    <mergeCell ref="Q723:Q724"/>
    <mergeCell ref="A725:A726"/>
    <mergeCell ref="B725:B726"/>
    <mergeCell ref="D725:D726"/>
    <mergeCell ref="E725:E726"/>
    <mergeCell ref="F725:H725"/>
    <mergeCell ref="I725:K725"/>
    <mergeCell ref="L721:N721"/>
    <mergeCell ref="O721:O722"/>
    <mergeCell ref="P721:P722"/>
    <mergeCell ref="Q721:Q722"/>
    <mergeCell ref="A723:A724"/>
    <mergeCell ref="B723:B724"/>
    <mergeCell ref="D723:D724"/>
    <mergeCell ref="E723:E724"/>
    <mergeCell ref="F723:H723"/>
    <mergeCell ref="I723:K723"/>
    <mergeCell ref="L719:N719"/>
    <mergeCell ref="O719:O720"/>
    <mergeCell ref="P719:P720"/>
    <mergeCell ref="Q719:Q720"/>
    <mergeCell ref="A721:A722"/>
    <mergeCell ref="B721:B722"/>
    <mergeCell ref="D721:D722"/>
    <mergeCell ref="E721:E722"/>
    <mergeCell ref="F721:H721"/>
    <mergeCell ref="I721:K721"/>
    <mergeCell ref="L717:N717"/>
    <mergeCell ref="O717:O718"/>
    <mergeCell ref="P717:P718"/>
    <mergeCell ref="Q717:Q718"/>
    <mergeCell ref="A719:A720"/>
    <mergeCell ref="B719:B720"/>
    <mergeCell ref="D719:D720"/>
    <mergeCell ref="E719:E720"/>
    <mergeCell ref="F719:H719"/>
    <mergeCell ref="I719:K719"/>
    <mergeCell ref="L715:N715"/>
    <mergeCell ref="O715:O716"/>
    <mergeCell ref="P715:P716"/>
    <mergeCell ref="Q715:Q716"/>
    <mergeCell ref="A717:A718"/>
    <mergeCell ref="B717:B718"/>
    <mergeCell ref="D717:D718"/>
    <mergeCell ref="E717:E718"/>
    <mergeCell ref="F717:H717"/>
    <mergeCell ref="I717:K717"/>
    <mergeCell ref="L713:N713"/>
    <mergeCell ref="O713:O714"/>
    <mergeCell ref="P713:P714"/>
    <mergeCell ref="Q713:Q714"/>
    <mergeCell ref="A715:A716"/>
    <mergeCell ref="B715:B716"/>
    <mergeCell ref="D715:D716"/>
    <mergeCell ref="E715:E716"/>
    <mergeCell ref="F715:H715"/>
    <mergeCell ref="I715:K715"/>
    <mergeCell ref="L711:N711"/>
    <mergeCell ref="O711:O712"/>
    <mergeCell ref="P711:P712"/>
    <mergeCell ref="Q711:Q712"/>
    <mergeCell ref="A713:A714"/>
    <mergeCell ref="B713:B714"/>
    <mergeCell ref="D713:D714"/>
    <mergeCell ref="E713:E714"/>
    <mergeCell ref="F713:H713"/>
    <mergeCell ref="I713:K713"/>
    <mergeCell ref="L709:N709"/>
    <mergeCell ref="O709:O710"/>
    <mergeCell ref="P709:P710"/>
    <mergeCell ref="Q709:Q710"/>
    <mergeCell ref="A711:A712"/>
    <mergeCell ref="B711:B712"/>
    <mergeCell ref="D711:D712"/>
    <mergeCell ref="E711:E712"/>
    <mergeCell ref="F711:H711"/>
    <mergeCell ref="I711:K711"/>
    <mergeCell ref="L707:N707"/>
    <mergeCell ref="O707:O708"/>
    <mergeCell ref="P707:P708"/>
    <mergeCell ref="Q707:Q708"/>
    <mergeCell ref="A709:A710"/>
    <mergeCell ref="B709:B710"/>
    <mergeCell ref="D709:D710"/>
    <mergeCell ref="E709:E710"/>
    <mergeCell ref="F709:H709"/>
    <mergeCell ref="I709:K709"/>
    <mergeCell ref="L705:N705"/>
    <mergeCell ref="O705:O706"/>
    <mergeCell ref="P705:P706"/>
    <mergeCell ref="Q705:Q706"/>
    <mergeCell ref="A707:A708"/>
    <mergeCell ref="B707:B708"/>
    <mergeCell ref="D707:D708"/>
    <mergeCell ref="E707:E708"/>
    <mergeCell ref="F707:H707"/>
    <mergeCell ref="I707:K707"/>
    <mergeCell ref="L703:N703"/>
    <mergeCell ref="O703:O704"/>
    <mergeCell ref="P703:P704"/>
    <mergeCell ref="Q703:Q704"/>
    <mergeCell ref="A705:A706"/>
    <mergeCell ref="B705:B706"/>
    <mergeCell ref="D705:D706"/>
    <mergeCell ref="E705:E706"/>
    <mergeCell ref="F705:H705"/>
    <mergeCell ref="I705:K705"/>
    <mergeCell ref="L701:N701"/>
    <mergeCell ref="O701:O702"/>
    <mergeCell ref="P701:P702"/>
    <mergeCell ref="Q701:Q702"/>
    <mergeCell ref="A703:A704"/>
    <mergeCell ref="B703:B704"/>
    <mergeCell ref="D703:D704"/>
    <mergeCell ref="E703:E704"/>
    <mergeCell ref="F703:H703"/>
    <mergeCell ref="I703:K703"/>
    <mergeCell ref="L699:N699"/>
    <mergeCell ref="O699:O700"/>
    <mergeCell ref="P699:P700"/>
    <mergeCell ref="Q699:Q700"/>
    <mergeCell ref="A701:A702"/>
    <mergeCell ref="B701:B702"/>
    <mergeCell ref="D701:D702"/>
    <mergeCell ref="E701:E702"/>
    <mergeCell ref="F701:H701"/>
    <mergeCell ref="I701:K701"/>
    <mergeCell ref="L697:N697"/>
    <mergeCell ref="O697:O698"/>
    <mergeCell ref="P697:P698"/>
    <mergeCell ref="Q697:Q698"/>
    <mergeCell ref="A699:A700"/>
    <mergeCell ref="B699:B700"/>
    <mergeCell ref="D699:D700"/>
    <mergeCell ref="E699:E700"/>
    <mergeCell ref="F699:H699"/>
    <mergeCell ref="I699:K699"/>
    <mergeCell ref="L695:N695"/>
    <mergeCell ref="O695:O696"/>
    <mergeCell ref="P695:P696"/>
    <mergeCell ref="Q695:Q696"/>
    <mergeCell ref="A697:A698"/>
    <mergeCell ref="B697:B698"/>
    <mergeCell ref="D697:D698"/>
    <mergeCell ref="E697:E698"/>
    <mergeCell ref="F697:H697"/>
    <mergeCell ref="I697:K697"/>
    <mergeCell ref="L693:N693"/>
    <mergeCell ref="O693:O694"/>
    <mergeCell ref="P693:P694"/>
    <mergeCell ref="Q693:Q694"/>
    <mergeCell ref="A695:A696"/>
    <mergeCell ref="B695:B696"/>
    <mergeCell ref="D695:D696"/>
    <mergeCell ref="E695:E696"/>
    <mergeCell ref="F695:H695"/>
    <mergeCell ref="I695:K695"/>
    <mergeCell ref="L691:N691"/>
    <mergeCell ref="O691:O692"/>
    <mergeCell ref="P691:P692"/>
    <mergeCell ref="Q691:Q692"/>
    <mergeCell ref="A693:A694"/>
    <mergeCell ref="B693:B694"/>
    <mergeCell ref="D693:D694"/>
    <mergeCell ref="E693:E694"/>
    <mergeCell ref="F693:H693"/>
    <mergeCell ref="I693:K693"/>
    <mergeCell ref="L689:N689"/>
    <mergeCell ref="O689:O690"/>
    <mergeCell ref="P689:P690"/>
    <mergeCell ref="Q689:Q690"/>
    <mergeCell ref="A691:A692"/>
    <mergeCell ref="B691:B692"/>
    <mergeCell ref="D691:D692"/>
    <mergeCell ref="E691:E692"/>
    <mergeCell ref="F691:H691"/>
    <mergeCell ref="I691:K691"/>
    <mergeCell ref="L687:N687"/>
    <mergeCell ref="O687:O688"/>
    <mergeCell ref="P687:P688"/>
    <mergeCell ref="Q687:Q688"/>
    <mergeCell ref="A689:A690"/>
    <mergeCell ref="B689:B690"/>
    <mergeCell ref="D689:D690"/>
    <mergeCell ref="E689:E690"/>
    <mergeCell ref="F689:H689"/>
    <mergeCell ref="I689:K689"/>
    <mergeCell ref="L685:N685"/>
    <mergeCell ref="O685:O686"/>
    <mergeCell ref="P685:P686"/>
    <mergeCell ref="Q685:Q686"/>
    <mergeCell ref="A687:A688"/>
    <mergeCell ref="B687:B688"/>
    <mergeCell ref="D687:D688"/>
    <mergeCell ref="E687:E688"/>
    <mergeCell ref="F687:H687"/>
    <mergeCell ref="I687:K687"/>
    <mergeCell ref="L683:N683"/>
    <mergeCell ref="O683:O684"/>
    <mergeCell ref="P683:P684"/>
    <mergeCell ref="Q683:Q684"/>
    <mergeCell ref="A685:A686"/>
    <mergeCell ref="B685:B686"/>
    <mergeCell ref="D685:D686"/>
    <mergeCell ref="E685:E686"/>
    <mergeCell ref="F685:H685"/>
    <mergeCell ref="I685:K685"/>
    <mergeCell ref="L681:N681"/>
    <mergeCell ref="O681:O682"/>
    <mergeCell ref="P681:P682"/>
    <mergeCell ref="Q681:Q682"/>
    <mergeCell ref="A683:A684"/>
    <mergeCell ref="B683:B684"/>
    <mergeCell ref="D683:D684"/>
    <mergeCell ref="E683:E684"/>
    <mergeCell ref="F683:H683"/>
    <mergeCell ref="I683:K683"/>
    <mergeCell ref="L679:N679"/>
    <mergeCell ref="O679:O680"/>
    <mergeCell ref="P679:P680"/>
    <mergeCell ref="Q679:Q680"/>
    <mergeCell ref="A681:A682"/>
    <mergeCell ref="B681:B682"/>
    <mergeCell ref="D681:D682"/>
    <mergeCell ref="E681:E682"/>
    <mergeCell ref="F681:H681"/>
    <mergeCell ref="I681:K681"/>
    <mergeCell ref="L677:N677"/>
    <mergeCell ref="O677:O678"/>
    <mergeCell ref="P677:P678"/>
    <mergeCell ref="Q677:Q678"/>
    <mergeCell ref="A679:A680"/>
    <mergeCell ref="B679:B680"/>
    <mergeCell ref="D679:D680"/>
    <mergeCell ref="E679:E680"/>
    <mergeCell ref="F679:H679"/>
    <mergeCell ref="I679:K679"/>
    <mergeCell ref="L675:N675"/>
    <mergeCell ref="O675:O676"/>
    <mergeCell ref="P675:P676"/>
    <mergeCell ref="Q675:Q676"/>
    <mergeCell ref="A677:A678"/>
    <mergeCell ref="B677:B678"/>
    <mergeCell ref="D677:D678"/>
    <mergeCell ref="E677:E678"/>
    <mergeCell ref="F677:H677"/>
    <mergeCell ref="I677:K677"/>
    <mergeCell ref="L673:N673"/>
    <mergeCell ref="O673:O674"/>
    <mergeCell ref="P673:P674"/>
    <mergeCell ref="Q673:Q674"/>
    <mergeCell ref="A675:A676"/>
    <mergeCell ref="B675:B676"/>
    <mergeCell ref="D675:D676"/>
    <mergeCell ref="E675:E676"/>
    <mergeCell ref="F675:H675"/>
    <mergeCell ref="I675:K675"/>
    <mergeCell ref="L671:N671"/>
    <mergeCell ref="O671:O672"/>
    <mergeCell ref="P671:P672"/>
    <mergeCell ref="Q671:Q672"/>
    <mergeCell ref="A673:A674"/>
    <mergeCell ref="B673:B674"/>
    <mergeCell ref="D673:D674"/>
    <mergeCell ref="E673:E674"/>
    <mergeCell ref="F673:H673"/>
    <mergeCell ref="I673:K673"/>
    <mergeCell ref="L669:N669"/>
    <mergeCell ref="O669:O670"/>
    <mergeCell ref="P669:P670"/>
    <mergeCell ref="Q669:Q670"/>
    <mergeCell ref="A671:A672"/>
    <mergeCell ref="B671:B672"/>
    <mergeCell ref="D671:D672"/>
    <mergeCell ref="E671:E672"/>
    <mergeCell ref="F671:H671"/>
    <mergeCell ref="I671:K671"/>
    <mergeCell ref="L667:N667"/>
    <mergeCell ref="O667:O668"/>
    <mergeCell ref="P667:P668"/>
    <mergeCell ref="Q667:Q668"/>
    <mergeCell ref="A669:A670"/>
    <mergeCell ref="B669:B670"/>
    <mergeCell ref="D669:D670"/>
    <mergeCell ref="E669:E670"/>
    <mergeCell ref="F669:H669"/>
    <mergeCell ref="I669:K669"/>
    <mergeCell ref="L665:N665"/>
    <mergeCell ref="O665:O666"/>
    <mergeCell ref="P665:P666"/>
    <mergeCell ref="Q665:Q666"/>
    <mergeCell ref="A667:A668"/>
    <mergeCell ref="B667:B668"/>
    <mergeCell ref="D667:D668"/>
    <mergeCell ref="E667:E668"/>
    <mergeCell ref="F667:H667"/>
    <mergeCell ref="I667:K667"/>
    <mergeCell ref="L663:N663"/>
    <mergeCell ref="O663:O664"/>
    <mergeCell ref="P663:P664"/>
    <mergeCell ref="Q663:Q664"/>
    <mergeCell ref="A665:A666"/>
    <mergeCell ref="B665:B666"/>
    <mergeCell ref="D665:D666"/>
    <mergeCell ref="E665:E666"/>
    <mergeCell ref="F665:H665"/>
    <mergeCell ref="I665:K665"/>
    <mergeCell ref="L661:N661"/>
    <mergeCell ref="O661:O662"/>
    <mergeCell ref="P661:P662"/>
    <mergeCell ref="Q661:Q662"/>
    <mergeCell ref="A663:A664"/>
    <mergeCell ref="B663:B664"/>
    <mergeCell ref="D663:D664"/>
    <mergeCell ref="E663:E664"/>
    <mergeCell ref="F663:H663"/>
    <mergeCell ref="I663:K663"/>
    <mergeCell ref="L659:N659"/>
    <mergeCell ref="O659:O660"/>
    <mergeCell ref="P659:P660"/>
    <mergeCell ref="Q659:Q660"/>
    <mergeCell ref="A661:A662"/>
    <mergeCell ref="B661:B662"/>
    <mergeCell ref="D661:D662"/>
    <mergeCell ref="E661:E662"/>
    <mergeCell ref="F661:H661"/>
    <mergeCell ref="I661:K661"/>
    <mergeCell ref="L657:N657"/>
    <mergeCell ref="O657:O658"/>
    <mergeCell ref="P657:P658"/>
    <mergeCell ref="Q657:Q658"/>
    <mergeCell ref="A659:A660"/>
    <mergeCell ref="B659:B660"/>
    <mergeCell ref="D659:D660"/>
    <mergeCell ref="E659:E660"/>
    <mergeCell ref="F659:H659"/>
    <mergeCell ref="I659:K659"/>
    <mergeCell ref="L655:N655"/>
    <mergeCell ref="O655:O656"/>
    <mergeCell ref="P655:P656"/>
    <mergeCell ref="Q655:Q656"/>
    <mergeCell ref="A657:A658"/>
    <mergeCell ref="B657:B658"/>
    <mergeCell ref="D657:D658"/>
    <mergeCell ref="E657:E658"/>
    <mergeCell ref="F657:H657"/>
    <mergeCell ref="I657:K657"/>
    <mergeCell ref="L653:N653"/>
    <mergeCell ref="O653:O654"/>
    <mergeCell ref="P653:P654"/>
    <mergeCell ref="Q653:Q654"/>
    <mergeCell ref="A655:A656"/>
    <mergeCell ref="B655:B656"/>
    <mergeCell ref="D655:D656"/>
    <mergeCell ref="E655:E656"/>
    <mergeCell ref="F655:H655"/>
    <mergeCell ref="I655:K655"/>
    <mergeCell ref="L651:N651"/>
    <mergeCell ref="O651:O652"/>
    <mergeCell ref="P651:P652"/>
    <mergeCell ref="Q651:Q652"/>
    <mergeCell ref="A653:A654"/>
    <mergeCell ref="B653:B654"/>
    <mergeCell ref="D653:D654"/>
    <mergeCell ref="E653:E654"/>
    <mergeCell ref="F653:H653"/>
    <mergeCell ref="I653:K653"/>
    <mergeCell ref="L649:N649"/>
    <mergeCell ref="O649:O650"/>
    <mergeCell ref="P649:P650"/>
    <mergeCell ref="Q649:Q650"/>
    <mergeCell ref="A651:A652"/>
    <mergeCell ref="B651:B652"/>
    <mergeCell ref="D651:D652"/>
    <mergeCell ref="E651:E652"/>
    <mergeCell ref="F651:H651"/>
    <mergeCell ref="I651:K651"/>
    <mergeCell ref="L647:N647"/>
    <mergeCell ref="O647:O648"/>
    <mergeCell ref="P647:P648"/>
    <mergeCell ref="Q647:Q648"/>
    <mergeCell ref="A649:A650"/>
    <mergeCell ref="B649:B650"/>
    <mergeCell ref="D649:D650"/>
    <mergeCell ref="E649:E650"/>
    <mergeCell ref="F649:H649"/>
    <mergeCell ref="I649:K649"/>
    <mergeCell ref="L645:N645"/>
    <mergeCell ref="O645:O646"/>
    <mergeCell ref="P645:P646"/>
    <mergeCell ref="Q645:Q646"/>
    <mergeCell ref="A647:A648"/>
    <mergeCell ref="B647:B648"/>
    <mergeCell ref="D647:D648"/>
    <mergeCell ref="E647:E648"/>
    <mergeCell ref="F647:H647"/>
    <mergeCell ref="I647:K647"/>
    <mergeCell ref="L643:N643"/>
    <mergeCell ref="O643:O644"/>
    <mergeCell ref="P643:P644"/>
    <mergeCell ref="Q643:Q644"/>
    <mergeCell ref="A645:A646"/>
    <mergeCell ref="B645:B646"/>
    <mergeCell ref="D645:D646"/>
    <mergeCell ref="E645:E646"/>
    <mergeCell ref="F645:H645"/>
    <mergeCell ref="I645:K645"/>
    <mergeCell ref="L641:N641"/>
    <mergeCell ref="O641:O642"/>
    <mergeCell ref="P641:P642"/>
    <mergeCell ref="Q641:Q642"/>
    <mergeCell ref="A643:A644"/>
    <mergeCell ref="B643:B644"/>
    <mergeCell ref="D643:D644"/>
    <mergeCell ref="E643:E644"/>
    <mergeCell ref="F643:H643"/>
    <mergeCell ref="I643:K643"/>
    <mergeCell ref="L639:N639"/>
    <mergeCell ref="O639:O640"/>
    <mergeCell ref="P639:P640"/>
    <mergeCell ref="Q639:Q640"/>
    <mergeCell ref="A641:A642"/>
    <mergeCell ref="B641:B642"/>
    <mergeCell ref="D641:D642"/>
    <mergeCell ref="E641:E642"/>
    <mergeCell ref="F641:H641"/>
    <mergeCell ref="I641:K641"/>
    <mergeCell ref="L637:N637"/>
    <mergeCell ref="O637:O638"/>
    <mergeCell ref="P637:P638"/>
    <mergeCell ref="Q637:Q638"/>
    <mergeCell ref="A639:A640"/>
    <mergeCell ref="B639:B640"/>
    <mergeCell ref="D639:D640"/>
    <mergeCell ref="E639:E640"/>
    <mergeCell ref="F639:H639"/>
    <mergeCell ref="I639:K639"/>
    <mergeCell ref="L635:N635"/>
    <mergeCell ref="O635:O636"/>
    <mergeCell ref="P635:P636"/>
    <mergeCell ref="Q635:Q636"/>
    <mergeCell ref="A637:A638"/>
    <mergeCell ref="B637:B638"/>
    <mergeCell ref="D637:D638"/>
    <mergeCell ref="E637:E638"/>
    <mergeCell ref="F637:H637"/>
    <mergeCell ref="I637:K637"/>
    <mergeCell ref="L633:N633"/>
    <mergeCell ref="O633:O634"/>
    <mergeCell ref="P633:P634"/>
    <mergeCell ref="Q633:Q634"/>
    <mergeCell ref="A635:A636"/>
    <mergeCell ref="B635:B636"/>
    <mergeCell ref="D635:D636"/>
    <mergeCell ref="E635:E636"/>
    <mergeCell ref="F635:H635"/>
    <mergeCell ref="I635:K635"/>
    <mergeCell ref="L631:N631"/>
    <mergeCell ref="O631:O632"/>
    <mergeCell ref="P631:P632"/>
    <mergeCell ref="Q631:Q632"/>
    <mergeCell ref="A633:A634"/>
    <mergeCell ref="B633:B634"/>
    <mergeCell ref="D633:D634"/>
    <mergeCell ref="E633:E634"/>
    <mergeCell ref="F633:H633"/>
    <mergeCell ref="I633:K633"/>
    <mergeCell ref="L629:N629"/>
    <mergeCell ref="O629:O630"/>
    <mergeCell ref="P629:P630"/>
    <mergeCell ref="Q629:Q630"/>
    <mergeCell ref="A631:A632"/>
    <mergeCell ref="B631:B632"/>
    <mergeCell ref="D631:D632"/>
    <mergeCell ref="E631:E632"/>
    <mergeCell ref="F631:H631"/>
    <mergeCell ref="I631:K631"/>
    <mergeCell ref="A629:A630"/>
    <mergeCell ref="B629:B630"/>
    <mergeCell ref="D629:D630"/>
    <mergeCell ref="E629:E630"/>
    <mergeCell ref="F629:H629"/>
    <mergeCell ref="I629:K629"/>
    <mergeCell ref="I627:K627"/>
    <mergeCell ref="E625:E626"/>
    <mergeCell ref="A625:A626"/>
    <mergeCell ref="B625:B626"/>
    <mergeCell ref="P627:P628"/>
    <mergeCell ref="Q627:Q628"/>
    <mergeCell ref="P623:P624"/>
    <mergeCell ref="O621:O622"/>
    <mergeCell ref="O623:O624"/>
    <mergeCell ref="P625:P626"/>
    <mergeCell ref="Q625:Q626"/>
    <mergeCell ref="A627:A628"/>
    <mergeCell ref="B627:B628"/>
    <mergeCell ref="D627:D628"/>
    <mergeCell ref="E627:E628"/>
    <mergeCell ref="F627:H627"/>
    <mergeCell ref="A623:A624"/>
    <mergeCell ref="B623:B624"/>
    <mergeCell ref="D623:D624"/>
    <mergeCell ref="E623:E624"/>
    <mergeCell ref="F623:H623"/>
    <mergeCell ref="I623:K623"/>
    <mergeCell ref="P619:P620"/>
    <mergeCell ref="Q619:Q620"/>
    <mergeCell ref="A621:A622"/>
    <mergeCell ref="B621:B622"/>
    <mergeCell ref="D621:D622"/>
    <mergeCell ref="E621:E622"/>
    <mergeCell ref="F621:H621"/>
    <mergeCell ref="I621:K621"/>
    <mergeCell ref="B619:B620"/>
    <mergeCell ref="Q621:Q622"/>
    <mergeCell ref="F625:H625"/>
    <mergeCell ref="I625:K625"/>
    <mergeCell ref="E617:E618"/>
    <mergeCell ref="F617:H617"/>
    <mergeCell ref="I617:K617"/>
    <mergeCell ref="O615:O616"/>
    <mergeCell ref="L615:N615"/>
    <mergeCell ref="L623:N623"/>
    <mergeCell ref="L625:N625"/>
    <mergeCell ref="O625:O626"/>
    <mergeCell ref="L627:N627"/>
    <mergeCell ref="O627:O628"/>
    <mergeCell ref="L617:N617"/>
    <mergeCell ref="O617:O618"/>
    <mergeCell ref="L621:N621"/>
    <mergeCell ref="L613:N613"/>
    <mergeCell ref="O613:O614"/>
    <mergeCell ref="O619:O620"/>
    <mergeCell ref="P613:P614"/>
    <mergeCell ref="Q613:Q614"/>
    <mergeCell ref="A615:A616"/>
    <mergeCell ref="B615:B616"/>
    <mergeCell ref="D615:D616"/>
    <mergeCell ref="E615:E616"/>
    <mergeCell ref="F615:H615"/>
    <mergeCell ref="I615:K615"/>
    <mergeCell ref="L611:N611"/>
    <mergeCell ref="O611:O612"/>
    <mergeCell ref="P611:P612"/>
    <mergeCell ref="Q611:Q612"/>
    <mergeCell ref="A613:A614"/>
    <mergeCell ref="B613:B614"/>
    <mergeCell ref="D613:D614"/>
    <mergeCell ref="E613:E614"/>
    <mergeCell ref="F613:H613"/>
    <mergeCell ref="I613:K613"/>
    <mergeCell ref="L609:N609"/>
    <mergeCell ref="O609:O610"/>
    <mergeCell ref="P609:P610"/>
    <mergeCell ref="Q609:Q610"/>
    <mergeCell ref="A611:A612"/>
    <mergeCell ref="B611:B612"/>
    <mergeCell ref="D611:D612"/>
    <mergeCell ref="E611:E612"/>
    <mergeCell ref="F611:H611"/>
    <mergeCell ref="I611:K611"/>
    <mergeCell ref="L607:N607"/>
    <mergeCell ref="O607:O608"/>
    <mergeCell ref="P607:P608"/>
    <mergeCell ref="Q607:Q608"/>
    <mergeCell ref="A609:A610"/>
    <mergeCell ref="B609:B610"/>
    <mergeCell ref="D609:D610"/>
    <mergeCell ref="E609:E610"/>
    <mergeCell ref="F609:H609"/>
    <mergeCell ref="I609:K609"/>
    <mergeCell ref="L605:N605"/>
    <mergeCell ref="O605:O606"/>
    <mergeCell ref="P605:P606"/>
    <mergeCell ref="Q605:Q606"/>
    <mergeCell ref="A607:A608"/>
    <mergeCell ref="B607:B608"/>
    <mergeCell ref="D607:D608"/>
    <mergeCell ref="E607:E608"/>
    <mergeCell ref="F607:H607"/>
    <mergeCell ref="I607:K607"/>
    <mergeCell ref="L603:N603"/>
    <mergeCell ref="O603:O604"/>
    <mergeCell ref="P603:P604"/>
    <mergeCell ref="Q603:Q604"/>
    <mergeCell ref="A605:A606"/>
    <mergeCell ref="B605:B606"/>
    <mergeCell ref="D605:D606"/>
    <mergeCell ref="E605:E606"/>
    <mergeCell ref="F605:H605"/>
    <mergeCell ref="I605:K605"/>
    <mergeCell ref="L601:N601"/>
    <mergeCell ref="O601:O602"/>
    <mergeCell ref="P601:P602"/>
    <mergeCell ref="Q601:Q602"/>
    <mergeCell ref="A603:A604"/>
    <mergeCell ref="B603:B604"/>
    <mergeCell ref="D603:D604"/>
    <mergeCell ref="E603:E604"/>
    <mergeCell ref="F603:H603"/>
    <mergeCell ref="I603:K603"/>
    <mergeCell ref="L599:N599"/>
    <mergeCell ref="O599:O600"/>
    <mergeCell ref="P599:P600"/>
    <mergeCell ref="Q599:Q600"/>
    <mergeCell ref="A601:A602"/>
    <mergeCell ref="B601:B602"/>
    <mergeCell ref="D601:D602"/>
    <mergeCell ref="E601:E602"/>
    <mergeCell ref="F601:H601"/>
    <mergeCell ref="I601:K601"/>
    <mergeCell ref="L597:N597"/>
    <mergeCell ref="O597:O598"/>
    <mergeCell ref="P597:P598"/>
    <mergeCell ref="Q597:Q598"/>
    <mergeCell ref="A599:A600"/>
    <mergeCell ref="B599:B600"/>
    <mergeCell ref="D599:D600"/>
    <mergeCell ref="E599:E600"/>
    <mergeCell ref="F599:H599"/>
    <mergeCell ref="I599:K599"/>
    <mergeCell ref="L595:N595"/>
    <mergeCell ref="O595:O596"/>
    <mergeCell ref="P595:P596"/>
    <mergeCell ref="Q595:Q596"/>
    <mergeCell ref="A597:A598"/>
    <mergeCell ref="B597:B598"/>
    <mergeCell ref="D597:D598"/>
    <mergeCell ref="E597:E598"/>
    <mergeCell ref="F597:H597"/>
    <mergeCell ref="I597:K597"/>
    <mergeCell ref="L593:N593"/>
    <mergeCell ref="O593:O594"/>
    <mergeCell ref="P593:P594"/>
    <mergeCell ref="Q593:Q594"/>
    <mergeCell ref="A595:A596"/>
    <mergeCell ref="B595:B596"/>
    <mergeCell ref="D595:D596"/>
    <mergeCell ref="E595:E596"/>
    <mergeCell ref="F595:H595"/>
    <mergeCell ref="I595:K595"/>
    <mergeCell ref="L591:N591"/>
    <mergeCell ref="O591:O592"/>
    <mergeCell ref="P591:P592"/>
    <mergeCell ref="Q591:Q592"/>
    <mergeCell ref="A593:A594"/>
    <mergeCell ref="B593:B594"/>
    <mergeCell ref="D593:D594"/>
    <mergeCell ref="E593:E594"/>
    <mergeCell ref="F593:H593"/>
    <mergeCell ref="I593:K593"/>
    <mergeCell ref="L589:N589"/>
    <mergeCell ref="O589:O590"/>
    <mergeCell ref="P589:P590"/>
    <mergeCell ref="Q589:Q590"/>
    <mergeCell ref="A591:A592"/>
    <mergeCell ref="B591:B592"/>
    <mergeCell ref="D591:D592"/>
    <mergeCell ref="E591:E592"/>
    <mergeCell ref="F591:H591"/>
    <mergeCell ref="I591:K591"/>
    <mergeCell ref="L587:N587"/>
    <mergeCell ref="O587:O588"/>
    <mergeCell ref="P587:P588"/>
    <mergeCell ref="Q587:Q588"/>
    <mergeCell ref="A589:A590"/>
    <mergeCell ref="B589:B590"/>
    <mergeCell ref="D589:D590"/>
    <mergeCell ref="E589:E590"/>
    <mergeCell ref="F589:H589"/>
    <mergeCell ref="I589:K589"/>
    <mergeCell ref="L585:N585"/>
    <mergeCell ref="O585:O586"/>
    <mergeCell ref="P585:P586"/>
    <mergeCell ref="Q585:Q586"/>
    <mergeCell ref="A587:A588"/>
    <mergeCell ref="B587:B588"/>
    <mergeCell ref="D587:D588"/>
    <mergeCell ref="E587:E588"/>
    <mergeCell ref="F587:H587"/>
    <mergeCell ref="I587:K587"/>
    <mergeCell ref="L583:N583"/>
    <mergeCell ref="O583:O584"/>
    <mergeCell ref="P583:P584"/>
    <mergeCell ref="Q583:Q584"/>
    <mergeCell ref="A585:A586"/>
    <mergeCell ref="B585:B586"/>
    <mergeCell ref="D585:D586"/>
    <mergeCell ref="E585:E586"/>
    <mergeCell ref="F585:H585"/>
    <mergeCell ref="I585:K585"/>
    <mergeCell ref="L581:N581"/>
    <mergeCell ref="O581:O582"/>
    <mergeCell ref="P581:P582"/>
    <mergeCell ref="Q581:Q582"/>
    <mergeCell ref="A583:A584"/>
    <mergeCell ref="B583:B584"/>
    <mergeCell ref="D583:D584"/>
    <mergeCell ref="E583:E584"/>
    <mergeCell ref="F583:H583"/>
    <mergeCell ref="I583:K583"/>
    <mergeCell ref="L579:N579"/>
    <mergeCell ref="O579:O580"/>
    <mergeCell ref="P579:P580"/>
    <mergeCell ref="Q579:Q580"/>
    <mergeCell ref="A581:A582"/>
    <mergeCell ref="B581:B582"/>
    <mergeCell ref="D581:D582"/>
    <mergeCell ref="E581:E582"/>
    <mergeCell ref="F581:H581"/>
    <mergeCell ref="I581:K581"/>
    <mergeCell ref="L577:N577"/>
    <mergeCell ref="O577:O578"/>
    <mergeCell ref="P577:P578"/>
    <mergeCell ref="Q577:Q578"/>
    <mergeCell ref="A579:A580"/>
    <mergeCell ref="B579:B580"/>
    <mergeCell ref="D579:D580"/>
    <mergeCell ref="E579:E580"/>
    <mergeCell ref="F579:H579"/>
    <mergeCell ref="I579:K579"/>
    <mergeCell ref="L575:N575"/>
    <mergeCell ref="O575:O576"/>
    <mergeCell ref="P575:P576"/>
    <mergeCell ref="Q575:Q576"/>
    <mergeCell ref="A577:A578"/>
    <mergeCell ref="B577:B578"/>
    <mergeCell ref="D577:D578"/>
    <mergeCell ref="E577:E578"/>
    <mergeCell ref="F577:H577"/>
    <mergeCell ref="I577:K577"/>
    <mergeCell ref="L573:N573"/>
    <mergeCell ref="O573:O574"/>
    <mergeCell ref="P573:P574"/>
    <mergeCell ref="Q573:Q574"/>
    <mergeCell ref="A575:A576"/>
    <mergeCell ref="B575:B576"/>
    <mergeCell ref="D575:D576"/>
    <mergeCell ref="E575:E576"/>
    <mergeCell ref="F575:H575"/>
    <mergeCell ref="I575:K575"/>
    <mergeCell ref="L571:N571"/>
    <mergeCell ref="O571:O572"/>
    <mergeCell ref="P571:P572"/>
    <mergeCell ref="Q571:Q572"/>
    <mergeCell ref="A573:A574"/>
    <mergeCell ref="B573:B574"/>
    <mergeCell ref="D573:D574"/>
    <mergeCell ref="E573:E574"/>
    <mergeCell ref="F573:H573"/>
    <mergeCell ref="I573:K573"/>
    <mergeCell ref="L569:N569"/>
    <mergeCell ref="O569:O570"/>
    <mergeCell ref="P569:P570"/>
    <mergeCell ref="Q569:Q570"/>
    <mergeCell ref="A571:A572"/>
    <mergeCell ref="B571:B572"/>
    <mergeCell ref="D571:D572"/>
    <mergeCell ref="E571:E572"/>
    <mergeCell ref="F571:H571"/>
    <mergeCell ref="I571:K571"/>
    <mergeCell ref="L567:N567"/>
    <mergeCell ref="O567:O568"/>
    <mergeCell ref="P567:P568"/>
    <mergeCell ref="Q567:Q568"/>
    <mergeCell ref="A569:A570"/>
    <mergeCell ref="B569:B570"/>
    <mergeCell ref="D569:D570"/>
    <mergeCell ref="E569:E570"/>
    <mergeCell ref="F569:H569"/>
    <mergeCell ref="I569:K569"/>
    <mergeCell ref="L565:N565"/>
    <mergeCell ref="O565:O566"/>
    <mergeCell ref="P565:P566"/>
    <mergeCell ref="Q565:Q566"/>
    <mergeCell ref="A567:A568"/>
    <mergeCell ref="B567:B568"/>
    <mergeCell ref="D567:D568"/>
    <mergeCell ref="E567:E568"/>
    <mergeCell ref="F567:H567"/>
    <mergeCell ref="I567:K567"/>
    <mergeCell ref="L563:N563"/>
    <mergeCell ref="O563:O564"/>
    <mergeCell ref="P563:P564"/>
    <mergeCell ref="Q563:Q564"/>
    <mergeCell ref="A565:A566"/>
    <mergeCell ref="B565:B566"/>
    <mergeCell ref="D565:D566"/>
    <mergeCell ref="E565:E566"/>
    <mergeCell ref="F565:H565"/>
    <mergeCell ref="I565:K565"/>
    <mergeCell ref="L561:N561"/>
    <mergeCell ref="O561:O562"/>
    <mergeCell ref="P561:P562"/>
    <mergeCell ref="Q561:Q562"/>
    <mergeCell ref="A563:A564"/>
    <mergeCell ref="B563:B564"/>
    <mergeCell ref="D563:D564"/>
    <mergeCell ref="E563:E564"/>
    <mergeCell ref="F563:H563"/>
    <mergeCell ref="I563:K563"/>
    <mergeCell ref="L559:N559"/>
    <mergeCell ref="O559:O560"/>
    <mergeCell ref="P559:P560"/>
    <mergeCell ref="Q559:Q560"/>
    <mergeCell ref="A561:A562"/>
    <mergeCell ref="B561:B562"/>
    <mergeCell ref="D561:D562"/>
    <mergeCell ref="E561:E562"/>
    <mergeCell ref="F561:H561"/>
    <mergeCell ref="I561:K561"/>
    <mergeCell ref="L557:N557"/>
    <mergeCell ref="O557:O558"/>
    <mergeCell ref="P557:P558"/>
    <mergeCell ref="Q557:Q558"/>
    <mergeCell ref="A559:A560"/>
    <mergeCell ref="B559:B560"/>
    <mergeCell ref="D559:D560"/>
    <mergeCell ref="E559:E560"/>
    <mergeCell ref="F559:H559"/>
    <mergeCell ref="I559:K559"/>
    <mergeCell ref="L555:N555"/>
    <mergeCell ref="O555:O556"/>
    <mergeCell ref="P555:P556"/>
    <mergeCell ref="Q555:Q556"/>
    <mergeCell ref="A557:A558"/>
    <mergeCell ref="B557:B558"/>
    <mergeCell ref="D557:D558"/>
    <mergeCell ref="E557:E558"/>
    <mergeCell ref="F557:H557"/>
    <mergeCell ref="I557:K557"/>
    <mergeCell ref="L553:N553"/>
    <mergeCell ref="O553:O554"/>
    <mergeCell ref="P553:P554"/>
    <mergeCell ref="Q553:Q554"/>
    <mergeCell ref="A555:A556"/>
    <mergeCell ref="B555:B556"/>
    <mergeCell ref="D555:D556"/>
    <mergeCell ref="E555:E556"/>
    <mergeCell ref="F555:H555"/>
    <mergeCell ref="I555:K555"/>
    <mergeCell ref="L551:N551"/>
    <mergeCell ref="O551:O552"/>
    <mergeCell ref="P551:P552"/>
    <mergeCell ref="Q551:Q552"/>
    <mergeCell ref="A553:A554"/>
    <mergeCell ref="B553:B554"/>
    <mergeCell ref="D553:D554"/>
    <mergeCell ref="E553:E554"/>
    <mergeCell ref="F553:H553"/>
    <mergeCell ref="I553:K553"/>
    <mergeCell ref="L549:N549"/>
    <mergeCell ref="O549:O550"/>
    <mergeCell ref="P549:P550"/>
    <mergeCell ref="Q549:Q550"/>
    <mergeCell ref="A551:A552"/>
    <mergeCell ref="B551:B552"/>
    <mergeCell ref="D551:D552"/>
    <mergeCell ref="E551:E552"/>
    <mergeCell ref="F551:H551"/>
    <mergeCell ref="I551:K551"/>
    <mergeCell ref="L547:N547"/>
    <mergeCell ref="O547:O548"/>
    <mergeCell ref="P547:P548"/>
    <mergeCell ref="Q547:Q548"/>
    <mergeCell ref="A549:A550"/>
    <mergeCell ref="B549:B550"/>
    <mergeCell ref="D549:D550"/>
    <mergeCell ref="E549:E550"/>
    <mergeCell ref="F549:H549"/>
    <mergeCell ref="I549:K549"/>
    <mergeCell ref="L545:N545"/>
    <mergeCell ref="O545:O546"/>
    <mergeCell ref="P545:P546"/>
    <mergeCell ref="Q545:Q546"/>
    <mergeCell ref="A547:A548"/>
    <mergeCell ref="B547:B548"/>
    <mergeCell ref="D547:D548"/>
    <mergeCell ref="E547:E548"/>
    <mergeCell ref="F547:H547"/>
    <mergeCell ref="I547:K547"/>
    <mergeCell ref="L543:N543"/>
    <mergeCell ref="O543:O544"/>
    <mergeCell ref="P543:P544"/>
    <mergeCell ref="Q543:Q544"/>
    <mergeCell ref="A545:A546"/>
    <mergeCell ref="B545:B546"/>
    <mergeCell ref="D545:D546"/>
    <mergeCell ref="E545:E546"/>
    <mergeCell ref="F545:H545"/>
    <mergeCell ref="I545:K545"/>
    <mergeCell ref="L541:N541"/>
    <mergeCell ref="O541:O542"/>
    <mergeCell ref="P541:P542"/>
    <mergeCell ref="Q541:Q542"/>
    <mergeCell ref="A543:A544"/>
    <mergeCell ref="B543:B544"/>
    <mergeCell ref="D543:D544"/>
    <mergeCell ref="E543:E544"/>
    <mergeCell ref="F543:H543"/>
    <mergeCell ref="I543:K543"/>
    <mergeCell ref="L539:N539"/>
    <mergeCell ref="O539:O540"/>
    <mergeCell ref="P539:P540"/>
    <mergeCell ref="Q539:Q540"/>
    <mergeCell ref="A541:A542"/>
    <mergeCell ref="B541:B542"/>
    <mergeCell ref="D541:D542"/>
    <mergeCell ref="E541:E542"/>
    <mergeCell ref="F541:H541"/>
    <mergeCell ref="I541:K541"/>
    <mergeCell ref="L537:N537"/>
    <mergeCell ref="O537:O538"/>
    <mergeCell ref="P537:P538"/>
    <mergeCell ref="Q537:Q538"/>
    <mergeCell ref="A539:A540"/>
    <mergeCell ref="B539:B540"/>
    <mergeCell ref="D539:D540"/>
    <mergeCell ref="E539:E540"/>
    <mergeCell ref="F539:H539"/>
    <mergeCell ref="I539:K539"/>
    <mergeCell ref="L535:N535"/>
    <mergeCell ref="O535:O536"/>
    <mergeCell ref="P535:P536"/>
    <mergeCell ref="Q535:Q536"/>
    <mergeCell ref="A537:A538"/>
    <mergeCell ref="B537:B538"/>
    <mergeCell ref="D537:D538"/>
    <mergeCell ref="E537:E538"/>
    <mergeCell ref="F537:H537"/>
    <mergeCell ref="I537:K537"/>
    <mergeCell ref="L533:N533"/>
    <mergeCell ref="O533:O534"/>
    <mergeCell ref="P533:P534"/>
    <mergeCell ref="Q533:Q534"/>
    <mergeCell ref="A535:A536"/>
    <mergeCell ref="B535:B536"/>
    <mergeCell ref="D535:D536"/>
    <mergeCell ref="E535:E536"/>
    <mergeCell ref="F535:H535"/>
    <mergeCell ref="I535:K535"/>
    <mergeCell ref="L531:N531"/>
    <mergeCell ref="O531:O532"/>
    <mergeCell ref="P531:P532"/>
    <mergeCell ref="Q531:Q532"/>
    <mergeCell ref="A533:A534"/>
    <mergeCell ref="B533:B534"/>
    <mergeCell ref="D533:D534"/>
    <mergeCell ref="E533:E534"/>
    <mergeCell ref="F533:H533"/>
    <mergeCell ref="I533:K533"/>
    <mergeCell ref="L529:N529"/>
    <mergeCell ref="O529:O530"/>
    <mergeCell ref="P529:P530"/>
    <mergeCell ref="Q529:Q530"/>
    <mergeCell ref="A531:A532"/>
    <mergeCell ref="B531:B532"/>
    <mergeCell ref="D531:D532"/>
    <mergeCell ref="E531:E532"/>
    <mergeCell ref="F531:H531"/>
    <mergeCell ref="I531:K531"/>
    <mergeCell ref="L527:N527"/>
    <mergeCell ref="O527:O528"/>
    <mergeCell ref="P527:P528"/>
    <mergeCell ref="Q527:Q528"/>
    <mergeCell ref="A529:A530"/>
    <mergeCell ref="B529:B530"/>
    <mergeCell ref="D529:D530"/>
    <mergeCell ref="E529:E530"/>
    <mergeCell ref="F529:H529"/>
    <mergeCell ref="I529:K529"/>
    <mergeCell ref="L525:N525"/>
    <mergeCell ref="O525:O526"/>
    <mergeCell ref="P525:P526"/>
    <mergeCell ref="Q525:Q526"/>
    <mergeCell ref="A527:A528"/>
    <mergeCell ref="B527:B528"/>
    <mergeCell ref="D527:D528"/>
    <mergeCell ref="E527:E528"/>
    <mergeCell ref="F527:H527"/>
    <mergeCell ref="I527:K527"/>
    <mergeCell ref="L523:N523"/>
    <mergeCell ref="O523:O524"/>
    <mergeCell ref="P523:P524"/>
    <mergeCell ref="Q523:Q524"/>
    <mergeCell ref="A525:A526"/>
    <mergeCell ref="B525:B526"/>
    <mergeCell ref="D525:D526"/>
    <mergeCell ref="E525:E526"/>
    <mergeCell ref="F525:H525"/>
    <mergeCell ref="I525:K525"/>
    <mergeCell ref="L521:N521"/>
    <mergeCell ref="O521:O522"/>
    <mergeCell ref="P521:P522"/>
    <mergeCell ref="Q521:Q522"/>
    <mergeCell ref="A523:A524"/>
    <mergeCell ref="B523:B524"/>
    <mergeCell ref="D523:D524"/>
    <mergeCell ref="E523:E524"/>
    <mergeCell ref="F523:H523"/>
    <mergeCell ref="I523:K523"/>
    <mergeCell ref="L519:N519"/>
    <mergeCell ref="O519:O520"/>
    <mergeCell ref="P519:P520"/>
    <mergeCell ref="Q519:Q520"/>
    <mergeCell ref="A521:A522"/>
    <mergeCell ref="B521:B522"/>
    <mergeCell ref="D521:D522"/>
    <mergeCell ref="E521:E522"/>
    <mergeCell ref="F521:H521"/>
    <mergeCell ref="I521:K521"/>
    <mergeCell ref="L517:N517"/>
    <mergeCell ref="O517:O518"/>
    <mergeCell ref="P517:P518"/>
    <mergeCell ref="Q517:Q518"/>
    <mergeCell ref="A519:A520"/>
    <mergeCell ref="B519:B520"/>
    <mergeCell ref="D519:D520"/>
    <mergeCell ref="E519:E520"/>
    <mergeCell ref="F519:H519"/>
    <mergeCell ref="I519:K519"/>
    <mergeCell ref="L515:N515"/>
    <mergeCell ref="O515:O516"/>
    <mergeCell ref="P515:P516"/>
    <mergeCell ref="Q515:Q516"/>
    <mergeCell ref="A517:A518"/>
    <mergeCell ref="B517:B518"/>
    <mergeCell ref="D517:D518"/>
    <mergeCell ref="E517:E518"/>
    <mergeCell ref="F517:H517"/>
    <mergeCell ref="I517:K517"/>
    <mergeCell ref="L513:N513"/>
    <mergeCell ref="O513:O514"/>
    <mergeCell ref="P513:P514"/>
    <mergeCell ref="Q513:Q514"/>
    <mergeCell ref="A515:A516"/>
    <mergeCell ref="B515:B516"/>
    <mergeCell ref="D515:D516"/>
    <mergeCell ref="E515:E516"/>
    <mergeCell ref="F515:H515"/>
    <mergeCell ref="I515:K515"/>
    <mergeCell ref="L511:N511"/>
    <mergeCell ref="O511:O512"/>
    <mergeCell ref="P511:P512"/>
    <mergeCell ref="Q511:Q512"/>
    <mergeCell ref="A513:A514"/>
    <mergeCell ref="B513:B514"/>
    <mergeCell ref="D513:D514"/>
    <mergeCell ref="E513:E514"/>
    <mergeCell ref="F513:H513"/>
    <mergeCell ref="I513:K513"/>
    <mergeCell ref="L509:N509"/>
    <mergeCell ref="O509:O510"/>
    <mergeCell ref="P509:P510"/>
    <mergeCell ref="Q509:Q510"/>
    <mergeCell ref="A511:A512"/>
    <mergeCell ref="B511:B512"/>
    <mergeCell ref="D511:D512"/>
    <mergeCell ref="E511:E512"/>
    <mergeCell ref="F511:H511"/>
    <mergeCell ref="I511:K511"/>
    <mergeCell ref="L507:N507"/>
    <mergeCell ref="O507:O508"/>
    <mergeCell ref="P507:P508"/>
    <mergeCell ref="Q507:Q508"/>
    <mergeCell ref="A509:A510"/>
    <mergeCell ref="B509:B510"/>
    <mergeCell ref="D509:D510"/>
    <mergeCell ref="E509:E510"/>
    <mergeCell ref="F509:H509"/>
    <mergeCell ref="I509:K509"/>
    <mergeCell ref="L505:N505"/>
    <mergeCell ref="O505:O506"/>
    <mergeCell ref="P505:P506"/>
    <mergeCell ref="Q505:Q506"/>
    <mergeCell ref="A507:A508"/>
    <mergeCell ref="B507:B508"/>
    <mergeCell ref="D507:D508"/>
    <mergeCell ref="E507:E508"/>
    <mergeCell ref="F507:H507"/>
    <mergeCell ref="I507:K507"/>
    <mergeCell ref="L503:N503"/>
    <mergeCell ref="O503:O504"/>
    <mergeCell ref="P503:P504"/>
    <mergeCell ref="Q503:Q504"/>
    <mergeCell ref="A505:A506"/>
    <mergeCell ref="B505:B506"/>
    <mergeCell ref="D505:D506"/>
    <mergeCell ref="E505:E506"/>
    <mergeCell ref="F505:H505"/>
    <mergeCell ref="I505:K505"/>
    <mergeCell ref="L501:N501"/>
    <mergeCell ref="O501:O502"/>
    <mergeCell ref="P501:P502"/>
    <mergeCell ref="Q501:Q502"/>
    <mergeCell ref="A503:A504"/>
    <mergeCell ref="B503:B504"/>
    <mergeCell ref="D503:D504"/>
    <mergeCell ref="E503:E504"/>
    <mergeCell ref="F503:H503"/>
    <mergeCell ref="I503:K503"/>
    <mergeCell ref="L499:N499"/>
    <mergeCell ref="O499:O500"/>
    <mergeCell ref="P499:P500"/>
    <mergeCell ref="Q499:Q500"/>
    <mergeCell ref="A501:A502"/>
    <mergeCell ref="B501:B502"/>
    <mergeCell ref="D501:D502"/>
    <mergeCell ref="E501:E502"/>
    <mergeCell ref="F501:H501"/>
    <mergeCell ref="I501:K501"/>
    <mergeCell ref="L497:N497"/>
    <mergeCell ref="O497:O498"/>
    <mergeCell ref="P497:P498"/>
    <mergeCell ref="Q497:Q498"/>
    <mergeCell ref="A499:A500"/>
    <mergeCell ref="B499:B500"/>
    <mergeCell ref="D499:D500"/>
    <mergeCell ref="E499:E500"/>
    <mergeCell ref="F499:H499"/>
    <mergeCell ref="I499:K499"/>
    <mergeCell ref="L495:N495"/>
    <mergeCell ref="O495:O496"/>
    <mergeCell ref="P495:P496"/>
    <mergeCell ref="Q495:Q496"/>
    <mergeCell ref="A497:A498"/>
    <mergeCell ref="B497:B498"/>
    <mergeCell ref="D497:D498"/>
    <mergeCell ref="E497:E498"/>
    <mergeCell ref="F497:H497"/>
    <mergeCell ref="I497:K497"/>
    <mergeCell ref="L493:N493"/>
    <mergeCell ref="O493:O494"/>
    <mergeCell ref="P493:P494"/>
    <mergeCell ref="Q493:Q494"/>
    <mergeCell ref="A495:A496"/>
    <mergeCell ref="B495:B496"/>
    <mergeCell ref="D495:D496"/>
    <mergeCell ref="E495:E496"/>
    <mergeCell ref="F495:H495"/>
    <mergeCell ref="I495:K495"/>
    <mergeCell ref="L491:N491"/>
    <mergeCell ref="O491:O492"/>
    <mergeCell ref="P491:P492"/>
    <mergeCell ref="Q491:Q492"/>
    <mergeCell ref="A493:A494"/>
    <mergeCell ref="B493:B494"/>
    <mergeCell ref="D493:D494"/>
    <mergeCell ref="E493:E494"/>
    <mergeCell ref="F493:H493"/>
    <mergeCell ref="I493:K493"/>
    <mergeCell ref="L489:N489"/>
    <mergeCell ref="O489:O490"/>
    <mergeCell ref="P489:P490"/>
    <mergeCell ref="Q489:Q490"/>
    <mergeCell ref="A491:A492"/>
    <mergeCell ref="B491:B492"/>
    <mergeCell ref="D491:D492"/>
    <mergeCell ref="E491:E492"/>
    <mergeCell ref="F491:H491"/>
    <mergeCell ref="I491:K491"/>
    <mergeCell ref="L487:N487"/>
    <mergeCell ref="O487:O488"/>
    <mergeCell ref="P487:P488"/>
    <mergeCell ref="Q487:Q488"/>
    <mergeCell ref="A489:A490"/>
    <mergeCell ref="B489:B490"/>
    <mergeCell ref="D489:D490"/>
    <mergeCell ref="E489:E490"/>
    <mergeCell ref="F489:H489"/>
    <mergeCell ref="I489:K489"/>
    <mergeCell ref="L485:N485"/>
    <mergeCell ref="O485:O486"/>
    <mergeCell ref="P485:P486"/>
    <mergeCell ref="Q485:Q486"/>
    <mergeCell ref="A487:A488"/>
    <mergeCell ref="B487:B488"/>
    <mergeCell ref="D487:D488"/>
    <mergeCell ref="E487:E488"/>
    <mergeCell ref="F487:H487"/>
    <mergeCell ref="I487:K487"/>
    <mergeCell ref="L483:N483"/>
    <mergeCell ref="O483:O484"/>
    <mergeCell ref="P483:P484"/>
    <mergeCell ref="Q483:Q484"/>
    <mergeCell ref="A485:A486"/>
    <mergeCell ref="B485:B486"/>
    <mergeCell ref="D485:D486"/>
    <mergeCell ref="E485:E486"/>
    <mergeCell ref="F485:H485"/>
    <mergeCell ref="I485:K485"/>
    <mergeCell ref="L481:N481"/>
    <mergeCell ref="O481:O482"/>
    <mergeCell ref="P481:P482"/>
    <mergeCell ref="Q481:Q482"/>
    <mergeCell ref="A483:A484"/>
    <mergeCell ref="B483:B484"/>
    <mergeCell ref="D483:D484"/>
    <mergeCell ref="E483:E484"/>
    <mergeCell ref="F483:H483"/>
    <mergeCell ref="I483:K483"/>
    <mergeCell ref="L479:N479"/>
    <mergeCell ref="O479:O480"/>
    <mergeCell ref="P479:P480"/>
    <mergeCell ref="Q479:Q480"/>
    <mergeCell ref="A481:A482"/>
    <mergeCell ref="B481:B482"/>
    <mergeCell ref="D481:D482"/>
    <mergeCell ref="E481:E482"/>
    <mergeCell ref="F481:H481"/>
    <mergeCell ref="I481:K481"/>
    <mergeCell ref="L477:N477"/>
    <mergeCell ref="O477:O478"/>
    <mergeCell ref="P477:P478"/>
    <mergeCell ref="Q477:Q478"/>
    <mergeCell ref="A479:A480"/>
    <mergeCell ref="B479:B480"/>
    <mergeCell ref="D479:D480"/>
    <mergeCell ref="E479:E480"/>
    <mergeCell ref="F479:H479"/>
    <mergeCell ref="I479:K479"/>
    <mergeCell ref="L475:N475"/>
    <mergeCell ref="O475:O476"/>
    <mergeCell ref="P475:P476"/>
    <mergeCell ref="Q475:Q476"/>
    <mergeCell ref="A477:A478"/>
    <mergeCell ref="B477:B478"/>
    <mergeCell ref="D477:D478"/>
    <mergeCell ref="E477:E478"/>
    <mergeCell ref="F477:H477"/>
    <mergeCell ref="I477:K477"/>
    <mergeCell ref="L473:N473"/>
    <mergeCell ref="O473:O474"/>
    <mergeCell ref="P473:P474"/>
    <mergeCell ref="Q473:Q474"/>
    <mergeCell ref="A475:A476"/>
    <mergeCell ref="B475:B476"/>
    <mergeCell ref="D475:D476"/>
    <mergeCell ref="E475:E476"/>
    <mergeCell ref="F475:H475"/>
    <mergeCell ref="I475:K475"/>
    <mergeCell ref="L471:N471"/>
    <mergeCell ref="O471:O472"/>
    <mergeCell ref="P471:P472"/>
    <mergeCell ref="Q471:Q472"/>
    <mergeCell ref="A473:A474"/>
    <mergeCell ref="B473:B474"/>
    <mergeCell ref="D473:D474"/>
    <mergeCell ref="E473:E474"/>
    <mergeCell ref="F473:H473"/>
    <mergeCell ref="I473:K473"/>
    <mergeCell ref="L469:N469"/>
    <mergeCell ref="O469:O470"/>
    <mergeCell ref="P469:P470"/>
    <mergeCell ref="Q469:Q470"/>
    <mergeCell ref="A471:A472"/>
    <mergeCell ref="B471:B472"/>
    <mergeCell ref="D471:D472"/>
    <mergeCell ref="E471:E472"/>
    <mergeCell ref="F471:H471"/>
    <mergeCell ref="I471:K471"/>
    <mergeCell ref="L467:N467"/>
    <mergeCell ref="O467:O468"/>
    <mergeCell ref="P467:P468"/>
    <mergeCell ref="Q467:Q468"/>
    <mergeCell ref="A469:A470"/>
    <mergeCell ref="B469:B470"/>
    <mergeCell ref="D469:D470"/>
    <mergeCell ref="E469:E470"/>
    <mergeCell ref="F469:H469"/>
    <mergeCell ref="I469:K469"/>
    <mergeCell ref="L465:N465"/>
    <mergeCell ref="O465:O466"/>
    <mergeCell ref="P465:P466"/>
    <mergeCell ref="Q465:Q466"/>
    <mergeCell ref="A467:A468"/>
    <mergeCell ref="B467:B468"/>
    <mergeCell ref="D467:D468"/>
    <mergeCell ref="E467:E468"/>
    <mergeCell ref="F467:H467"/>
    <mergeCell ref="I467:K467"/>
    <mergeCell ref="L463:N463"/>
    <mergeCell ref="O463:O464"/>
    <mergeCell ref="P463:P464"/>
    <mergeCell ref="Q463:Q464"/>
    <mergeCell ref="A465:A466"/>
    <mergeCell ref="B465:B466"/>
    <mergeCell ref="D465:D466"/>
    <mergeCell ref="E465:E466"/>
    <mergeCell ref="F465:H465"/>
    <mergeCell ref="I465:K465"/>
    <mergeCell ref="L461:N461"/>
    <mergeCell ref="O461:O462"/>
    <mergeCell ref="P461:P462"/>
    <mergeCell ref="Q461:Q462"/>
    <mergeCell ref="A463:A464"/>
    <mergeCell ref="B463:B464"/>
    <mergeCell ref="D463:D464"/>
    <mergeCell ref="E463:E464"/>
    <mergeCell ref="F463:H463"/>
    <mergeCell ref="I463:K463"/>
    <mergeCell ref="L459:N459"/>
    <mergeCell ref="O459:O460"/>
    <mergeCell ref="P459:P460"/>
    <mergeCell ref="Q459:Q460"/>
    <mergeCell ref="A461:A462"/>
    <mergeCell ref="B461:B462"/>
    <mergeCell ref="D461:D462"/>
    <mergeCell ref="E461:E462"/>
    <mergeCell ref="F461:H461"/>
    <mergeCell ref="I461:K461"/>
    <mergeCell ref="L457:N457"/>
    <mergeCell ref="O457:O458"/>
    <mergeCell ref="P457:P458"/>
    <mergeCell ref="Q457:Q458"/>
    <mergeCell ref="A459:A460"/>
    <mergeCell ref="B459:B460"/>
    <mergeCell ref="D459:D460"/>
    <mergeCell ref="E459:E460"/>
    <mergeCell ref="F459:H459"/>
    <mergeCell ref="I459:K459"/>
    <mergeCell ref="L455:N455"/>
    <mergeCell ref="O455:O456"/>
    <mergeCell ref="P455:P456"/>
    <mergeCell ref="Q455:Q456"/>
    <mergeCell ref="A457:A458"/>
    <mergeCell ref="B457:B458"/>
    <mergeCell ref="D457:D458"/>
    <mergeCell ref="E457:E458"/>
    <mergeCell ref="F457:H457"/>
    <mergeCell ref="I457:K457"/>
    <mergeCell ref="L453:N453"/>
    <mergeCell ref="O453:O454"/>
    <mergeCell ref="P453:P454"/>
    <mergeCell ref="Q453:Q454"/>
    <mergeCell ref="A455:A456"/>
    <mergeCell ref="B455:B456"/>
    <mergeCell ref="D455:D456"/>
    <mergeCell ref="E455:E456"/>
    <mergeCell ref="F455:H455"/>
    <mergeCell ref="I455:K455"/>
    <mergeCell ref="L451:N451"/>
    <mergeCell ref="O451:O452"/>
    <mergeCell ref="P451:P452"/>
    <mergeCell ref="Q451:Q452"/>
    <mergeCell ref="A453:A454"/>
    <mergeCell ref="B453:B454"/>
    <mergeCell ref="D453:D454"/>
    <mergeCell ref="E453:E454"/>
    <mergeCell ref="F453:H453"/>
    <mergeCell ref="I453:K453"/>
    <mergeCell ref="L449:N449"/>
    <mergeCell ref="O449:O450"/>
    <mergeCell ref="P449:P450"/>
    <mergeCell ref="Q449:Q450"/>
    <mergeCell ref="A451:A452"/>
    <mergeCell ref="B451:B452"/>
    <mergeCell ref="D451:D452"/>
    <mergeCell ref="E451:E452"/>
    <mergeCell ref="F451:H451"/>
    <mergeCell ref="I451:K451"/>
    <mergeCell ref="L447:N447"/>
    <mergeCell ref="O447:O448"/>
    <mergeCell ref="P447:P448"/>
    <mergeCell ref="Q447:Q448"/>
    <mergeCell ref="A449:A450"/>
    <mergeCell ref="B449:B450"/>
    <mergeCell ref="D449:D450"/>
    <mergeCell ref="E449:E450"/>
    <mergeCell ref="F449:H449"/>
    <mergeCell ref="I449:K449"/>
    <mergeCell ref="L445:N445"/>
    <mergeCell ref="O445:O446"/>
    <mergeCell ref="P445:P446"/>
    <mergeCell ref="Q445:Q446"/>
    <mergeCell ref="A447:A448"/>
    <mergeCell ref="B447:B448"/>
    <mergeCell ref="D447:D448"/>
    <mergeCell ref="E447:E448"/>
    <mergeCell ref="F447:H447"/>
    <mergeCell ref="I447:K447"/>
    <mergeCell ref="L443:N443"/>
    <mergeCell ref="O443:O444"/>
    <mergeCell ref="P443:P444"/>
    <mergeCell ref="Q443:Q444"/>
    <mergeCell ref="A445:A446"/>
    <mergeCell ref="B445:B446"/>
    <mergeCell ref="D445:D446"/>
    <mergeCell ref="E445:E446"/>
    <mergeCell ref="F445:H445"/>
    <mergeCell ref="I445:K445"/>
    <mergeCell ref="L441:N441"/>
    <mergeCell ref="O441:O442"/>
    <mergeCell ref="P441:P442"/>
    <mergeCell ref="Q441:Q442"/>
    <mergeCell ref="A443:A444"/>
    <mergeCell ref="B443:B444"/>
    <mergeCell ref="D443:D444"/>
    <mergeCell ref="E443:E444"/>
    <mergeCell ref="F443:H443"/>
    <mergeCell ref="I443:K443"/>
    <mergeCell ref="L439:N439"/>
    <mergeCell ref="O439:O440"/>
    <mergeCell ref="P439:P440"/>
    <mergeCell ref="Q439:Q440"/>
    <mergeCell ref="A441:A442"/>
    <mergeCell ref="B441:B442"/>
    <mergeCell ref="D441:D442"/>
    <mergeCell ref="E441:E442"/>
    <mergeCell ref="F441:H441"/>
    <mergeCell ref="I441:K441"/>
    <mergeCell ref="L437:N437"/>
    <mergeCell ref="O437:O438"/>
    <mergeCell ref="P437:P438"/>
    <mergeCell ref="Q437:Q438"/>
    <mergeCell ref="A439:A440"/>
    <mergeCell ref="B439:B440"/>
    <mergeCell ref="D439:D440"/>
    <mergeCell ref="E439:E440"/>
    <mergeCell ref="F439:H439"/>
    <mergeCell ref="I439:K439"/>
    <mergeCell ref="L435:N435"/>
    <mergeCell ref="O435:O436"/>
    <mergeCell ref="P435:P436"/>
    <mergeCell ref="Q435:Q436"/>
    <mergeCell ref="A437:A438"/>
    <mergeCell ref="B437:B438"/>
    <mergeCell ref="D437:D438"/>
    <mergeCell ref="E437:E438"/>
    <mergeCell ref="F437:H437"/>
    <mergeCell ref="I437:K437"/>
    <mergeCell ref="L433:N433"/>
    <mergeCell ref="O433:O434"/>
    <mergeCell ref="P433:P434"/>
    <mergeCell ref="Q433:Q434"/>
    <mergeCell ref="A435:A436"/>
    <mergeCell ref="B435:B436"/>
    <mergeCell ref="D435:D436"/>
    <mergeCell ref="E435:E436"/>
    <mergeCell ref="F435:H435"/>
    <mergeCell ref="I435:K435"/>
    <mergeCell ref="L431:N431"/>
    <mergeCell ref="O431:O432"/>
    <mergeCell ref="P431:P432"/>
    <mergeCell ref="Q431:Q432"/>
    <mergeCell ref="A433:A434"/>
    <mergeCell ref="B433:B434"/>
    <mergeCell ref="D433:D434"/>
    <mergeCell ref="E433:E434"/>
    <mergeCell ref="F433:H433"/>
    <mergeCell ref="I433:K433"/>
    <mergeCell ref="L429:N429"/>
    <mergeCell ref="O429:O430"/>
    <mergeCell ref="P429:P430"/>
    <mergeCell ref="Q429:Q430"/>
    <mergeCell ref="A431:A432"/>
    <mergeCell ref="B431:B432"/>
    <mergeCell ref="D431:D432"/>
    <mergeCell ref="E431:E432"/>
    <mergeCell ref="F431:H431"/>
    <mergeCell ref="I431:K431"/>
    <mergeCell ref="L427:N427"/>
    <mergeCell ref="O427:O428"/>
    <mergeCell ref="P427:P428"/>
    <mergeCell ref="Q427:Q428"/>
    <mergeCell ref="A429:A430"/>
    <mergeCell ref="B429:B430"/>
    <mergeCell ref="D429:D430"/>
    <mergeCell ref="E429:E430"/>
    <mergeCell ref="F429:H429"/>
    <mergeCell ref="I429:K429"/>
    <mergeCell ref="L425:N425"/>
    <mergeCell ref="O425:O426"/>
    <mergeCell ref="P425:P426"/>
    <mergeCell ref="Q425:Q426"/>
    <mergeCell ref="A427:A428"/>
    <mergeCell ref="B427:B428"/>
    <mergeCell ref="D427:D428"/>
    <mergeCell ref="E427:E428"/>
    <mergeCell ref="F427:H427"/>
    <mergeCell ref="I427:K427"/>
    <mergeCell ref="L423:N423"/>
    <mergeCell ref="O423:O424"/>
    <mergeCell ref="P423:P424"/>
    <mergeCell ref="Q423:Q424"/>
    <mergeCell ref="A425:A426"/>
    <mergeCell ref="B425:B426"/>
    <mergeCell ref="D425:D426"/>
    <mergeCell ref="E425:E426"/>
    <mergeCell ref="F425:H425"/>
    <mergeCell ref="I425:K425"/>
    <mergeCell ref="L421:N421"/>
    <mergeCell ref="O421:O422"/>
    <mergeCell ref="P421:P422"/>
    <mergeCell ref="Q421:Q422"/>
    <mergeCell ref="A423:A424"/>
    <mergeCell ref="B423:B424"/>
    <mergeCell ref="D423:D424"/>
    <mergeCell ref="E423:E424"/>
    <mergeCell ref="F423:H423"/>
    <mergeCell ref="I423:K423"/>
    <mergeCell ref="L419:N419"/>
    <mergeCell ref="O419:O420"/>
    <mergeCell ref="P419:P420"/>
    <mergeCell ref="Q419:Q420"/>
    <mergeCell ref="A421:A422"/>
    <mergeCell ref="B421:B422"/>
    <mergeCell ref="D421:D422"/>
    <mergeCell ref="E421:E422"/>
    <mergeCell ref="F421:H421"/>
    <mergeCell ref="I421:K421"/>
    <mergeCell ref="L417:N417"/>
    <mergeCell ref="O417:O418"/>
    <mergeCell ref="P417:P418"/>
    <mergeCell ref="Q417:Q418"/>
    <mergeCell ref="A419:A420"/>
    <mergeCell ref="B419:B420"/>
    <mergeCell ref="D419:D420"/>
    <mergeCell ref="E419:E420"/>
    <mergeCell ref="F419:H419"/>
    <mergeCell ref="I419:K419"/>
    <mergeCell ref="L415:N415"/>
    <mergeCell ref="O415:O416"/>
    <mergeCell ref="P415:P416"/>
    <mergeCell ref="Q415:Q416"/>
    <mergeCell ref="A417:A418"/>
    <mergeCell ref="B417:B418"/>
    <mergeCell ref="D417:D418"/>
    <mergeCell ref="E417:E418"/>
    <mergeCell ref="F417:H417"/>
    <mergeCell ref="I417:K417"/>
    <mergeCell ref="L413:N413"/>
    <mergeCell ref="O413:O414"/>
    <mergeCell ref="P413:P414"/>
    <mergeCell ref="Q413:Q414"/>
    <mergeCell ref="A415:A416"/>
    <mergeCell ref="B415:B416"/>
    <mergeCell ref="D415:D416"/>
    <mergeCell ref="E415:E416"/>
    <mergeCell ref="F415:H415"/>
    <mergeCell ref="I415:K415"/>
    <mergeCell ref="L411:N411"/>
    <mergeCell ref="O411:O412"/>
    <mergeCell ref="P411:P412"/>
    <mergeCell ref="Q411:Q412"/>
    <mergeCell ref="A413:A414"/>
    <mergeCell ref="B413:B414"/>
    <mergeCell ref="D413:D414"/>
    <mergeCell ref="E413:E414"/>
    <mergeCell ref="F413:H413"/>
    <mergeCell ref="I413:K413"/>
    <mergeCell ref="L409:N409"/>
    <mergeCell ref="O409:O410"/>
    <mergeCell ref="P409:P410"/>
    <mergeCell ref="Q409:Q410"/>
    <mergeCell ref="A411:A412"/>
    <mergeCell ref="B411:B412"/>
    <mergeCell ref="D411:D412"/>
    <mergeCell ref="E411:E412"/>
    <mergeCell ref="F411:H411"/>
    <mergeCell ref="I411:K411"/>
    <mergeCell ref="L407:N407"/>
    <mergeCell ref="O407:O408"/>
    <mergeCell ref="P407:P408"/>
    <mergeCell ref="Q407:Q408"/>
    <mergeCell ref="A409:A410"/>
    <mergeCell ref="B409:B410"/>
    <mergeCell ref="D409:D410"/>
    <mergeCell ref="E409:E410"/>
    <mergeCell ref="F409:H409"/>
    <mergeCell ref="I409:K409"/>
    <mergeCell ref="L405:N405"/>
    <mergeCell ref="O405:O406"/>
    <mergeCell ref="P405:P406"/>
    <mergeCell ref="Q405:Q406"/>
    <mergeCell ref="A407:A408"/>
    <mergeCell ref="B407:B408"/>
    <mergeCell ref="D407:D408"/>
    <mergeCell ref="E407:E408"/>
    <mergeCell ref="F407:H407"/>
    <mergeCell ref="I407:K407"/>
    <mergeCell ref="L403:N403"/>
    <mergeCell ref="O403:O404"/>
    <mergeCell ref="P403:P404"/>
    <mergeCell ref="Q403:Q404"/>
    <mergeCell ref="A405:A406"/>
    <mergeCell ref="B405:B406"/>
    <mergeCell ref="D405:D406"/>
    <mergeCell ref="E405:E406"/>
    <mergeCell ref="F405:H405"/>
    <mergeCell ref="I405:K405"/>
    <mergeCell ref="L401:N401"/>
    <mergeCell ref="O401:O402"/>
    <mergeCell ref="P401:P402"/>
    <mergeCell ref="Q401:Q402"/>
    <mergeCell ref="A403:A404"/>
    <mergeCell ref="B403:B404"/>
    <mergeCell ref="D403:D404"/>
    <mergeCell ref="E403:E404"/>
    <mergeCell ref="F403:H403"/>
    <mergeCell ref="I403:K403"/>
    <mergeCell ref="L399:N399"/>
    <mergeCell ref="O399:O400"/>
    <mergeCell ref="P399:P400"/>
    <mergeCell ref="Q399:Q400"/>
    <mergeCell ref="A401:A402"/>
    <mergeCell ref="B401:B402"/>
    <mergeCell ref="D401:D402"/>
    <mergeCell ref="E401:E402"/>
    <mergeCell ref="F401:H401"/>
    <mergeCell ref="I401:K401"/>
    <mergeCell ref="L397:N397"/>
    <mergeCell ref="O397:O398"/>
    <mergeCell ref="P397:P398"/>
    <mergeCell ref="Q397:Q398"/>
    <mergeCell ref="A399:A400"/>
    <mergeCell ref="B399:B400"/>
    <mergeCell ref="D399:D400"/>
    <mergeCell ref="E399:E400"/>
    <mergeCell ref="F399:H399"/>
    <mergeCell ref="I399:K399"/>
    <mergeCell ref="L395:N395"/>
    <mergeCell ref="O395:O396"/>
    <mergeCell ref="P395:P396"/>
    <mergeCell ref="Q395:Q396"/>
    <mergeCell ref="A397:A398"/>
    <mergeCell ref="B397:B398"/>
    <mergeCell ref="D397:D398"/>
    <mergeCell ref="E397:E398"/>
    <mergeCell ref="F397:H397"/>
    <mergeCell ref="I397:K397"/>
    <mergeCell ref="L393:N393"/>
    <mergeCell ref="O393:O394"/>
    <mergeCell ref="P393:P394"/>
    <mergeCell ref="Q393:Q394"/>
    <mergeCell ref="A395:A396"/>
    <mergeCell ref="B395:B396"/>
    <mergeCell ref="D395:D396"/>
    <mergeCell ref="E395:E396"/>
    <mergeCell ref="F395:H395"/>
    <mergeCell ref="I395:K395"/>
    <mergeCell ref="L391:N391"/>
    <mergeCell ref="O391:O392"/>
    <mergeCell ref="P391:P392"/>
    <mergeCell ref="Q391:Q392"/>
    <mergeCell ref="A393:A394"/>
    <mergeCell ref="B393:B394"/>
    <mergeCell ref="D393:D394"/>
    <mergeCell ref="E393:E394"/>
    <mergeCell ref="F393:H393"/>
    <mergeCell ref="I393:K393"/>
    <mergeCell ref="L389:N389"/>
    <mergeCell ref="O389:O390"/>
    <mergeCell ref="P389:P390"/>
    <mergeCell ref="Q389:Q390"/>
    <mergeCell ref="A391:A392"/>
    <mergeCell ref="B391:B392"/>
    <mergeCell ref="D391:D392"/>
    <mergeCell ref="E391:E392"/>
    <mergeCell ref="F391:H391"/>
    <mergeCell ref="I391:K391"/>
    <mergeCell ref="L387:N387"/>
    <mergeCell ref="O387:O388"/>
    <mergeCell ref="P387:P388"/>
    <mergeCell ref="Q387:Q388"/>
    <mergeCell ref="A389:A390"/>
    <mergeCell ref="B389:B390"/>
    <mergeCell ref="D389:D390"/>
    <mergeCell ref="E389:E390"/>
    <mergeCell ref="F389:H389"/>
    <mergeCell ref="I389:K389"/>
    <mergeCell ref="L385:N385"/>
    <mergeCell ref="O385:O386"/>
    <mergeCell ref="P385:P386"/>
    <mergeCell ref="Q385:Q386"/>
    <mergeCell ref="A387:A388"/>
    <mergeCell ref="B387:B388"/>
    <mergeCell ref="D387:D388"/>
    <mergeCell ref="E387:E388"/>
    <mergeCell ref="F387:H387"/>
    <mergeCell ref="I387:K387"/>
    <mergeCell ref="L383:N383"/>
    <mergeCell ref="O383:O384"/>
    <mergeCell ref="P383:P384"/>
    <mergeCell ref="Q383:Q384"/>
    <mergeCell ref="A385:A386"/>
    <mergeCell ref="B385:B386"/>
    <mergeCell ref="D385:D386"/>
    <mergeCell ref="E385:E386"/>
    <mergeCell ref="F385:H385"/>
    <mergeCell ref="I385:K385"/>
    <mergeCell ref="L381:N381"/>
    <mergeCell ref="O381:O382"/>
    <mergeCell ref="P381:P382"/>
    <mergeCell ref="Q381:Q382"/>
    <mergeCell ref="A383:A384"/>
    <mergeCell ref="B383:B384"/>
    <mergeCell ref="D383:D384"/>
    <mergeCell ref="E383:E384"/>
    <mergeCell ref="F383:H383"/>
    <mergeCell ref="I383:K383"/>
    <mergeCell ref="L379:N379"/>
    <mergeCell ref="O379:O380"/>
    <mergeCell ref="P379:P380"/>
    <mergeCell ref="Q379:Q380"/>
    <mergeCell ref="A381:A382"/>
    <mergeCell ref="B381:B382"/>
    <mergeCell ref="D381:D382"/>
    <mergeCell ref="E381:E382"/>
    <mergeCell ref="F381:H381"/>
    <mergeCell ref="I381:K381"/>
    <mergeCell ref="L377:N377"/>
    <mergeCell ref="O377:O378"/>
    <mergeCell ref="P377:P378"/>
    <mergeCell ref="Q377:Q378"/>
    <mergeCell ref="A379:A380"/>
    <mergeCell ref="B379:B380"/>
    <mergeCell ref="D379:D380"/>
    <mergeCell ref="E379:E380"/>
    <mergeCell ref="F379:H379"/>
    <mergeCell ref="I379:K379"/>
    <mergeCell ref="L375:N375"/>
    <mergeCell ref="O375:O376"/>
    <mergeCell ref="P375:P376"/>
    <mergeCell ref="Q375:Q376"/>
    <mergeCell ref="A377:A378"/>
    <mergeCell ref="B377:B378"/>
    <mergeCell ref="D377:D378"/>
    <mergeCell ref="E377:E378"/>
    <mergeCell ref="F377:H377"/>
    <mergeCell ref="I377:K377"/>
    <mergeCell ref="L367:N367"/>
    <mergeCell ref="O367:O368"/>
    <mergeCell ref="P367:P368"/>
    <mergeCell ref="Q367:Q368"/>
    <mergeCell ref="A375:A376"/>
    <mergeCell ref="B375:B376"/>
    <mergeCell ref="D375:D376"/>
    <mergeCell ref="E375:E376"/>
    <mergeCell ref="F375:H375"/>
    <mergeCell ref="I375:K375"/>
    <mergeCell ref="L365:N365"/>
    <mergeCell ref="O365:O366"/>
    <mergeCell ref="P365:P366"/>
    <mergeCell ref="Q365:Q366"/>
    <mergeCell ref="A367:A368"/>
    <mergeCell ref="B367:B368"/>
    <mergeCell ref="D367:D368"/>
    <mergeCell ref="E367:E368"/>
    <mergeCell ref="F367:H367"/>
    <mergeCell ref="I367:K367"/>
    <mergeCell ref="L363:N363"/>
    <mergeCell ref="O363:O364"/>
    <mergeCell ref="P363:P364"/>
    <mergeCell ref="Q363:Q364"/>
    <mergeCell ref="A365:A366"/>
    <mergeCell ref="B365:B366"/>
    <mergeCell ref="D365:D366"/>
    <mergeCell ref="E365:E366"/>
    <mergeCell ref="F365:H365"/>
    <mergeCell ref="I365:K365"/>
    <mergeCell ref="L361:N361"/>
    <mergeCell ref="O361:O362"/>
    <mergeCell ref="P361:P362"/>
    <mergeCell ref="Q361:Q362"/>
    <mergeCell ref="A363:A364"/>
    <mergeCell ref="B363:B364"/>
    <mergeCell ref="D363:D364"/>
    <mergeCell ref="E363:E364"/>
    <mergeCell ref="F363:H363"/>
    <mergeCell ref="I363:K363"/>
    <mergeCell ref="L359:N359"/>
    <mergeCell ref="O359:O360"/>
    <mergeCell ref="P359:P360"/>
    <mergeCell ref="Q359:Q360"/>
    <mergeCell ref="A361:A362"/>
    <mergeCell ref="B361:B362"/>
    <mergeCell ref="D361:D362"/>
    <mergeCell ref="E361:E362"/>
    <mergeCell ref="F361:H361"/>
    <mergeCell ref="I361:K361"/>
    <mergeCell ref="L357:N357"/>
    <mergeCell ref="O357:O358"/>
    <mergeCell ref="P357:P358"/>
    <mergeCell ref="Q357:Q358"/>
    <mergeCell ref="A359:A360"/>
    <mergeCell ref="B359:B360"/>
    <mergeCell ref="D359:D360"/>
    <mergeCell ref="E359:E360"/>
    <mergeCell ref="F359:H359"/>
    <mergeCell ref="I359:K359"/>
    <mergeCell ref="L355:N355"/>
    <mergeCell ref="O355:O356"/>
    <mergeCell ref="P355:P356"/>
    <mergeCell ref="Q355:Q356"/>
    <mergeCell ref="A357:A358"/>
    <mergeCell ref="B357:B358"/>
    <mergeCell ref="D357:D358"/>
    <mergeCell ref="E357:E358"/>
    <mergeCell ref="F357:H357"/>
    <mergeCell ref="I357:K357"/>
    <mergeCell ref="L353:N353"/>
    <mergeCell ref="O353:O354"/>
    <mergeCell ref="P353:P354"/>
    <mergeCell ref="Q353:Q354"/>
    <mergeCell ref="A355:A356"/>
    <mergeCell ref="B355:B356"/>
    <mergeCell ref="D355:D356"/>
    <mergeCell ref="E355:E356"/>
    <mergeCell ref="F355:H355"/>
    <mergeCell ref="I355:K355"/>
    <mergeCell ref="L351:N351"/>
    <mergeCell ref="O351:O352"/>
    <mergeCell ref="P351:P352"/>
    <mergeCell ref="Q351:Q352"/>
    <mergeCell ref="A353:A354"/>
    <mergeCell ref="B353:B354"/>
    <mergeCell ref="D353:D354"/>
    <mergeCell ref="E353:E354"/>
    <mergeCell ref="F353:H353"/>
    <mergeCell ref="I353:K353"/>
    <mergeCell ref="L349:N349"/>
    <mergeCell ref="O349:O350"/>
    <mergeCell ref="P349:P350"/>
    <mergeCell ref="Q349:Q350"/>
    <mergeCell ref="A351:A352"/>
    <mergeCell ref="B351:B352"/>
    <mergeCell ref="D351:D352"/>
    <mergeCell ref="E351:E352"/>
    <mergeCell ref="F351:H351"/>
    <mergeCell ref="I351:K351"/>
    <mergeCell ref="L347:N347"/>
    <mergeCell ref="O347:O348"/>
    <mergeCell ref="P347:P348"/>
    <mergeCell ref="Q347:Q348"/>
    <mergeCell ref="A349:A350"/>
    <mergeCell ref="B349:B350"/>
    <mergeCell ref="D349:D350"/>
    <mergeCell ref="E349:E350"/>
    <mergeCell ref="F349:H349"/>
    <mergeCell ref="I349:K349"/>
    <mergeCell ref="L345:N345"/>
    <mergeCell ref="O345:O346"/>
    <mergeCell ref="P345:P346"/>
    <mergeCell ref="Q345:Q346"/>
    <mergeCell ref="A347:A348"/>
    <mergeCell ref="B347:B348"/>
    <mergeCell ref="D347:D348"/>
    <mergeCell ref="E347:E348"/>
    <mergeCell ref="F347:H347"/>
    <mergeCell ref="I347:K347"/>
    <mergeCell ref="L343:N343"/>
    <mergeCell ref="O343:O344"/>
    <mergeCell ref="P343:P344"/>
    <mergeCell ref="Q343:Q344"/>
    <mergeCell ref="A345:A346"/>
    <mergeCell ref="B345:B346"/>
    <mergeCell ref="D345:D346"/>
    <mergeCell ref="E345:E346"/>
    <mergeCell ref="F345:H345"/>
    <mergeCell ref="I345:K345"/>
    <mergeCell ref="L341:N341"/>
    <mergeCell ref="O341:O342"/>
    <mergeCell ref="P341:P342"/>
    <mergeCell ref="Q341:Q342"/>
    <mergeCell ref="A343:A344"/>
    <mergeCell ref="B343:B344"/>
    <mergeCell ref="D343:D344"/>
    <mergeCell ref="E343:E344"/>
    <mergeCell ref="F343:H343"/>
    <mergeCell ref="I343:K343"/>
    <mergeCell ref="L339:N339"/>
    <mergeCell ref="O339:O340"/>
    <mergeCell ref="P339:P340"/>
    <mergeCell ref="Q339:Q340"/>
    <mergeCell ref="A341:A342"/>
    <mergeCell ref="B341:B342"/>
    <mergeCell ref="D341:D342"/>
    <mergeCell ref="E341:E342"/>
    <mergeCell ref="F341:H341"/>
    <mergeCell ref="I341:K341"/>
    <mergeCell ref="L337:N337"/>
    <mergeCell ref="O337:O338"/>
    <mergeCell ref="P337:P338"/>
    <mergeCell ref="Q337:Q338"/>
    <mergeCell ref="A339:A340"/>
    <mergeCell ref="B339:B340"/>
    <mergeCell ref="D339:D340"/>
    <mergeCell ref="E339:E340"/>
    <mergeCell ref="F339:H339"/>
    <mergeCell ref="I339:K339"/>
    <mergeCell ref="L335:N335"/>
    <mergeCell ref="O335:O336"/>
    <mergeCell ref="P335:P336"/>
    <mergeCell ref="Q335:Q336"/>
    <mergeCell ref="A337:A338"/>
    <mergeCell ref="B337:B338"/>
    <mergeCell ref="D337:D338"/>
    <mergeCell ref="E337:E338"/>
    <mergeCell ref="F337:H337"/>
    <mergeCell ref="I337:K337"/>
    <mergeCell ref="L333:N333"/>
    <mergeCell ref="O333:O334"/>
    <mergeCell ref="P333:P334"/>
    <mergeCell ref="Q333:Q334"/>
    <mergeCell ref="A335:A336"/>
    <mergeCell ref="B335:B336"/>
    <mergeCell ref="D335:D336"/>
    <mergeCell ref="E335:E336"/>
    <mergeCell ref="F335:H335"/>
    <mergeCell ref="I335:K335"/>
    <mergeCell ref="L331:N331"/>
    <mergeCell ref="O331:O332"/>
    <mergeCell ref="P331:P332"/>
    <mergeCell ref="Q331:Q332"/>
    <mergeCell ref="A333:A334"/>
    <mergeCell ref="B333:B334"/>
    <mergeCell ref="D333:D334"/>
    <mergeCell ref="E333:E334"/>
    <mergeCell ref="F333:H333"/>
    <mergeCell ref="I333:K333"/>
    <mergeCell ref="L329:N329"/>
    <mergeCell ref="O329:O330"/>
    <mergeCell ref="P329:P330"/>
    <mergeCell ref="Q329:Q330"/>
    <mergeCell ref="A331:A332"/>
    <mergeCell ref="B331:B332"/>
    <mergeCell ref="D331:D332"/>
    <mergeCell ref="E331:E332"/>
    <mergeCell ref="F331:H331"/>
    <mergeCell ref="I331:K331"/>
    <mergeCell ref="L327:N327"/>
    <mergeCell ref="O327:O328"/>
    <mergeCell ref="P327:P328"/>
    <mergeCell ref="Q327:Q328"/>
    <mergeCell ref="A329:A330"/>
    <mergeCell ref="B329:B330"/>
    <mergeCell ref="D329:D330"/>
    <mergeCell ref="E329:E330"/>
    <mergeCell ref="F329:H329"/>
    <mergeCell ref="I329:K329"/>
    <mergeCell ref="L325:N325"/>
    <mergeCell ref="O325:O326"/>
    <mergeCell ref="P325:P326"/>
    <mergeCell ref="Q325:Q326"/>
    <mergeCell ref="A327:A328"/>
    <mergeCell ref="B327:B328"/>
    <mergeCell ref="D327:D328"/>
    <mergeCell ref="E327:E328"/>
    <mergeCell ref="F327:H327"/>
    <mergeCell ref="I327:K327"/>
    <mergeCell ref="L323:N323"/>
    <mergeCell ref="O323:O324"/>
    <mergeCell ref="P323:P324"/>
    <mergeCell ref="Q323:Q324"/>
    <mergeCell ref="A325:A326"/>
    <mergeCell ref="B325:B326"/>
    <mergeCell ref="D325:D326"/>
    <mergeCell ref="E325:E326"/>
    <mergeCell ref="F325:H325"/>
    <mergeCell ref="I325:K325"/>
    <mergeCell ref="L321:N321"/>
    <mergeCell ref="O321:O322"/>
    <mergeCell ref="P321:P322"/>
    <mergeCell ref="Q321:Q322"/>
    <mergeCell ref="A323:A324"/>
    <mergeCell ref="B323:B324"/>
    <mergeCell ref="D323:D324"/>
    <mergeCell ref="E323:E324"/>
    <mergeCell ref="F323:H323"/>
    <mergeCell ref="I323:K323"/>
    <mergeCell ref="L319:N319"/>
    <mergeCell ref="O319:O320"/>
    <mergeCell ref="P319:P320"/>
    <mergeCell ref="Q319:Q320"/>
    <mergeCell ref="A321:A322"/>
    <mergeCell ref="B321:B322"/>
    <mergeCell ref="D321:D322"/>
    <mergeCell ref="E321:E322"/>
    <mergeCell ref="F321:H321"/>
    <mergeCell ref="I321:K321"/>
    <mergeCell ref="L317:N317"/>
    <mergeCell ref="O317:O318"/>
    <mergeCell ref="P317:P318"/>
    <mergeCell ref="Q317:Q318"/>
    <mergeCell ref="A319:A320"/>
    <mergeCell ref="B319:B320"/>
    <mergeCell ref="D319:D320"/>
    <mergeCell ref="E319:E320"/>
    <mergeCell ref="F319:H319"/>
    <mergeCell ref="I319:K319"/>
    <mergeCell ref="L315:N315"/>
    <mergeCell ref="O315:O316"/>
    <mergeCell ref="P315:P316"/>
    <mergeCell ref="Q315:Q316"/>
    <mergeCell ref="A317:A318"/>
    <mergeCell ref="B317:B318"/>
    <mergeCell ref="D317:D318"/>
    <mergeCell ref="E317:E318"/>
    <mergeCell ref="F317:H317"/>
    <mergeCell ref="I317:K317"/>
    <mergeCell ref="L313:N313"/>
    <mergeCell ref="O313:O314"/>
    <mergeCell ref="P313:P314"/>
    <mergeCell ref="Q313:Q314"/>
    <mergeCell ref="A315:A316"/>
    <mergeCell ref="B315:B316"/>
    <mergeCell ref="D315:D316"/>
    <mergeCell ref="E315:E316"/>
    <mergeCell ref="F315:H315"/>
    <mergeCell ref="I315:K315"/>
    <mergeCell ref="L311:N311"/>
    <mergeCell ref="O311:O312"/>
    <mergeCell ref="P311:P312"/>
    <mergeCell ref="Q311:Q312"/>
    <mergeCell ref="A313:A314"/>
    <mergeCell ref="B313:B314"/>
    <mergeCell ref="D313:D314"/>
    <mergeCell ref="E313:E314"/>
    <mergeCell ref="F313:H313"/>
    <mergeCell ref="I313:K313"/>
    <mergeCell ref="L309:N309"/>
    <mergeCell ref="O309:O310"/>
    <mergeCell ref="P309:P310"/>
    <mergeCell ref="Q309:Q310"/>
    <mergeCell ref="A311:A312"/>
    <mergeCell ref="B311:B312"/>
    <mergeCell ref="D311:D312"/>
    <mergeCell ref="E311:E312"/>
    <mergeCell ref="F311:H311"/>
    <mergeCell ref="I311:K311"/>
    <mergeCell ref="L307:N307"/>
    <mergeCell ref="O307:O308"/>
    <mergeCell ref="P307:P308"/>
    <mergeCell ref="Q307:Q308"/>
    <mergeCell ref="A309:A310"/>
    <mergeCell ref="B309:B310"/>
    <mergeCell ref="D309:D310"/>
    <mergeCell ref="E309:E310"/>
    <mergeCell ref="F309:H309"/>
    <mergeCell ref="I309:K309"/>
    <mergeCell ref="L305:N305"/>
    <mergeCell ref="O305:O306"/>
    <mergeCell ref="P305:P306"/>
    <mergeCell ref="Q305:Q306"/>
    <mergeCell ref="A307:A308"/>
    <mergeCell ref="B307:B308"/>
    <mergeCell ref="D307:D308"/>
    <mergeCell ref="E307:E308"/>
    <mergeCell ref="F307:H307"/>
    <mergeCell ref="I307:K307"/>
    <mergeCell ref="L303:N303"/>
    <mergeCell ref="O303:O304"/>
    <mergeCell ref="P303:P304"/>
    <mergeCell ref="Q303:Q304"/>
    <mergeCell ref="A305:A306"/>
    <mergeCell ref="B305:B306"/>
    <mergeCell ref="D305:D306"/>
    <mergeCell ref="E305:E306"/>
    <mergeCell ref="F305:H305"/>
    <mergeCell ref="I305:K305"/>
    <mergeCell ref="L301:N301"/>
    <mergeCell ref="O301:O302"/>
    <mergeCell ref="P301:P302"/>
    <mergeCell ref="Q301:Q302"/>
    <mergeCell ref="A303:A304"/>
    <mergeCell ref="B303:B304"/>
    <mergeCell ref="D303:D304"/>
    <mergeCell ref="E303:E304"/>
    <mergeCell ref="F303:H303"/>
    <mergeCell ref="I303:K303"/>
    <mergeCell ref="L299:N299"/>
    <mergeCell ref="O299:O300"/>
    <mergeCell ref="P299:P300"/>
    <mergeCell ref="Q299:Q300"/>
    <mergeCell ref="A301:A302"/>
    <mergeCell ref="B301:B302"/>
    <mergeCell ref="D301:D302"/>
    <mergeCell ref="E301:E302"/>
    <mergeCell ref="F301:H301"/>
    <mergeCell ref="I301:K301"/>
    <mergeCell ref="L297:N297"/>
    <mergeCell ref="O297:O298"/>
    <mergeCell ref="P297:P298"/>
    <mergeCell ref="Q297:Q298"/>
    <mergeCell ref="A299:A300"/>
    <mergeCell ref="B299:B300"/>
    <mergeCell ref="D299:D300"/>
    <mergeCell ref="E299:E300"/>
    <mergeCell ref="F299:H299"/>
    <mergeCell ref="I299:K299"/>
    <mergeCell ref="L295:N295"/>
    <mergeCell ref="O295:O296"/>
    <mergeCell ref="P295:P296"/>
    <mergeCell ref="Q295:Q296"/>
    <mergeCell ref="A297:A298"/>
    <mergeCell ref="B297:B298"/>
    <mergeCell ref="D297:D298"/>
    <mergeCell ref="E297:E298"/>
    <mergeCell ref="F297:H297"/>
    <mergeCell ref="I297:K297"/>
    <mergeCell ref="L293:N293"/>
    <mergeCell ref="O293:O294"/>
    <mergeCell ref="P293:P294"/>
    <mergeCell ref="Q293:Q294"/>
    <mergeCell ref="A295:A296"/>
    <mergeCell ref="B295:B296"/>
    <mergeCell ref="D295:D296"/>
    <mergeCell ref="E295:E296"/>
    <mergeCell ref="F295:H295"/>
    <mergeCell ref="I295:K295"/>
    <mergeCell ref="L291:N291"/>
    <mergeCell ref="O291:O292"/>
    <mergeCell ref="P291:P292"/>
    <mergeCell ref="Q291:Q292"/>
    <mergeCell ref="A293:A294"/>
    <mergeCell ref="B293:B294"/>
    <mergeCell ref="D293:D294"/>
    <mergeCell ref="E293:E294"/>
    <mergeCell ref="F293:H293"/>
    <mergeCell ref="I293:K293"/>
    <mergeCell ref="L289:N289"/>
    <mergeCell ref="O289:O290"/>
    <mergeCell ref="P289:P290"/>
    <mergeCell ref="Q289:Q290"/>
    <mergeCell ref="A291:A292"/>
    <mergeCell ref="B291:B292"/>
    <mergeCell ref="D291:D292"/>
    <mergeCell ref="E291:E292"/>
    <mergeCell ref="F291:H291"/>
    <mergeCell ref="I291:K291"/>
    <mergeCell ref="L287:N287"/>
    <mergeCell ref="O287:O288"/>
    <mergeCell ref="P287:P288"/>
    <mergeCell ref="Q287:Q288"/>
    <mergeCell ref="A289:A290"/>
    <mergeCell ref="B289:B290"/>
    <mergeCell ref="D289:D290"/>
    <mergeCell ref="E289:E290"/>
    <mergeCell ref="F289:H289"/>
    <mergeCell ref="I289:K289"/>
    <mergeCell ref="L285:N285"/>
    <mergeCell ref="O285:O286"/>
    <mergeCell ref="P285:P286"/>
    <mergeCell ref="Q285:Q286"/>
    <mergeCell ref="A287:A288"/>
    <mergeCell ref="B287:B288"/>
    <mergeCell ref="D287:D288"/>
    <mergeCell ref="E287:E288"/>
    <mergeCell ref="F287:H287"/>
    <mergeCell ref="I287:K287"/>
    <mergeCell ref="L283:N283"/>
    <mergeCell ref="O283:O284"/>
    <mergeCell ref="P283:P284"/>
    <mergeCell ref="Q283:Q284"/>
    <mergeCell ref="A285:A286"/>
    <mergeCell ref="B285:B286"/>
    <mergeCell ref="D285:D286"/>
    <mergeCell ref="E285:E286"/>
    <mergeCell ref="F285:H285"/>
    <mergeCell ref="I285:K285"/>
    <mergeCell ref="L281:N281"/>
    <mergeCell ref="O281:O282"/>
    <mergeCell ref="P281:P282"/>
    <mergeCell ref="Q281:Q282"/>
    <mergeCell ref="A283:A284"/>
    <mergeCell ref="B283:B284"/>
    <mergeCell ref="D283:D284"/>
    <mergeCell ref="E283:E284"/>
    <mergeCell ref="F283:H283"/>
    <mergeCell ref="I283:K283"/>
    <mergeCell ref="L279:N279"/>
    <mergeCell ref="O279:O280"/>
    <mergeCell ref="P279:P280"/>
    <mergeCell ref="Q279:Q280"/>
    <mergeCell ref="A281:A282"/>
    <mergeCell ref="B281:B282"/>
    <mergeCell ref="D281:D282"/>
    <mergeCell ref="E281:E282"/>
    <mergeCell ref="F281:H281"/>
    <mergeCell ref="I281:K281"/>
    <mergeCell ref="L277:N277"/>
    <mergeCell ref="O277:O278"/>
    <mergeCell ref="P277:P278"/>
    <mergeCell ref="Q277:Q278"/>
    <mergeCell ref="A279:A280"/>
    <mergeCell ref="B279:B280"/>
    <mergeCell ref="D279:D280"/>
    <mergeCell ref="E279:E280"/>
    <mergeCell ref="F279:H279"/>
    <mergeCell ref="I279:K279"/>
    <mergeCell ref="L275:N275"/>
    <mergeCell ref="O275:O276"/>
    <mergeCell ref="P275:P276"/>
    <mergeCell ref="Q275:Q276"/>
    <mergeCell ref="A277:A278"/>
    <mergeCell ref="B277:B278"/>
    <mergeCell ref="D277:D278"/>
    <mergeCell ref="E277:E278"/>
    <mergeCell ref="F277:H277"/>
    <mergeCell ref="I277:K277"/>
    <mergeCell ref="L273:N273"/>
    <mergeCell ref="O273:O274"/>
    <mergeCell ref="P273:P274"/>
    <mergeCell ref="Q273:Q274"/>
    <mergeCell ref="A275:A276"/>
    <mergeCell ref="B275:B276"/>
    <mergeCell ref="D275:D276"/>
    <mergeCell ref="E275:E276"/>
    <mergeCell ref="F275:H275"/>
    <mergeCell ref="I275:K275"/>
    <mergeCell ref="L271:N271"/>
    <mergeCell ref="O271:O272"/>
    <mergeCell ref="P271:P272"/>
    <mergeCell ref="Q271:Q272"/>
    <mergeCell ref="A273:A274"/>
    <mergeCell ref="B273:B274"/>
    <mergeCell ref="D273:D274"/>
    <mergeCell ref="E273:E274"/>
    <mergeCell ref="F273:H273"/>
    <mergeCell ref="I273:K273"/>
    <mergeCell ref="L269:N269"/>
    <mergeCell ref="O269:O270"/>
    <mergeCell ref="P269:P270"/>
    <mergeCell ref="Q269:Q270"/>
    <mergeCell ref="A271:A272"/>
    <mergeCell ref="B271:B272"/>
    <mergeCell ref="D271:D272"/>
    <mergeCell ref="E271:E272"/>
    <mergeCell ref="F271:H271"/>
    <mergeCell ref="I271:K271"/>
    <mergeCell ref="L267:N267"/>
    <mergeCell ref="O267:O268"/>
    <mergeCell ref="P267:P268"/>
    <mergeCell ref="Q267:Q268"/>
    <mergeCell ref="A269:A270"/>
    <mergeCell ref="B269:B270"/>
    <mergeCell ref="D269:D270"/>
    <mergeCell ref="E269:E270"/>
    <mergeCell ref="F269:H269"/>
    <mergeCell ref="I269:K269"/>
    <mergeCell ref="L265:N265"/>
    <mergeCell ref="O265:O266"/>
    <mergeCell ref="P265:P266"/>
    <mergeCell ref="Q265:Q266"/>
    <mergeCell ref="A267:A268"/>
    <mergeCell ref="B267:B268"/>
    <mergeCell ref="D267:D268"/>
    <mergeCell ref="E267:E268"/>
    <mergeCell ref="F267:H267"/>
    <mergeCell ref="I267:K267"/>
    <mergeCell ref="L263:N263"/>
    <mergeCell ref="O263:O264"/>
    <mergeCell ref="P263:P264"/>
    <mergeCell ref="Q263:Q264"/>
    <mergeCell ref="A265:A266"/>
    <mergeCell ref="B265:B266"/>
    <mergeCell ref="D265:D266"/>
    <mergeCell ref="E265:E266"/>
    <mergeCell ref="F265:H265"/>
    <mergeCell ref="I265:K265"/>
    <mergeCell ref="L261:N261"/>
    <mergeCell ref="O261:O262"/>
    <mergeCell ref="P261:P262"/>
    <mergeCell ref="Q261:Q262"/>
    <mergeCell ref="A263:A264"/>
    <mergeCell ref="B263:B264"/>
    <mergeCell ref="D263:D264"/>
    <mergeCell ref="E263:E264"/>
    <mergeCell ref="F263:H263"/>
    <mergeCell ref="I263:K263"/>
    <mergeCell ref="L259:N259"/>
    <mergeCell ref="O259:O260"/>
    <mergeCell ref="P259:P260"/>
    <mergeCell ref="Q259:Q260"/>
    <mergeCell ref="A261:A262"/>
    <mergeCell ref="B261:B262"/>
    <mergeCell ref="D261:D262"/>
    <mergeCell ref="E261:E262"/>
    <mergeCell ref="F261:H261"/>
    <mergeCell ref="I261:K261"/>
    <mergeCell ref="L257:N257"/>
    <mergeCell ref="O257:O258"/>
    <mergeCell ref="P257:P258"/>
    <mergeCell ref="Q257:Q258"/>
    <mergeCell ref="A259:A260"/>
    <mergeCell ref="B259:B260"/>
    <mergeCell ref="D259:D260"/>
    <mergeCell ref="E259:E260"/>
    <mergeCell ref="F259:H259"/>
    <mergeCell ref="I259:K259"/>
    <mergeCell ref="L255:N255"/>
    <mergeCell ref="O255:O256"/>
    <mergeCell ref="P255:P256"/>
    <mergeCell ref="Q255:Q256"/>
    <mergeCell ref="A257:A258"/>
    <mergeCell ref="B257:B258"/>
    <mergeCell ref="D257:D258"/>
    <mergeCell ref="E257:E258"/>
    <mergeCell ref="F257:H257"/>
    <mergeCell ref="I257:K257"/>
    <mergeCell ref="L253:N253"/>
    <mergeCell ref="O253:O254"/>
    <mergeCell ref="P253:P254"/>
    <mergeCell ref="Q253:Q254"/>
    <mergeCell ref="A255:A256"/>
    <mergeCell ref="B255:B256"/>
    <mergeCell ref="D255:D256"/>
    <mergeCell ref="E255:E256"/>
    <mergeCell ref="F255:H255"/>
    <mergeCell ref="I255:K255"/>
    <mergeCell ref="L251:N251"/>
    <mergeCell ref="O251:O252"/>
    <mergeCell ref="P251:P252"/>
    <mergeCell ref="Q251:Q252"/>
    <mergeCell ref="A253:A254"/>
    <mergeCell ref="B253:B254"/>
    <mergeCell ref="D253:D254"/>
    <mergeCell ref="E253:E254"/>
    <mergeCell ref="F253:H253"/>
    <mergeCell ref="I253:K253"/>
    <mergeCell ref="L249:N249"/>
    <mergeCell ref="O249:O250"/>
    <mergeCell ref="P249:P250"/>
    <mergeCell ref="Q249:Q250"/>
    <mergeCell ref="A251:A252"/>
    <mergeCell ref="B251:B252"/>
    <mergeCell ref="D251:D252"/>
    <mergeCell ref="E251:E252"/>
    <mergeCell ref="F251:H251"/>
    <mergeCell ref="I251:K251"/>
    <mergeCell ref="L247:N247"/>
    <mergeCell ref="O247:O248"/>
    <mergeCell ref="P247:P248"/>
    <mergeCell ref="Q247:Q248"/>
    <mergeCell ref="A249:A250"/>
    <mergeCell ref="B249:B250"/>
    <mergeCell ref="D249:D250"/>
    <mergeCell ref="E249:E250"/>
    <mergeCell ref="F249:H249"/>
    <mergeCell ref="I249:K249"/>
    <mergeCell ref="L245:N245"/>
    <mergeCell ref="O245:O246"/>
    <mergeCell ref="P245:P246"/>
    <mergeCell ref="Q245:Q246"/>
    <mergeCell ref="A247:A248"/>
    <mergeCell ref="B247:B248"/>
    <mergeCell ref="D247:D248"/>
    <mergeCell ref="E247:E248"/>
    <mergeCell ref="F247:H247"/>
    <mergeCell ref="I247:K247"/>
    <mergeCell ref="L243:N243"/>
    <mergeCell ref="O243:O244"/>
    <mergeCell ref="P243:P244"/>
    <mergeCell ref="Q243:Q244"/>
    <mergeCell ref="A245:A246"/>
    <mergeCell ref="B245:B246"/>
    <mergeCell ref="D245:D246"/>
    <mergeCell ref="E245:E246"/>
    <mergeCell ref="F245:H245"/>
    <mergeCell ref="I245:K245"/>
    <mergeCell ref="L241:N241"/>
    <mergeCell ref="O241:O242"/>
    <mergeCell ref="P241:P242"/>
    <mergeCell ref="Q241:Q242"/>
    <mergeCell ref="A243:A244"/>
    <mergeCell ref="B243:B244"/>
    <mergeCell ref="D243:D244"/>
    <mergeCell ref="E243:E244"/>
    <mergeCell ref="F243:H243"/>
    <mergeCell ref="I243:K243"/>
    <mergeCell ref="L239:N239"/>
    <mergeCell ref="O239:O240"/>
    <mergeCell ref="P239:P240"/>
    <mergeCell ref="Q239:Q240"/>
    <mergeCell ref="A241:A242"/>
    <mergeCell ref="B241:B242"/>
    <mergeCell ref="D241:D242"/>
    <mergeCell ref="E241:E242"/>
    <mergeCell ref="F241:H241"/>
    <mergeCell ref="I241:K241"/>
    <mergeCell ref="L237:N237"/>
    <mergeCell ref="O237:O238"/>
    <mergeCell ref="P237:P238"/>
    <mergeCell ref="Q237:Q238"/>
    <mergeCell ref="A239:A240"/>
    <mergeCell ref="B239:B240"/>
    <mergeCell ref="D239:D240"/>
    <mergeCell ref="E239:E240"/>
    <mergeCell ref="F239:H239"/>
    <mergeCell ref="I239:K239"/>
    <mergeCell ref="L235:N235"/>
    <mergeCell ref="O235:O236"/>
    <mergeCell ref="P235:P236"/>
    <mergeCell ref="Q235:Q236"/>
    <mergeCell ref="A237:A238"/>
    <mergeCell ref="B237:B238"/>
    <mergeCell ref="D237:D238"/>
    <mergeCell ref="E237:E238"/>
    <mergeCell ref="F237:H237"/>
    <mergeCell ref="I237:K237"/>
    <mergeCell ref="L233:N233"/>
    <mergeCell ref="O233:O234"/>
    <mergeCell ref="P233:P234"/>
    <mergeCell ref="Q233:Q234"/>
    <mergeCell ref="A235:A236"/>
    <mergeCell ref="B235:B236"/>
    <mergeCell ref="D235:D236"/>
    <mergeCell ref="E235:E236"/>
    <mergeCell ref="F235:H235"/>
    <mergeCell ref="I235:K235"/>
    <mergeCell ref="L231:N231"/>
    <mergeCell ref="O231:O232"/>
    <mergeCell ref="P231:P232"/>
    <mergeCell ref="Q231:Q232"/>
    <mergeCell ref="A233:A234"/>
    <mergeCell ref="B233:B234"/>
    <mergeCell ref="D233:D234"/>
    <mergeCell ref="E233:E234"/>
    <mergeCell ref="F233:H233"/>
    <mergeCell ref="I233:K233"/>
    <mergeCell ref="L229:N229"/>
    <mergeCell ref="O229:O230"/>
    <mergeCell ref="P229:P230"/>
    <mergeCell ref="Q229:Q230"/>
    <mergeCell ref="A231:A232"/>
    <mergeCell ref="B231:B232"/>
    <mergeCell ref="D231:D232"/>
    <mergeCell ref="E231:E232"/>
    <mergeCell ref="F231:H231"/>
    <mergeCell ref="I231:K231"/>
    <mergeCell ref="L227:N227"/>
    <mergeCell ref="O227:O228"/>
    <mergeCell ref="P227:P228"/>
    <mergeCell ref="Q227:Q228"/>
    <mergeCell ref="A229:A230"/>
    <mergeCell ref="B229:B230"/>
    <mergeCell ref="D229:D230"/>
    <mergeCell ref="E229:E230"/>
    <mergeCell ref="F229:H229"/>
    <mergeCell ref="I229:K229"/>
    <mergeCell ref="L225:N225"/>
    <mergeCell ref="O225:O226"/>
    <mergeCell ref="P225:P226"/>
    <mergeCell ref="Q225:Q226"/>
    <mergeCell ref="A227:A228"/>
    <mergeCell ref="B227:B228"/>
    <mergeCell ref="D227:D228"/>
    <mergeCell ref="E227:E228"/>
    <mergeCell ref="F227:H227"/>
    <mergeCell ref="I227:K227"/>
    <mergeCell ref="L223:N223"/>
    <mergeCell ref="O223:O224"/>
    <mergeCell ref="P223:P224"/>
    <mergeCell ref="Q223:Q224"/>
    <mergeCell ref="A225:A226"/>
    <mergeCell ref="B225:B226"/>
    <mergeCell ref="D225:D226"/>
    <mergeCell ref="E225:E226"/>
    <mergeCell ref="F225:H225"/>
    <mergeCell ref="I225:K225"/>
    <mergeCell ref="L221:N221"/>
    <mergeCell ref="O221:O222"/>
    <mergeCell ref="P221:P222"/>
    <mergeCell ref="Q221:Q222"/>
    <mergeCell ref="A223:A224"/>
    <mergeCell ref="B223:B224"/>
    <mergeCell ref="D223:D224"/>
    <mergeCell ref="E223:E224"/>
    <mergeCell ref="F223:H223"/>
    <mergeCell ref="I223:K223"/>
    <mergeCell ref="L219:N219"/>
    <mergeCell ref="O219:O220"/>
    <mergeCell ref="P219:P220"/>
    <mergeCell ref="Q219:Q220"/>
    <mergeCell ref="A221:A222"/>
    <mergeCell ref="B221:B222"/>
    <mergeCell ref="D221:D222"/>
    <mergeCell ref="E221:E222"/>
    <mergeCell ref="F221:H221"/>
    <mergeCell ref="I221:K221"/>
    <mergeCell ref="L217:N217"/>
    <mergeCell ref="O217:O218"/>
    <mergeCell ref="P217:P218"/>
    <mergeCell ref="Q217:Q218"/>
    <mergeCell ref="A219:A220"/>
    <mergeCell ref="B219:B220"/>
    <mergeCell ref="D219:D220"/>
    <mergeCell ref="E219:E220"/>
    <mergeCell ref="F219:H219"/>
    <mergeCell ref="I219:K219"/>
    <mergeCell ref="L215:N215"/>
    <mergeCell ref="O215:O216"/>
    <mergeCell ref="P215:P216"/>
    <mergeCell ref="Q215:Q216"/>
    <mergeCell ref="A217:A218"/>
    <mergeCell ref="B217:B218"/>
    <mergeCell ref="D217:D218"/>
    <mergeCell ref="E217:E218"/>
    <mergeCell ref="F217:H217"/>
    <mergeCell ref="I217:K217"/>
    <mergeCell ref="L213:N213"/>
    <mergeCell ref="O213:O214"/>
    <mergeCell ref="P213:P214"/>
    <mergeCell ref="Q213:Q214"/>
    <mergeCell ref="A215:A216"/>
    <mergeCell ref="B215:B216"/>
    <mergeCell ref="D215:D216"/>
    <mergeCell ref="E215:E216"/>
    <mergeCell ref="F215:H215"/>
    <mergeCell ref="I215:K215"/>
    <mergeCell ref="L211:N211"/>
    <mergeCell ref="O211:O212"/>
    <mergeCell ref="P211:P212"/>
    <mergeCell ref="Q211:Q212"/>
    <mergeCell ref="A213:A214"/>
    <mergeCell ref="B213:B214"/>
    <mergeCell ref="D213:D214"/>
    <mergeCell ref="E213:E214"/>
    <mergeCell ref="F213:H213"/>
    <mergeCell ref="I213:K213"/>
    <mergeCell ref="L209:N209"/>
    <mergeCell ref="O209:O210"/>
    <mergeCell ref="P209:P210"/>
    <mergeCell ref="Q209:Q210"/>
    <mergeCell ref="A211:A212"/>
    <mergeCell ref="B211:B212"/>
    <mergeCell ref="D211:D212"/>
    <mergeCell ref="E211:E212"/>
    <mergeCell ref="F211:H211"/>
    <mergeCell ref="I211:K211"/>
    <mergeCell ref="L207:N207"/>
    <mergeCell ref="O207:O208"/>
    <mergeCell ref="P207:P208"/>
    <mergeCell ref="Q207:Q208"/>
    <mergeCell ref="A209:A210"/>
    <mergeCell ref="B209:B210"/>
    <mergeCell ref="D209:D210"/>
    <mergeCell ref="E209:E210"/>
    <mergeCell ref="F209:H209"/>
    <mergeCell ref="I209:K209"/>
    <mergeCell ref="L205:N205"/>
    <mergeCell ref="O205:O206"/>
    <mergeCell ref="P205:P206"/>
    <mergeCell ref="Q205:Q206"/>
    <mergeCell ref="A207:A208"/>
    <mergeCell ref="B207:B208"/>
    <mergeCell ref="D207:D208"/>
    <mergeCell ref="E207:E208"/>
    <mergeCell ref="F207:H207"/>
    <mergeCell ref="I207:K207"/>
    <mergeCell ref="L203:N203"/>
    <mergeCell ref="O203:O204"/>
    <mergeCell ref="P203:P204"/>
    <mergeCell ref="Q203:Q204"/>
    <mergeCell ref="A205:A206"/>
    <mergeCell ref="B205:B206"/>
    <mergeCell ref="D205:D206"/>
    <mergeCell ref="E205:E206"/>
    <mergeCell ref="F205:H205"/>
    <mergeCell ref="I205:K205"/>
    <mergeCell ref="L201:N201"/>
    <mergeCell ref="O201:O202"/>
    <mergeCell ref="P201:P202"/>
    <mergeCell ref="Q201:Q202"/>
    <mergeCell ref="A203:A204"/>
    <mergeCell ref="B203:B204"/>
    <mergeCell ref="D203:D204"/>
    <mergeCell ref="E203:E204"/>
    <mergeCell ref="F203:H203"/>
    <mergeCell ref="I203:K203"/>
    <mergeCell ref="L199:N199"/>
    <mergeCell ref="O199:O200"/>
    <mergeCell ref="P199:P200"/>
    <mergeCell ref="Q199:Q200"/>
    <mergeCell ref="A201:A202"/>
    <mergeCell ref="B201:B202"/>
    <mergeCell ref="D201:D202"/>
    <mergeCell ref="E201:E202"/>
    <mergeCell ref="F201:H201"/>
    <mergeCell ref="I201:K201"/>
    <mergeCell ref="L197:N197"/>
    <mergeCell ref="O197:O198"/>
    <mergeCell ref="P197:P198"/>
    <mergeCell ref="Q197:Q198"/>
    <mergeCell ref="A199:A200"/>
    <mergeCell ref="B199:B200"/>
    <mergeCell ref="D199:D200"/>
    <mergeCell ref="E199:E200"/>
    <mergeCell ref="F199:H199"/>
    <mergeCell ref="I199:K199"/>
    <mergeCell ref="L195:N195"/>
    <mergeCell ref="O195:O196"/>
    <mergeCell ref="P195:P196"/>
    <mergeCell ref="Q195:Q196"/>
    <mergeCell ref="A197:A198"/>
    <mergeCell ref="B197:B198"/>
    <mergeCell ref="D197:D198"/>
    <mergeCell ref="E197:E198"/>
    <mergeCell ref="F197:H197"/>
    <mergeCell ref="I197:K197"/>
    <mergeCell ref="L193:N193"/>
    <mergeCell ref="O193:O194"/>
    <mergeCell ref="P193:P194"/>
    <mergeCell ref="Q193:Q194"/>
    <mergeCell ref="A195:A196"/>
    <mergeCell ref="B195:B196"/>
    <mergeCell ref="D195:D196"/>
    <mergeCell ref="E195:E196"/>
    <mergeCell ref="F195:H195"/>
    <mergeCell ref="I195:K195"/>
    <mergeCell ref="L191:N191"/>
    <mergeCell ref="O191:O192"/>
    <mergeCell ref="P191:P192"/>
    <mergeCell ref="Q191:Q192"/>
    <mergeCell ref="A193:A194"/>
    <mergeCell ref="B193:B194"/>
    <mergeCell ref="D193:D194"/>
    <mergeCell ref="E193:E194"/>
    <mergeCell ref="F193:H193"/>
    <mergeCell ref="I193:K193"/>
    <mergeCell ref="L189:N189"/>
    <mergeCell ref="O189:O190"/>
    <mergeCell ref="P189:P190"/>
    <mergeCell ref="Q189:Q190"/>
    <mergeCell ref="A191:A192"/>
    <mergeCell ref="B191:B192"/>
    <mergeCell ref="D191:D192"/>
    <mergeCell ref="E191:E192"/>
    <mergeCell ref="F191:H191"/>
    <mergeCell ref="I191:K191"/>
    <mergeCell ref="L187:N187"/>
    <mergeCell ref="O187:O188"/>
    <mergeCell ref="P187:P188"/>
    <mergeCell ref="Q187:Q188"/>
    <mergeCell ref="A189:A190"/>
    <mergeCell ref="B189:B190"/>
    <mergeCell ref="D189:D190"/>
    <mergeCell ref="E189:E190"/>
    <mergeCell ref="F189:H189"/>
    <mergeCell ref="I189:K189"/>
    <mergeCell ref="L185:N185"/>
    <mergeCell ref="O185:O186"/>
    <mergeCell ref="P185:P186"/>
    <mergeCell ref="Q185:Q186"/>
    <mergeCell ref="A187:A188"/>
    <mergeCell ref="B187:B188"/>
    <mergeCell ref="D187:D188"/>
    <mergeCell ref="E187:E188"/>
    <mergeCell ref="F187:H187"/>
    <mergeCell ref="I187:K187"/>
    <mergeCell ref="L183:N183"/>
    <mergeCell ref="O183:O184"/>
    <mergeCell ref="P183:P184"/>
    <mergeCell ref="Q183:Q184"/>
    <mergeCell ref="A185:A186"/>
    <mergeCell ref="B185:B186"/>
    <mergeCell ref="D185:D186"/>
    <mergeCell ref="E185:E186"/>
    <mergeCell ref="F185:H185"/>
    <mergeCell ref="I185:K185"/>
    <mergeCell ref="L181:N181"/>
    <mergeCell ref="O181:O182"/>
    <mergeCell ref="P181:P182"/>
    <mergeCell ref="Q181:Q182"/>
    <mergeCell ref="A183:A184"/>
    <mergeCell ref="B183:B184"/>
    <mergeCell ref="D183:D184"/>
    <mergeCell ref="E183:E184"/>
    <mergeCell ref="F183:H183"/>
    <mergeCell ref="I183:K183"/>
    <mergeCell ref="L179:N179"/>
    <mergeCell ref="O179:O180"/>
    <mergeCell ref="P179:P180"/>
    <mergeCell ref="Q179:Q180"/>
    <mergeCell ref="A181:A182"/>
    <mergeCell ref="B181:B182"/>
    <mergeCell ref="D181:D182"/>
    <mergeCell ref="E181:E182"/>
    <mergeCell ref="F181:H181"/>
    <mergeCell ref="I181:K181"/>
    <mergeCell ref="L177:N177"/>
    <mergeCell ref="O177:O178"/>
    <mergeCell ref="P177:P178"/>
    <mergeCell ref="Q177:Q178"/>
    <mergeCell ref="A179:A180"/>
    <mergeCell ref="B179:B180"/>
    <mergeCell ref="D179:D180"/>
    <mergeCell ref="E179:E180"/>
    <mergeCell ref="F179:H179"/>
    <mergeCell ref="I179:K179"/>
    <mergeCell ref="L175:N175"/>
    <mergeCell ref="O175:O176"/>
    <mergeCell ref="P175:P176"/>
    <mergeCell ref="Q175:Q176"/>
    <mergeCell ref="A177:A178"/>
    <mergeCell ref="B177:B178"/>
    <mergeCell ref="D177:D178"/>
    <mergeCell ref="E177:E178"/>
    <mergeCell ref="F177:H177"/>
    <mergeCell ref="I177:K177"/>
    <mergeCell ref="L173:N173"/>
    <mergeCell ref="O173:O174"/>
    <mergeCell ref="P173:P174"/>
    <mergeCell ref="Q173:Q174"/>
    <mergeCell ref="A175:A176"/>
    <mergeCell ref="B175:B176"/>
    <mergeCell ref="D175:D176"/>
    <mergeCell ref="E175:E176"/>
    <mergeCell ref="F175:H175"/>
    <mergeCell ref="I175:K175"/>
    <mergeCell ref="L171:N171"/>
    <mergeCell ref="O171:O172"/>
    <mergeCell ref="P171:P172"/>
    <mergeCell ref="Q171:Q172"/>
    <mergeCell ref="A173:A174"/>
    <mergeCell ref="B173:B174"/>
    <mergeCell ref="D173:D174"/>
    <mergeCell ref="E173:E174"/>
    <mergeCell ref="F173:H173"/>
    <mergeCell ref="I173:K173"/>
    <mergeCell ref="L169:N169"/>
    <mergeCell ref="O169:O170"/>
    <mergeCell ref="P169:P170"/>
    <mergeCell ref="Q169:Q170"/>
    <mergeCell ref="A171:A172"/>
    <mergeCell ref="B171:B172"/>
    <mergeCell ref="D171:D172"/>
    <mergeCell ref="E171:E172"/>
    <mergeCell ref="F171:H171"/>
    <mergeCell ref="I171:K171"/>
    <mergeCell ref="L167:N167"/>
    <mergeCell ref="O167:O168"/>
    <mergeCell ref="P167:P168"/>
    <mergeCell ref="Q167:Q168"/>
    <mergeCell ref="A169:A170"/>
    <mergeCell ref="B169:B170"/>
    <mergeCell ref="D169:D170"/>
    <mergeCell ref="E169:E170"/>
    <mergeCell ref="F169:H169"/>
    <mergeCell ref="I169:K169"/>
    <mergeCell ref="L165:N165"/>
    <mergeCell ref="O165:O166"/>
    <mergeCell ref="P165:P166"/>
    <mergeCell ref="Q165:Q166"/>
    <mergeCell ref="A167:A168"/>
    <mergeCell ref="B167:B168"/>
    <mergeCell ref="D167:D168"/>
    <mergeCell ref="E167:E168"/>
    <mergeCell ref="F167:H167"/>
    <mergeCell ref="I167:K167"/>
    <mergeCell ref="L163:N163"/>
    <mergeCell ref="O163:O164"/>
    <mergeCell ref="P163:P164"/>
    <mergeCell ref="Q163:Q164"/>
    <mergeCell ref="A165:A166"/>
    <mergeCell ref="B165:B166"/>
    <mergeCell ref="D165:D166"/>
    <mergeCell ref="E165:E166"/>
    <mergeCell ref="F165:H165"/>
    <mergeCell ref="I165:K165"/>
    <mergeCell ref="L161:N161"/>
    <mergeCell ref="O161:O162"/>
    <mergeCell ref="P161:P162"/>
    <mergeCell ref="Q161:Q162"/>
    <mergeCell ref="A163:A164"/>
    <mergeCell ref="B163:B164"/>
    <mergeCell ref="D163:D164"/>
    <mergeCell ref="E163:E164"/>
    <mergeCell ref="F163:H163"/>
    <mergeCell ref="I163:K163"/>
    <mergeCell ref="L159:N159"/>
    <mergeCell ref="O159:O160"/>
    <mergeCell ref="P159:P160"/>
    <mergeCell ref="Q159:Q160"/>
    <mergeCell ref="A161:A162"/>
    <mergeCell ref="B161:B162"/>
    <mergeCell ref="D161:D162"/>
    <mergeCell ref="E161:E162"/>
    <mergeCell ref="F161:H161"/>
    <mergeCell ref="I161:K161"/>
    <mergeCell ref="L157:N157"/>
    <mergeCell ref="O157:O158"/>
    <mergeCell ref="P157:P158"/>
    <mergeCell ref="Q157:Q158"/>
    <mergeCell ref="A159:A160"/>
    <mergeCell ref="B159:B160"/>
    <mergeCell ref="D159:D160"/>
    <mergeCell ref="E159:E160"/>
    <mergeCell ref="F159:H159"/>
    <mergeCell ref="I159:K159"/>
    <mergeCell ref="L155:N155"/>
    <mergeCell ref="O155:O156"/>
    <mergeCell ref="P155:P156"/>
    <mergeCell ref="Q155:Q156"/>
    <mergeCell ref="A157:A158"/>
    <mergeCell ref="B157:B158"/>
    <mergeCell ref="D157:D158"/>
    <mergeCell ref="E157:E158"/>
    <mergeCell ref="F157:H157"/>
    <mergeCell ref="I157:K157"/>
    <mergeCell ref="L153:N153"/>
    <mergeCell ref="O153:O154"/>
    <mergeCell ref="P153:P154"/>
    <mergeCell ref="Q153:Q154"/>
    <mergeCell ref="A155:A156"/>
    <mergeCell ref="B155:B156"/>
    <mergeCell ref="D155:D156"/>
    <mergeCell ref="E155:E156"/>
    <mergeCell ref="F155:H155"/>
    <mergeCell ref="I155:K155"/>
    <mergeCell ref="L151:N151"/>
    <mergeCell ref="O151:O152"/>
    <mergeCell ref="P151:P152"/>
    <mergeCell ref="Q151:Q152"/>
    <mergeCell ref="A153:A154"/>
    <mergeCell ref="B153:B154"/>
    <mergeCell ref="D153:D154"/>
    <mergeCell ref="E153:E154"/>
    <mergeCell ref="F153:H153"/>
    <mergeCell ref="I153:K153"/>
    <mergeCell ref="L149:N149"/>
    <mergeCell ref="O149:O150"/>
    <mergeCell ref="P149:P150"/>
    <mergeCell ref="Q149:Q150"/>
    <mergeCell ref="A151:A152"/>
    <mergeCell ref="B151:B152"/>
    <mergeCell ref="D151:D152"/>
    <mergeCell ref="E151:E152"/>
    <mergeCell ref="F151:H151"/>
    <mergeCell ref="I151:K151"/>
    <mergeCell ref="L147:N147"/>
    <mergeCell ref="O147:O148"/>
    <mergeCell ref="P147:P148"/>
    <mergeCell ref="Q147:Q148"/>
    <mergeCell ref="A149:A150"/>
    <mergeCell ref="B149:B150"/>
    <mergeCell ref="D149:D150"/>
    <mergeCell ref="E149:E150"/>
    <mergeCell ref="F149:H149"/>
    <mergeCell ref="I149:K149"/>
    <mergeCell ref="L145:N145"/>
    <mergeCell ref="O145:O146"/>
    <mergeCell ref="P145:P146"/>
    <mergeCell ref="Q145:Q146"/>
    <mergeCell ref="A147:A148"/>
    <mergeCell ref="B147:B148"/>
    <mergeCell ref="D147:D148"/>
    <mergeCell ref="E147:E148"/>
    <mergeCell ref="F147:H147"/>
    <mergeCell ref="I147:K147"/>
    <mergeCell ref="L143:N143"/>
    <mergeCell ref="O143:O144"/>
    <mergeCell ref="P143:P144"/>
    <mergeCell ref="Q143:Q144"/>
    <mergeCell ref="A145:A146"/>
    <mergeCell ref="B145:B146"/>
    <mergeCell ref="D145:D146"/>
    <mergeCell ref="E145:E146"/>
    <mergeCell ref="F145:H145"/>
    <mergeCell ref="I145:K145"/>
    <mergeCell ref="L141:N141"/>
    <mergeCell ref="O141:O142"/>
    <mergeCell ref="P141:P142"/>
    <mergeCell ref="Q141:Q142"/>
    <mergeCell ref="A143:A144"/>
    <mergeCell ref="B143:B144"/>
    <mergeCell ref="D143:D144"/>
    <mergeCell ref="E143:E144"/>
    <mergeCell ref="F143:H143"/>
    <mergeCell ref="I143:K143"/>
    <mergeCell ref="I129:K129"/>
    <mergeCell ref="A141:A142"/>
    <mergeCell ref="B141:B142"/>
    <mergeCell ref="D141:D142"/>
    <mergeCell ref="E141:E142"/>
    <mergeCell ref="F141:H141"/>
    <mergeCell ref="I141:K141"/>
    <mergeCell ref="B131:B132"/>
    <mergeCell ref="D131:D132"/>
    <mergeCell ref="B139:B140"/>
    <mergeCell ref="L139:N139"/>
    <mergeCell ref="P127:P128"/>
    <mergeCell ref="Q127:Q128"/>
    <mergeCell ref="L137:N137"/>
    <mergeCell ref="O137:O138"/>
    <mergeCell ref="Q139:Q140"/>
    <mergeCell ref="B137:B138"/>
    <mergeCell ref="D137:D138"/>
    <mergeCell ref="E137:E138"/>
    <mergeCell ref="F137:H137"/>
    <mergeCell ref="I137:K137"/>
    <mergeCell ref="E139:E140"/>
    <mergeCell ref="F139:H139"/>
    <mergeCell ref="I139:K139"/>
    <mergeCell ref="D139:D140"/>
    <mergeCell ref="P125:P126"/>
    <mergeCell ref="Q125:Q126"/>
    <mergeCell ref="A127:A128"/>
    <mergeCell ref="B127:B128"/>
    <mergeCell ref="D127:D128"/>
    <mergeCell ref="E127:E128"/>
    <mergeCell ref="F127:H127"/>
    <mergeCell ref="I127:K127"/>
    <mergeCell ref="L127:N127"/>
    <mergeCell ref="O127:O128"/>
    <mergeCell ref="P123:P124"/>
    <mergeCell ref="Q123:Q124"/>
    <mergeCell ref="A125:A126"/>
    <mergeCell ref="B125:B126"/>
    <mergeCell ref="D125:D126"/>
    <mergeCell ref="E125:E126"/>
    <mergeCell ref="F125:H125"/>
    <mergeCell ref="I125:K125"/>
    <mergeCell ref="L125:N125"/>
    <mergeCell ref="O125:O126"/>
    <mergeCell ref="P121:P122"/>
    <mergeCell ref="Q121:Q122"/>
    <mergeCell ref="A123:A124"/>
    <mergeCell ref="B123:B124"/>
    <mergeCell ref="D123:D124"/>
    <mergeCell ref="E123:E124"/>
    <mergeCell ref="F123:H123"/>
    <mergeCell ref="I123:K123"/>
    <mergeCell ref="L123:N123"/>
    <mergeCell ref="O123:O124"/>
    <mergeCell ref="P119:P120"/>
    <mergeCell ref="Q119:Q120"/>
    <mergeCell ref="A121:A122"/>
    <mergeCell ref="B121:B122"/>
    <mergeCell ref="D121:D122"/>
    <mergeCell ref="E121:E122"/>
    <mergeCell ref="F121:H121"/>
    <mergeCell ref="I121:K121"/>
    <mergeCell ref="L121:N121"/>
    <mergeCell ref="O121:O122"/>
    <mergeCell ref="P117:P118"/>
    <mergeCell ref="Q117:Q118"/>
    <mergeCell ref="A119:A120"/>
    <mergeCell ref="B119:B120"/>
    <mergeCell ref="D119:D120"/>
    <mergeCell ref="E119:E120"/>
    <mergeCell ref="F119:H119"/>
    <mergeCell ref="I119:K119"/>
    <mergeCell ref="L119:N119"/>
    <mergeCell ref="O119:O120"/>
    <mergeCell ref="P115:P116"/>
    <mergeCell ref="Q115:Q116"/>
    <mergeCell ref="A117:A118"/>
    <mergeCell ref="B117:B118"/>
    <mergeCell ref="D117:D118"/>
    <mergeCell ref="E117:E118"/>
    <mergeCell ref="F117:H117"/>
    <mergeCell ref="I117:K117"/>
    <mergeCell ref="L117:N117"/>
    <mergeCell ref="O117:O118"/>
    <mergeCell ref="P113:P114"/>
    <mergeCell ref="Q113:Q114"/>
    <mergeCell ref="A115:A116"/>
    <mergeCell ref="B115:B116"/>
    <mergeCell ref="D115:D116"/>
    <mergeCell ref="E115:E116"/>
    <mergeCell ref="F115:H115"/>
    <mergeCell ref="I115:K115"/>
    <mergeCell ref="L115:N115"/>
    <mergeCell ref="O115:O116"/>
    <mergeCell ref="P111:P112"/>
    <mergeCell ref="Q111:Q112"/>
    <mergeCell ref="A113:A114"/>
    <mergeCell ref="B113:B114"/>
    <mergeCell ref="D113:D114"/>
    <mergeCell ref="E113:E114"/>
    <mergeCell ref="F113:H113"/>
    <mergeCell ref="I113:K113"/>
    <mergeCell ref="L113:N113"/>
    <mergeCell ref="O113:O114"/>
    <mergeCell ref="P109:P110"/>
    <mergeCell ref="Q109:Q110"/>
    <mergeCell ref="A111:A112"/>
    <mergeCell ref="B111:B112"/>
    <mergeCell ref="D111:D112"/>
    <mergeCell ref="E111:E112"/>
    <mergeCell ref="F111:H111"/>
    <mergeCell ref="I111:K111"/>
    <mergeCell ref="L111:N111"/>
    <mergeCell ref="O111:O112"/>
    <mergeCell ref="P107:P108"/>
    <mergeCell ref="Q107:Q108"/>
    <mergeCell ref="A109:A110"/>
    <mergeCell ref="B109:B110"/>
    <mergeCell ref="D109:D110"/>
    <mergeCell ref="E109:E110"/>
    <mergeCell ref="F109:H109"/>
    <mergeCell ref="I109:K109"/>
    <mergeCell ref="L109:N109"/>
    <mergeCell ref="O109:O110"/>
    <mergeCell ref="P105:P106"/>
    <mergeCell ref="Q105:Q106"/>
    <mergeCell ref="A107:A108"/>
    <mergeCell ref="B107:B108"/>
    <mergeCell ref="D107:D108"/>
    <mergeCell ref="E107:E108"/>
    <mergeCell ref="F107:H107"/>
    <mergeCell ref="I107:K107"/>
    <mergeCell ref="L107:N107"/>
    <mergeCell ref="O107:O108"/>
    <mergeCell ref="P103:P104"/>
    <mergeCell ref="Q103:Q104"/>
    <mergeCell ref="A105:A106"/>
    <mergeCell ref="B105:B106"/>
    <mergeCell ref="D105:D106"/>
    <mergeCell ref="E105:E106"/>
    <mergeCell ref="F105:H105"/>
    <mergeCell ref="I105:K105"/>
    <mergeCell ref="L105:N105"/>
    <mergeCell ref="O105:O106"/>
    <mergeCell ref="P101:P102"/>
    <mergeCell ref="Q101:Q102"/>
    <mergeCell ref="A103:A104"/>
    <mergeCell ref="B103:B104"/>
    <mergeCell ref="D103:D104"/>
    <mergeCell ref="E103:E104"/>
    <mergeCell ref="F103:H103"/>
    <mergeCell ref="I103:K103"/>
    <mergeCell ref="L103:N103"/>
    <mergeCell ref="O103:O104"/>
    <mergeCell ref="P99:P100"/>
    <mergeCell ref="Q99:Q100"/>
    <mergeCell ref="A101:A102"/>
    <mergeCell ref="B101:B102"/>
    <mergeCell ref="D101:D102"/>
    <mergeCell ref="E101:E102"/>
    <mergeCell ref="F101:H101"/>
    <mergeCell ref="I101:K101"/>
    <mergeCell ref="L101:N101"/>
    <mergeCell ref="O101:O102"/>
    <mergeCell ref="P93:P94"/>
    <mergeCell ref="Q93:Q94"/>
    <mergeCell ref="A99:A100"/>
    <mergeCell ref="B99:B100"/>
    <mergeCell ref="D99:D100"/>
    <mergeCell ref="E99:E100"/>
    <mergeCell ref="F99:H99"/>
    <mergeCell ref="I99:K99"/>
    <mergeCell ref="L99:N99"/>
    <mergeCell ref="O99:O100"/>
    <mergeCell ref="P91:P92"/>
    <mergeCell ref="Q91:Q92"/>
    <mergeCell ref="A93:A94"/>
    <mergeCell ref="B93:B94"/>
    <mergeCell ref="D93:D94"/>
    <mergeCell ref="E93:E94"/>
    <mergeCell ref="F93:H93"/>
    <mergeCell ref="I93:K93"/>
    <mergeCell ref="L93:N93"/>
    <mergeCell ref="O93:O94"/>
    <mergeCell ref="P87:P88"/>
    <mergeCell ref="Q87:Q88"/>
    <mergeCell ref="A91:A92"/>
    <mergeCell ref="B91:B92"/>
    <mergeCell ref="D91:D92"/>
    <mergeCell ref="E91:E92"/>
    <mergeCell ref="F91:H91"/>
    <mergeCell ref="I91:K91"/>
    <mergeCell ref="L91:N91"/>
    <mergeCell ref="O91:O92"/>
    <mergeCell ref="P89:P90"/>
    <mergeCell ref="Q89:Q90"/>
    <mergeCell ref="A87:A88"/>
    <mergeCell ref="B87:B88"/>
    <mergeCell ref="D87:D88"/>
    <mergeCell ref="E87:E88"/>
    <mergeCell ref="F87:H87"/>
    <mergeCell ref="I87:K87"/>
    <mergeCell ref="L87:N87"/>
    <mergeCell ref="O87:O88"/>
    <mergeCell ref="P85:P86"/>
    <mergeCell ref="Q85:Q86"/>
    <mergeCell ref="A89:A90"/>
    <mergeCell ref="B89:B90"/>
    <mergeCell ref="D89:D90"/>
    <mergeCell ref="E89:E90"/>
    <mergeCell ref="F89:H89"/>
    <mergeCell ref="I89:K89"/>
    <mergeCell ref="L89:N89"/>
    <mergeCell ref="O89:O90"/>
    <mergeCell ref="P83:P84"/>
    <mergeCell ref="Q83:Q84"/>
    <mergeCell ref="A85:A86"/>
    <mergeCell ref="B85:B86"/>
    <mergeCell ref="D85:D86"/>
    <mergeCell ref="E85:E86"/>
    <mergeCell ref="F85:H85"/>
    <mergeCell ref="I85:K85"/>
    <mergeCell ref="L85:N85"/>
    <mergeCell ref="O85:O86"/>
    <mergeCell ref="P81:P82"/>
    <mergeCell ref="Q81:Q82"/>
    <mergeCell ref="A83:A84"/>
    <mergeCell ref="B83:B84"/>
    <mergeCell ref="D83:D84"/>
    <mergeCell ref="E83:E84"/>
    <mergeCell ref="F83:H83"/>
    <mergeCell ref="I83:K83"/>
    <mergeCell ref="L83:N83"/>
    <mergeCell ref="O83:O84"/>
    <mergeCell ref="P79:P80"/>
    <mergeCell ref="Q79:Q80"/>
    <mergeCell ref="A81:A82"/>
    <mergeCell ref="B81:B82"/>
    <mergeCell ref="D81:D82"/>
    <mergeCell ref="E81:E82"/>
    <mergeCell ref="F81:H81"/>
    <mergeCell ref="I81:K81"/>
    <mergeCell ref="L81:N81"/>
    <mergeCell ref="O81:O82"/>
    <mergeCell ref="P77:P78"/>
    <mergeCell ref="Q77:Q78"/>
    <mergeCell ref="A79:A80"/>
    <mergeCell ref="B79:B80"/>
    <mergeCell ref="D79:D80"/>
    <mergeCell ref="E79:E80"/>
    <mergeCell ref="F79:H79"/>
    <mergeCell ref="I79:K79"/>
    <mergeCell ref="L79:N79"/>
    <mergeCell ref="O79:O80"/>
    <mergeCell ref="P75:P76"/>
    <mergeCell ref="Q75:Q76"/>
    <mergeCell ref="A77:A78"/>
    <mergeCell ref="B77:B78"/>
    <mergeCell ref="D77:D78"/>
    <mergeCell ref="E77:E78"/>
    <mergeCell ref="F77:H77"/>
    <mergeCell ref="I77:K77"/>
    <mergeCell ref="L77:N77"/>
    <mergeCell ref="O77:O78"/>
    <mergeCell ref="P73:P74"/>
    <mergeCell ref="Q73:Q74"/>
    <mergeCell ref="A75:A76"/>
    <mergeCell ref="B75:B76"/>
    <mergeCell ref="D75:D76"/>
    <mergeCell ref="E75:E76"/>
    <mergeCell ref="F75:H75"/>
    <mergeCell ref="I75:K75"/>
    <mergeCell ref="L75:N75"/>
    <mergeCell ref="O75:O76"/>
    <mergeCell ref="P71:P72"/>
    <mergeCell ref="Q71:Q72"/>
    <mergeCell ref="A73:A74"/>
    <mergeCell ref="B73:B74"/>
    <mergeCell ref="D73:D74"/>
    <mergeCell ref="E73:E74"/>
    <mergeCell ref="F73:H73"/>
    <mergeCell ref="I73:K73"/>
    <mergeCell ref="L73:N73"/>
    <mergeCell ref="O73:O74"/>
    <mergeCell ref="P69:P70"/>
    <mergeCell ref="Q69:Q70"/>
    <mergeCell ref="A71:A72"/>
    <mergeCell ref="B71:B72"/>
    <mergeCell ref="D71:D72"/>
    <mergeCell ref="E71:E72"/>
    <mergeCell ref="F71:H71"/>
    <mergeCell ref="I71:K71"/>
    <mergeCell ref="L71:N71"/>
    <mergeCell ref="O71:O72"/>
    <mergeCell ref="P67:P68"/>
    <mergeCell ref="Q67:Q68"/>
    <mergeCell ref="A69:A70"/>
    <mergeCell ref="B69:B70"/>
    <mergeCell ref="D69:D70"/>
    <mergeCell ref="E69:E70"/>
    <mergeCell ref="F69:H69"/>
    <mergeCell ref="I69:K69"/>
    <mergeCell ref="L69:N69"/>
    <mergeCell ref="O69:O70"/>
    <mergeCell ref="P65:P66"/>
    <mergeCell ref="Q65:Q66"/>
    <mergeCell ref="A67:A68"/>
    <mergeCell ref="B67:B68"/>
    <mergeCell ref="D67:D68"/>
    <mergeCell ref="E67:E68"/>
    <mergeCell ref="F67:H67"/>
    <mergeCell ref="I67:K67"/>
    <mergeCell ref="L67:N67"/>
    <mergeCell ref="O67:O68"/>
    <mergeCell ref="P63:P64"/>
    <mergeCell ref="Q63:Q64"/>
    <mergeCell ref="A65:A66"/>
    <mergeCell ref="B65:B66"/>
    <mergeCell ref="D65:D66"/>
    <mergeCell ref="E65:E66"/>
    <mergeCell ref="F65:H65"/>
    <mergeCell ref="I65:K65"/>
    <mergeCell ref="L65:N65"/>
    <mergeCell ref="O65:O66"/>
    <mergeCell ref="P61:P62"/>
    <mergeCell ref="Q61:Q62"/>
    <mergeCell ref="A63:A64"/>
    <mergeCell ref="B63:B64"/>
    <mergeCell ref="D63:D64"/>
    <mergeCell ref="E63:E64"/>
    <mergeCell ref="F63:H63"/>
    <mergeCell ref="I63:K63"/>
    <mergeCell ref="L63:N63"/>
    <mergeCell ref="O63:O64"/>
    <mergeCell ref="P59:P60"/>
    <mergeCell ref="Q59:Q60"/>
    <mergeCell ref="A61:A62"/>
    <mergeCell ref="B61:B62"/>
    <mergeCell ref="D61:D62"/>
    <mergeCell ref="E61:E62"/>
    <mergeCell ref="F61:H61"/>
    <mergeCell ref="I61:K61"/>
    <mergeCell ref="L61:N61"/>
    <mergeCell ref="O61:O62"/>
    <mergeCell ref="P57:P58"/>
    <mergeCell ref="Q57:Q58"/>
    <mergeCell ref="A59:A60"/>
    <mergeCell ref="B59:B60"/>
    <mergeCell ref="D59:D60"/>
    <mergeCell ref="E59:E60"/>
    <mergeCell ref="F59:H59"/>
    <mergeCell ref="I59:K59"/>
    <mergeCell ref="L59:N59"/>
    <mergeCell ref="O59:O60"/>
    <mergeCell ref="P55:P56"/>
    <mergeCell ref="Q55:Q56"/>
    <mergeCell ref="A57:A58"/>
    <mergeCell ref="B57:B58"/>
    <mergeCell ref="D57:D58"/>
    <mergeCell ref="E57:E58"/>
    <mergeCell ref="F57:H57"/>
    <mergeCell ref="I57:K57"/>
    <mergeCell ref="L57:N57"/>
    <mergeCell ref="O57:O58"/>
    <mergeCell ref="P53:P54"/>
    <mergeCell ref="Q53:Q54"/>
    <mergeCell ref="A55:A56"/>
    <mergeCell ref="B55:B56"/>
    <mergeCell ref="D55:D56"/>
    <mergeCell ref="E55:E56"/>
    <mergeCell ref="F55:H55"/>
    <mergeCell ref="I55:K55"/>
    <mergeCell ref="L55:N55"/>
    <mergeCell ref="O55:O56"/>
    <mergeCell ref="P51:P52"/>
    <mergeCell ref="Q51:Q52"/>
    <mergeCell ref="A53:A54"/>
    <mergeCell ref="B53:B54"/>
    <mergeCell ref="D53:D54"/>
    <mergeCell ref="E53:E54"/>
    <mergeCell ref="F53:H53"/>
    <mergeCell ref="I53:K53"/>
    <mergeCell ref="L53:N53"/>
    <mergeCell ref="O53:O54"/>
    <mergeCell ref="A51:A52"/>
    <mergeCell ref="B51:B52"/>
    <mergeCell ref="D51:D52"/>
    <mergeCell ref="E51:E52"/>
    <mergeCell ref="F51:H51"/>
    <mergeCell ref="I51:K51"/>
    <mergeCell ref="D617:D618"/>
    <mergeCell ref="B843:B844"/>
    <mergeCell ref="E843:E844"/>
    <mergeCell ref="O49:O50"/>
    <mergeCell ref="L51:N51"/>
    <mergeCell ref="O51:O52"/>
    <mergeCell ref="E133:E134"/>
    <mergeCell ref="F133:H133"/>
    <mergeCell ref="I133:K133"/>
    <mergeCell ref="I369:K369"/>
    <mergeCell ref="P49:P50"/>
    <mergeCell ref="Q49:Q50"/>
    <mergeCell ref="B1115:B1116"/>
    <mergeCell ref="F1115:H1115"/>
    <mergeCell ref="I1115:K1115"/>
    <mergeCell ref="L1115:N1115"/>
    <mergeCell ref="O1115:O1116"/>
    <mergeCell ref="Q963:Q964"/>
    <mergeCell ref="B133:B134"/>
    <mergeCell ref="D133:D134"/>
    <mergeCell ref="O47:O48"/>
    <mergeCell ref="P47:P48"/>
    <mergeCell ref="Q47:Q48"/>
    <mergeCell ref="A49:A50"/>
    <mergeCell ref="B49:B50"/>
    <mergeCell ref="D49:D50"/>
    <mergeCell ref="E49:E50"/>
    <mergeCell ref="F49:H49"/>
    <mergeCell ref="I49:K49"/>
    <mergeCell ref="L49:N49"/>
    <mergeCell ref="O45:O46"/>
    <mergeCell ref="P45:P46"/>
    <mergeCell ref="Q45:Q46"/>
    <mergeCell ref="A47:A48"/>
    <mergeCell ref="B47:B48"/>
    <mergeCell ref="D47:D48"/>
    <mergeCell ref="E47:E48"/>
    <mergeCell ref="F47:H47"/>
    <mergeCell ref="I47:K47"/>
    <mergeCell ref="L47:N47"/>
    <mergeCell ref="O43:O44"/>
    <mergeCell ref="P43:P44"/>
    <mergeCell ref="Q43:Q44"/>
    <mergeCell ref="A45:A46"/>
    <mergeCell ref="B45:B46"/>
    <mergeCell ref="D45:D46"/>
    <mergeCell ref="E45:E46"/>
    <mergeCell ref="F45:H45"/>
    <mergeCell ref="I45:K45"/>
    <mergeCell ref="L45:N45"/>
    <mergeCell ref="O41:O42"/>
    <mergeCell ref="P41:P42"/>
    <mergeCell ref="Q41:Q42"/>
    <mergeCell ref="A43:A44"/>
    <mergeCell ref="B43:B44"/>
    <mergeCell ref="D43:D44"/>
    <mergeCell ref="E43:E44"/>
    <mergeCell ref="F43:H43"/>
    <mergeCell ref="I43:K43"/>
    <mergeCell ref="L43:N43"/>
    <mergeCell ref="O39:O40"/>
    <mergeCell ref="P39:P40"/>
    <mergeCell ref="Q39:Q40"/>
    <mergeCell ref="A41:A42"/>
    <mergeCell ref="B41:B42"/>
    <mergeCell ref="D41:D42"/>
    <mergeCell ref="E41:E42"/>
    <mergeCell ref="F41:H41"/>
    <mergeCell ref="I41:K41"/>
    <mergeCell ref="L41:N41"/>
    <mergeCell ref="O37:O38"/>
    <mergeCell ref="P37:P38"/>
    <mergeCell ref="Q37:Q38"/>
    <mergeCell ref="A39:A40"/>
    <mergeCell ref="B39:B40"/>
    <mergeCell ref="D39:D40"/>
    <mergeCell ref="E39:E40"/>
    <mergeCell ref="F39:H39"/>
    <mergeCell ref="I39:K39"/>
    <mergeCell ref="L39:N39"/>
    <mergeCell ref="O35:O36"/>
    <mergeCell ref="P35:P36"/>
    <mergeCell ref="Q35:Q36"/>
    <mergeCell ref="A37:A38"/>
    <mergeCell ref="B37:B38"/>
    <mergeCell ref="D37:D38"/>
    <mergeCell ref="E37:E38"/>
    <mergeCell ref="F37:H37"/>
    <mergeCell ref="I37:K37"/>
    <mergeCell ref="L37:N37"/>
    <mergeCell ref="O33:O34"/>
    <mergeCell ref="P33:P34"/>
    <mergeCell ref="Q33:Q34"/>
    <mergeCell ref="A35:A36"/>
    <mergeCell ref="B35:B36"/>
    <mergeCell ref="D35:D36"/>
    <mergeCell ref="E35:E36"/>
    <mergeCell ref="F35:H35"/>
    <mergeCell ref="I35:K35"/>
    <mergeCell ref="L35:N35"/>
    <mergeCell ref="O31:O32"/>
    <mergeCell ref="P31:P32"/>
    <mergeCell ref="Q31:Q32"/>
    <mergeCell ref="A33:A34"/>
    <mergeCell ref="B33:B34"/>
    <mergeCell ref="D33:D34"/>
    <mergeCell ref="E33:E34"/>
    <mergeCell ref="F33:H33"/>
    <mergeCell ref="I33:K33"/>
    <mergeCell ref="L33:N33"/>
    <mergeCell ref="O29:O30"/>
    <mergeCell ref="P29:P30"/>
    <mergeCell ref="Q29:Q30"/>
    <mergeCell ref="A31:A32"/>
    <mergeCell ref="B31:B32"/>
    <mergeCell ref="D31:D32"/>
    <mergeCell ref="E31:E32"/>
    <mergeCell ref="F31:H31"/>
    <mergeCell ref="I31:K31"/>
    <mergeCell ref="L31:N31"/>
    <mergeCell ref="O27:O28"/>
    <mergeCell ref="P27:P28"/>
    <mergeCell ref="Q27:Q28"/>
    <mergeCell ref="A29:A30"/>
    <mergeCell ref="B29:B30"/>
    <mergeCell ref="D29:D30"/>
    <mergeCell ref="E29:E30"/>
    <mergeCell ref="F29:H29"/>
    <mergeCell ref="I29:K29"/>
    <mergeCell ref="L29:N29"/>
    <mergeCell ref="O25:O26"/>
    <mergeCell ref="P25:P26"/>
    <mergeCell ref="Q25:Q26"/>
    <mergeCell ref="A27:A28"/>
    <mergeCell ref="B27:B28"/>
    <mergeCell ref="D27:D28"/>
    <mergeCell ref="E27:E28"/>
    <mergeCell ref="F27:H27"/>
    <mergeCell ref="I27:K27"/>
    <mergeCell ref="L27:N27"/>
    <mergeCell ref="O23:O24"/>
    <mergeCell ref="P23:P24"/>
    <mergeCell ref="Q23:Q24"/>
    <mergeCell ref="A25:A26"/>
    <mergeCell ref="B25:B26"/>
    <mergeCell ref="D25:D26"/>
    <mergeCell ref="E25:E26"/>
    <mergeCell ref="F25:H25"/>
    <mergeCell ref="I25:K25"/>
    <mergeCell ref="L25:N25"/>
    <mergeCell ref="O21:O22"/>
    <mergeCell ref="P21:P22"/>
    <mergeCell ref="Q21:Q22"/>
    <mergeCell ref="A23:A24"/>
    <mergeCell ref="B23:B24"/>
    <mergeCell ref="D23:D24"/>
    <mergeCell ref="E23:E24"/>
    <mergeCell ref="F23:H23"/>
    <mergeCell ref="I23:K23"/>
    <mergeCell ref="L23:N23"/>
    <mergeCell ref="O19:O20"/>
    <mergeCell ref="P19:P20"/>
    <mergeCell ref="Q19:Q20"/>
    <mergeCell ref="A21:A22"/>
    <mergeCell ref="B21:B22"/>
    <mergeCell ref="D21:D22"/>
    <mergeCell ref="E21:E22"/>
    <mergeCell ref="F21:H21"/>
    <mergeCell ref="I21:K21"/>
    <mergeCell ref="L21:N21"/>
    <mergeCell ref="B19:B20"/>
    <mergeCell ref="D19:D20"/>
    <mergeCell ref="E19:E20"/>
    <mergeCell ref="F19:H19"/>
    <mergeCell ref="I19:K19"/>
    <mergeCell ref="L19:N19"/>
    <mergeCell ref="Q15:Q16"/>
    <mergeCell ref="B17:B18"/>
    <mergeCell ref="D17:D18"/>
    <mergeCell ref="E17:E18"/>
    <mergeCell ref="F17:H17"/>
    <mergeCell ref="I17:K17"/>
    <mergeCell ref="L17:N17"/>
    <mergeCell ref="O17:O18"/>
    <mergeCell ref="P17:P18"/>
    <mergeCell ref="Q17:Q18"/>
    <mergeCell ref="P13:P14"/>
    <mergeCell ref="Q13:Q14"/>
    <mergeCell ref="B15:B16"/>
    <mergeCell ref="D15:D16"/>
    <mergeCell ref="E15:E16"/>
    <mergeCell ref="F15:H15"/>
    <mergeCell ref="I15:K15"/>
    <mergeCell ref="L15:N15"/>
    <mergeCell ref="O15:O16"/>
    <mergeCell ref="P15:P16"/>
    <mergeCell ref="O11:O12"/>
    <mergeCell ref="P11:P12"/>
    <mergeCell ref="Q11:Q12"/>
    <mergeCell ref="B13:B14"/>
    <mergeCell ref="D13:D14"/>
    <mergeCell ref="E13:E14"/>
    <mergeCell ref="F13:H13"/>
    <mergeCell ref="I13:K13"/>
    <mergeCell ref="L13:N13"/>
    <mergeCell ref="O13:O14"/>
    <mergeCell ref="B11:B12"/>
    <mergeCell ref="D11:D12"/>
    <mergeCell ref="E11:E12"/>
    <mergeCell ref="F11:H11"/>
    <mergeCell ref="I11:K11"/>
    <mergeCell ref="L11:N11"/>
    <mergeCell ref="P7:P8"/>
    <mergeCell ref="Q7:Q8"/>
    <mergeCell ref="B9:B10"/>
    <mergeCell ref="D9:D10"/>
    <mergeCell ref="E9:E10"/>
    <mergeCell ref="F9:H9"/>
    <mergeCell ref="I9:K9"/>
    <mergeCell ref="P9:P10"/>
    <mergeCell ref="Q9:Q10"/>
    <mergeCell ref="O5:O6"/>
    <mergeCell ref="L9:N9"/>
    <mergeCell ref="O9:O10"/>
    <mergeCell ref="P5:P6"/>
    <mergeCell ref="Q5:Q6"/>
    <mergeCell ref="B7:B8"/>
    <mergeCell ref="D7:D8"/>
    <mergeCell ref="E7:E8"/>
    <mergeCell ref="F7:H7"/>
    <mergeCell ref="I7:K7"/>
    <mergeCell ref="B5:B6"/>
    <mergeCell ref="D5:D6"/>
    <mergeCell ref="E5:E6"/>
    <mergeCell ref="F3:H3"/>
    <mergeCell ref="I3:K3"/>
    <mergeCell ref="L7:N7"/>
    <mergeCell ref="F5:H5"/>
    <mergeCell ref="I5:K5"/>
    <mergeCell ref="L5:N5"/>
    <mergeCell ref="A1:O1"/>
    <mergeCell ref="P1:Q1"/>
    <mergeCell ref="A2:A4"/>
    <mergeCell ref="B2:B4"/>
    <mergeCell ref="C2:C4"/>
    <mergeCell ref="D2:D4"/>
    <mergeCell ref="E2:E4"/>
    <mergeCell ref="F2:N2"/>
    <mergeCell ref="O2:O4"/>
    <mergeCell ref="P2:P4"/>
    <mergeCell ref="A1131:A1132"/>
    <mergeCell ref="B1131:B1132"/>
    <mergeCell ref="D1131:D1132"/>
    <mergeCell ref="E1131:E1132"/>
    <mergeCell ref="P1131:P1132"/>
    <mergeCell ref="I963:K963"/>
    <mergeCell ref="P965:P966"/>
    <mergeCell ref="B967:B968"/>
    <mergeCell ref="D967:D968"/>
    <mergeCell ref="A1085:A1086"/>
    <mergeCell ref="Q2:Q4"/>
    <mergeCell ref="P963:P964"/>
    <mergeCell ref="O133:O134"/>
    <mergeCell ref="L3:N3"/>
    <mergeCell ref="O7:O8"/>
    <mergeCell ref="Q1131:Q1132"/>
    <mergeCell ref="Q133:Q134"/>
    <mergeCell ref="L133:N133"/>
    <mergeCell ref="L369:N369"/>
    <mergeCell ref="O369:O370"/>
    <mergeCell ref="F1131:H1131"/>
    <mergeCell ref="I1131:K1131"/>
    <mergeCell ref="L1131:N1131"/>
    <mergeCell ref="O1131:O1132"/>
    <mergeCell ref="Q965:Q966"/>
    <mergeCell ref="Q967:Q968"/>
    <mergeCell ref="L969:N969"/>
    <mergeCell ref="O969:O970"/>
    <mergeCell ref="O971:O972"/>
    <mergeCell ref="F1087:H1087"/>
    <mergeCell ref="P369:P370"/>
    <mergeCell ref="P133:P134"/>
    <mergeCell ref="P137:P138"/>
    <mergeCell ref="O135:O136"/>
    <mergeCell ref="P135:P136"/>
    <mergeCell ref="Q369:Q370"/>
    <mergeCell ref="Q135:Q136"/>
    <mergeCell ref="Q137:Q138"/>
    <mergeCell ref="O139:O140"/>
    <mergeCell ref="P139:P140"/>
    <mergeCell ref="A765:A766"/>
    <mergeCell ref="D765:D766"/>
    <mergeCell ref="F783:H783"/>
    <mergeCell ref="P741:P742"/>
    <mergeCell ref="B371:B372"/>
    <mergeCell ref="E371:E372"/>
    <mergeCell ref="F371:H371"/>
    <mergeCell ref="I371:K371"/>
    <mergeCell ref="L371:N371"/>
    <mergeCell ref="O371:O372"/>
    <mergeCell ref="A843:A844"/>
    <mergeCell ref="A963:A964"/>
    <mergeCell ref="E963:E964"/>
    <mergeCell ref="F963:H963"/>
    <mergeCell ref="B963:B964"/>
    <mergeCell ref="D963:D964"/>
    <mergeCell ref="A851:A852"/>
    <mergeCell ref="B851:B852"/>
    <mergeCell ref="D851:D852"/>
    <mergeCell ref="E851:E852"/>
    <mergeCell ref="A825:A826"/>
    <mergeCell ref="B825:B826"/>
    <mergeCell ref="E825:E826"/>
    <mergeCell ref="A1115:A1116"/>
    <mergeCell ref="D1087:D1088"/>
    <mergeCell ref="L1089:N1089"/>
    <mergeCell ref="L1093:N1093"/>
    <mergeCell ref="A1089:A1090"/>
    <mergeCell ref="L1087:N1087"/>
    <mergeCell ref="B1091:B1092"/>
    <mergeCell ref="L1091:N1091"/>
    <mergeCell ref="B1085:B1086"/>
    <mergeCell ref="E1085:E1086"/>
    <mergeCell ref="F843:H843"/>
    <mergeCell ref="F763:H763"/>
    <mergeCell ref="F845:H845"/>
    <mergeCell ref="B969:B970"/>
    <mergeCell ref="D969:D970"/>
    <mergeCell ref="E969:E970"/>
    <mergeCell ref="F969:H969"/>
    <mergeCell ref="L1185:N1185"/>
    <mergeCell ref="O1185:O1186"/>
    <mergeCell ref="P1185:P1186"/>
    <mergeCell ref="Q1185:Q1186"/>
    <mergeCell ref="A1185:A1186"/>
    <mergeCell ref="B1185:B1186"/>
    <mergeCell ref="D1185:D1186"/>
    <mergeCell ref="E1185:E1186"/>
    <mergeCell ref="F1185:H1185"/>
    <mergeCell ref="I1185:K1185"/>
    <mergeCell ref="A95:A96"/>
    <mergeCell ref="A97:A98"/>
    <mergeCell ref="A133:A134"/>
    <mergeCell ref="A369:A370"/>
    <mergeCell ref="A371:A372"/>
    <mergeCell ref="A373:A374"/>
    <mergeCell ref="A131:A132"/>
    <mergeCell ref="A135:A136"/>
    <mergeCell ref="A139:A140"/>
    <mergeCell ref="A137:A138"/>
    <mergeCell ref="Q371:Q372"/>
    <mergeCell ref="B135:B136"/>
    <mergeCell ref="D135:D136"/>
    <mergeCell ref="E135:E136"/>
    <mergeCell ref="F135:H135"/>
    <mergeCell ref="I135:K135"/>
    <mergeCell ref="L135:N135"/>
    <mergeCell ref="P371:P372"/>
    <mergeCell ref="B369:B370"/>
    <mergeCell ref="F369:H369"/>
  </mergeCells>
  <printOptions/>
  <pageMargins left="0.5905511811023623" right="0.5905511811023623" top="0.7874015748031497" bottom="0.7874015748031497" header="0.5118110236220472" footer="0.5118110236220472"/>
  <pageSetup fitToHeight="0" fitToWidth="1" horizontalDpi="600" verticalDpi="600" orientation="landscape" paperSize="9" scale="48" r:id="rId1"/>
  <rowBreaks count="34" manualBreakCount="34">
    <brk id="44" max="16" man="1"/>
    <brk id="80" max="16" man="1"/>
    <brk id="118" max="16" man="1"/>
    <brk id="152" max="16" man="1"/>
    <brk id="192" max="16" man="1"/>
    <brk id="226" max="16" man="1"/>
    <brk id="266" max="16" man="1"/>
    <brk id="304" max="16" man="1"/>
    <brk id="342" max="16" man="1"/>
    <brk id="376" max="16" man="1"/>
    <brk id="402" max="16" man="1"/>
    <brk id="430" max="16" man="1"/>
    <brk id="460" max="16" man="1"/>
    <brk id="488" max="16" man="1"/>
    <brk id="516" max="16" man="1"/>
    <brk id="548" max="16" man="1"/>
    <brk id="570" max="16" man="1"/>
    <brk id="606" max="16" man="1"/>
    <brk id="630" max="16" man="1"/>
    <brk id="668" max="16" man="1"/>
    <brk id="702" max="16" man="1"/>
    <brk id="740" max="16" man="1"/>
    <brk id="778" max="16" man="1"/>
    <brk id="814" max="16" man="1"/>
    <brk id="846" max="16" man="1"/>
    <brk id="882" max="16" man="1"/>
    <brk id="920" max="16" man="1"/>
    <brk id="954" max="16" man="1"/>
    <brk id="982" max="16" man="1"/>
    <brk id="1020" max="16" man="1"/>
    <brk id="1052" max="16" man="1"/>
    <brk id="1088" max="16" man="1"/>
    <brk id="1124" max="16" man="1"/>
    <brk id="116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2020-02-18T07:25:03Z</dcterms:created>
  <dcterms:modified xsi:type="dcterms:W3CDTF">2023-04-03T16:42:09Z</dcterms:modified>
  <cp:category/>
  <cp:version/>
  <cp:contentType/>
  <cp:contentStatus/>
  <cp:revision>1</cp:revision>
</cp:coreProperties>
</file>