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行政事業レビューシート!$A$1:$AX$381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8" i="3" l="1"/>
  <c r="AO69" i="3"/>
  <c r="AE69" i="3"/>
  <c r="AE68" i="3"/>
  <c r="AJ69" i="3"/>
  <c r="AJ68" i="3"/>
  <c r="AO83" i="3" l="1"/>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<sst xmlns="http://schemas.openxmlformats.org/spreadsheetml/2006/main" count="799" uniqueCount="478">
  <si>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</si>
  <si>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</si>
  <si>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</si>
  <si>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</si>
  <si>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</si>
  <si>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</si>
  <si>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</si>
  <si>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</si>
  <si>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</si>
  <si>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</si>
  <si>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</si>
  <si>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</si>
  <si>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</si>
  <si>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</si>
  <si>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</si>
  <si>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</si>
  <si>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</si>
  <si>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</si>
  <si>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</si>
  <si>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</si>
  <si>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</si>
  <si>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</si>
  <si>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</si>
  <si>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</si>
  <si>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</si>
  <si>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</si>
  <si>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</si>
  <si>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</si>
  <si>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</si>
  <si>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</si>
  <si>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</si>
  <si>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</si>
  <si>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</si>
  <si>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</si>
  <si>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</si>
  <si>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</si>
  <si>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</si>
  <si>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</si>
  <si>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</si>
  <si>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</si>
  <si>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</si>
  <si>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</si>
  <si>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</si>
  <si>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</si>
  <si>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</si>
  <si>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</si>
  <si>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</si>
  <si>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</si>
  <si>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</si>
  <si>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</si>
  <si>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</si>
  <si>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</si>
  <si>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</si>
  <si>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</si>
  <si>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</si>
  <si>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</si>
  <si>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</si>
  <si>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</si>
  <si>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</si>
  <si>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</si>
  <si>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</si>
  <si>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</si>
  <si>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</si>
  <si>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</si>
  <si>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</si>
  <si>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</si>
  <si>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</si>
  <si>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</si>
  <si>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</si>
  <si>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</si>
  <si>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</si>
  <si>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</si>
  <si>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</si>
  <si>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</si>
  <si>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</si>
  <si>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</si>
  <si>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</si>
  <si>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</si>
  <si>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</si>
  <si>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</si>
  <si>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</si>
  <si>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</si>
  <si>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</si>
  <si>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</si>
  <si>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</si>
  <si>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</si>
  <si>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</si>
  <si>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</si>
  <si>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</si>
  <si>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</si>
  <si>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</si>
  <si>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</si>
  <si>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</si>
  <si>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</si>
  <si>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</si>
  <si>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</si>
  <si>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</si>
  <si>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</si>
  <si>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</si>
  <si>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</si>
  <si>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</si>
  <si>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</si>
  <si>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</si>
  <si>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</si>
  <si>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</si>
  <si>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</si>
  <si>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</si>
  <si>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</si>
  <si>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</si>
  <si>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</si>
  <si>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</si>
  <si>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</si>
  <si>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</si>
  <si>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</si>
  <si>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</si>
  <si>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</si>
  <si>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</si>
  <si>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</si>
  <si>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</si>
  <si>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</si>
  <si>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</si>
  <si>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</si>
  <si>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</si>
  <si>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</si>
  <si>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</si>
  <si>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</si>
  <si>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</si>
  <si>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</si>
  <si>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</si>
  <si>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</si>
  <si>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</si>
  <si>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</si>
  <si>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</si>
  <si>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</si>
  <si>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</si>
  <si>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</si>
  <si>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</si>
  <si>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</si>
  <si>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</si>
  <si>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</si>
  <si>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</si>
  <si>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</si>
  <si>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</si>
  <si>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</si>
  <si>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</si>
  <si>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</si>
  <si>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</si>
  <si>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</si>
  <si>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</si>
  <si>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</si>
  <si>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</si>
  <si>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</si>
  <si>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</si>
  <si>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</si>
  <si>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</si>
  <si>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</si>
  <si>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</si>
  <si>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</si>
  <si>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</si>
  <si>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</si>
  <si>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</si>
  <si>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</si>
  <si>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</si>
  <si>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</si>
  <si>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</si>
  <si>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</si>
  <si>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</si>
  <si>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</si>
  <si>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</si>
  <si>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</si>
  <si>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</si>
  <si>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</si>
  <si>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</si>
  <si>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</si>
  <si>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</si>
  <si>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</si>
  <si>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</si>
  <si>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</si>
  <si>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</si>
  <si>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</si>
  <si>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</si>
  <si>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</si>
  <si>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</si>
  <si>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</si>
  <si>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</si>
  <si>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</si>
  <si>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</si>
  <si>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</si>
  <si>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</si>
  <si>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</si>
  <si>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</si>
  <si>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</si>
  <si>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</si>
  <si>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</si>
  <si>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</si>
  <si>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</si>
  <si>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</si>
  <si>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</si>
  <si>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</si>
  <si>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</si>
  <si>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</si>
  <si>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</si>
  <si>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</si>
  <si>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</si>
  <si>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</si>
  <si>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</si>
  <si>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</si>
  <si>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</si>
  <si>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</si>
  <si>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</si>
  <si>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</si>
  <si>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</si>
  <si>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</si>
  <si>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</si>
  <si>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</si>
  <si>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</si>
  <si>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</si>
  <si>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</si>
  <si>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</si>
  <si>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</si>
  <si>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</si>
  <si>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</si>
  <si>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</si>
  <si>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</si>
  <si>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</si>
  <si>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</si>
  <si>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</si>
  <si>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</si>
  <si>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</si>
  <si>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</si>
  <si>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</si>
  <si>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</si>
  <si>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</si>
  <si>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</si>
  <si>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</si>
  <si>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</si>
  <si>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</si>
  <si>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</si>
  <si>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</si>
  <si>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</si>
  <si>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</si>
  <si>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</si>
  <si>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</si>
  <si>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</si>
  <si>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</si>
  <si>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</si>
  <si>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</si>
  <si>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</si>
  <si>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</si>
  <si>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</si>
  <si>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</si>
  <si>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</si>
  <si>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</si>
  <si>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</si>
  <si>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</si>
  <si>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</si>
  <si>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</si>
  <si>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</si>
  <si>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</si>
  <si>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</si>
  <si>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</si>
  <si>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</si>
  <si>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</si>
  <si>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</si>
  <si>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</si>
  <si>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</si>
  <si>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</si>
  <si>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</si>
  <si>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</si>
  <si>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</si>
  <si>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</si>
  <si>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</si>
  <si>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</si>
  <si>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</si>
  <si>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</si>
  <si>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</si>
  <si>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</si>
  <si>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</si>
  <si>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</si>
  <si>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</si>
  <si>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</si>
  <si>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</si>
  <si>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</si>
  <si>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</si>
  <si>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</si>
  <si>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</si>
  <si>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</si>
  <si>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</si>
  <si>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</si>
  <si>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</si>
  <si>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</si>
  <si>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</si>
  <si>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</si>
  <si>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</si>
  <si>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</si>
  <si>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</si>
  <si>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</si>
  <si>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</si>
  <si>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</si>
  <si>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</si>
  <si>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</si>
  <si>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</si>
  <si>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</si>
  <si>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</si>
  <si>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</si>
  <si>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</si>
  <si>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</si>
  <si>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</si>
  <si>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</si>
  <si>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</si>
  <si>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</si>
  <si>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</si>
  <si>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</si>
  <si>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</si>
  <si>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</si>
  <si>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</si>
  <si>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</si>
  <si>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</si>
  <si>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</si>
  <si>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</si>
  <si>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</si>
  <si>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</si>
  <si>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</si>
  <si>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</si>
  <si>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</si>
  <si>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</si>
  <si>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</si>
  <si>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</si>
  <si>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</si>
  <si>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</si>
  <si>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</si>
  <si>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</si>
  <si>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</si>
  <si>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</si>
  <si>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</si>
  <si>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</si>
  <si>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</si>
  <si>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</si>
  <si>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</si>
  <si>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</si>
  <si>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</si>
  <si>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</si>
  <si>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</si>
  <si>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</si>
  <si>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</si>
  <si>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</si>
  <si>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</si>
  <si>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</si>
  <si>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</si>
  <si>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</si>
  <si>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</si>
  <si>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</si>
  <si>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</si>
  <si>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</si>
  <si>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</si>
  <si>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</si>
  <si>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</si>
  <si>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</si>
  <si>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</si>
  <si>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</si>
  <si>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</si>
  <si>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</si>
  <si>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</si>
  <si>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</si>
  <si>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</si>
  <si>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</si>
  <si>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</si>
  <si>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</si>
  <si>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</si>
  <si>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</si>
  <si>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</si>
  <si>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</si>
  <si>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</si>
  <si>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</si>
  <si>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</si>
  <si>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</si>
  <si>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</si>
  <si>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</si>
  <si>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</si>
  <si>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</si>
  <si>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</si>
  <si>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</si>
  <si>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</si>
  <si>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HEMS活用による家庭のＣＯ２削減促進実証事業</t>
    <phoneticPr fontId="5"/>
  </si>
  <si>
    <t>特別会計に関する法律第85条第3項第1号ホ及び第3号
同法施行令第50条第７項第10号及び第９項第１号</t>
    <phoneticPr fontId="5"/>
  </si>
  <si>
    <t>京都議定書目標達成計画</t>
    <phoneticPr fontId="5"/>
  </si>
  <si>
    <t>-</t>
  </si>
  <si>
    <t>-</t>
    <phoneticPr fontId="5"/>
  </si>
  <si>
    <t>-</t>
    <phoneticPr fontId="5"/>
  </si>
  <si>
    <t>-</t>
    <phoneticPr fontId="5"/>
  </si>
  <si>
    <t>本数</t>
    <phoneticPr fontId="5"/>
  </si>
  <si>
    <t>分析したデータの世帯数</t>
    <phoneticPr fontId="5"/>
  </si>
  <si>
    <t>世帯数</t>
    <phoneticPr fontId="5"/>
  </si>
  <si>
    <t>‐</t>
  </si>
  <si>
    <t>成果物としてHEMS事業者等向けのマニュアルを作成しており、今後HEMS利用価値向上にの促進に活用していく。</t>
    <phoneticPr fontId="5"/>
  </si>
  <si>
    <t>-</t>
    <phoneticPr fontId="5"/>
  </si>
  <si>
    <t>０２４、０２６</t>
    <phoneticPr fontId="5"/>
  </si>
  <si>
    <t>A.凸版印刷株式会社</t>
    <phoneticPr fontId="5"/>
  </si>
  <si>
    <t>外注費</t>
    <rPh sb="0" eb="3">
      <t>ガイチュウヒ</t>
    </rPh>
    <phoneticPr fontId="3"/>
  </si>
  <si>
    <t>人件費</t>
    <rPh sb="0" eb="3">
      <t>ジンケンヒ</t>
    </rPh>
    <phoneticPr fontId="3"/>
  </si>
  <si>
    <t>その他</t>
    <rPh sb="2" eb="3">
      <t>ホカ</t>
    </rPh>
    <phoneticPr fontId="3"/>
  </si>
  <si>
    <t>モニターインセンティブ、データ収集、アンケート集計、実証システム運用、その他支援業務</t>
  </si>
  <si>
    <t>賃金、会議費、印刷製本費他</t>
    <rPh sb="0" eb="2">
      <t>チンギン</t>
    </rPh>
    <rPh sb="3" eb="6">
      <t>カイギヒ</t>
    </rPh>
    <rPh sb="7" eb="9">
      <t>インサツ</t>
    </rPh>
    <rPh sb="9" eb="11">
      <t>セイホン</t>
    </rPh>
    <rPh sb="11" eb="12">
      <t>ヒ</t>
    </rPh>
    <rPh sb="12" eb="13">
      <t>ホカ</t>
    </rPh>
    <phoneticPr fontId="3"/>
  </si>
  <si>
    <t>B.株式会社三菱総合研究所</t>
    <phoneticPr fontId="5"/>
  </si>
  <si>
    <t>事業費、一般管理費</t>
    <rPh sb="0" eb="3">
      <t>ジギョウヒ</t>
    </rPh>
    <rPh sb="4" eb="6">
      <t>イッパン</t>
    </rPh>
    <rPh sb="6" eb="9">
      <t>カンリヒ</t>
    </rPh>
    <phoneticPr fontId="3"/>
  </si>
  <si>
    <t>C.富士通株式会社</t>
    <phoneticPr fontId="5"/>
  </si>
  <si>
    <t>業務費</t>
    <rPh sb="0" eb="3">
      <t>ギョウムヒ</t>
    </rPh>
    <phoneticPr fontId="3"/>
  </si>
  <si>
    <t>実証システム運用・データ収集費</t>
    <rPh sb="0" eb="2">
      <t>ジッショウ</t>
    </rPh>
    <rPh sb="6" eb="8">
      <t>ウンヨウ</t>
    </rPh>
    <rPh sb="12" eb="14">
      <t>シュウシュウ</t>
    </rPh>
    <rPh sb="14" eb="15">
      <t>ヒ</t>
    </rPh>
    <phoneticPr fontId="3"/>
  </si>
  <si>
    <t>D.株式会社富士通総研</t>
    <phoneticPr fontId="5"/>
  </si>
  <si>
    <t>雑役務費</t>
    <rPh sb="0" eb="1">
      <t>ザツ</t>
    </rPh>
    <rPh sb="1" eb="3">
      <t>エキム</t>
    </rPh>
    <rPh sb="3" eb="4">
      <t>ヒ</t>
    </rPh>
    <phoneticPr fontId="3"/>
  </si>
  <si>
    <t>消耗品費</t>
    <rPh sb="0" eb="3">
      <t>ショウモウヒン</t>
    </rPh>
    <rPh sb="3" eb="4">
      <t>ヒ</t>
    </rPh>
    <phoneticPr fontId="3"/>
  </si>
  <si>
    <t>機器取り付け、サーバー管理等</t>
    <rPh sb="0" eb="2">
      <t>キキ</t>
    </rPh>
    <rPh sb="2" eb="3">
      <t>ト</t>
    </rPh>
    <rPh sb="4" eb="5">
      <t>ツ</t>
    </rPh>
    <rPh sb="11" eb="13">
      <t>カンリ</t>
    </rPh>
    <rPh sb="13" eb="14">
      <t>トウ</t>
    </rPh>
    <phoneticPr fontId="3"/>
  </si>
  <si>
    <t>実証用機器</t>
    <rPh sb="0" eb="2">
      <t>ジッショウ</t>
    </rPh>
    <rPh sb="2" eb="3">
      <t>ヨウ</t>
    </rPh>
    <rPh sb="3" eb="5">
      <t>キキ</t>
    </rPh>
    <phoneticPr fontId="3"/>
  </si>
  <si>
    <t>諸謝金、借料及び損料等</t>
    <rPh sb="0" eb="1">
      <t>ショ</t>
    </rPh>
    <rPh sb="1" eb="3">
      <t>シャキン</t>
    </rPh>
    <rPh sb="4" eb="6">
      <t>シャクリョウ</t>
    </rPh>
    <rPh sb="6" eb="7">
      <t>オヨ</t>
    </rPh>
    <rPh sb="8" eb="10">
      <t>ソンリョウ</t>
    </rPh>
    <rPh sb="10" eb="11">
      <t>トウ</t>
    </rPh>
    <phoneticPr fontId="3"/>
  </si>
  <si>
    <t>凸版印刷株式会社</t>
    <phoneticPr fontId="5"/>
  </si>
  <si>
    <t>ＨＥＭＳデータを用いたＣＯ２削減行動の評価方法及びＣＯ２削減行動を促進するインセンティブ付与の仕組みの検討、ＨＥＭＳ利用の価値向上のための調査事業検討会の運営</t>
    <phoneticPr fontId="5"/>
  </si>
  <si>
    <t>企画競争</t>
    <rPh sb="0" eb="2">
      <t>キカク</t>
    </rPh>
    <rPh sb="2" eb="4">
      <t>キョウソウ</t>
    </rPh>
    <phoneticPr fontId="3"/>
  </si>
  <si>
    <t>株式会社三菱総合研究所</t>
    <phoneticPr fontId="5"/>
  </si>
  <si>
    <t>調査計画策定・実施・検証、データ分析</t>
    <phoneticPr fontId="5"/>
  </si>
  <si>
    <t>富士通株式会社</t>
  </si>
  <si>
    <t>株式会社マクロミル</t>
    <rPh sb="0" eb="4">
      <t>カブシキガイシャ</t>
    </rPh>
    <phoneticPr fontId="3"/>
  </si>
  <si>
    <t>株式会社マーケッティング・サービス</t>
    <rPh sb="0" eb="4">
      <t>カブシキガイシャ</t>
    </rPh>
    <phoneticPr fontId="3"/>
  </si>
  <si>
    <t>株式会社ＮＴＴスマイルエナジー</t>
    <rPh sb="0" eb="4">
      <t>カブシキガイシャ</t>
    </rPh>
    <phoneticPr fontId="3"/>
  </si>
  <si>
    <t>株式会社ミサワホーム総合研究所</t>
    <rPh sb="0" eb="4">
      <t>カブシキガイシャ</t>
    </rPh>
    <rPh sb="10" eb="12">
      <t>ソウゴウ</t>
    </rPh>
    <rPh sb="12" eb="15">
      <t>ケンキュウジョ</t>
    </rPh>
    <phoneticPr fontId="3"/>
  </si>
  <si>
    <t>株式会社Ｓｃｉｅｎｔｉｆｉｃ Language</t>
    <rPh sb="0" eb="4">
      <t>カブシキガイシャ</t>
    </rPh>
    <phoneticPr fontId="3"/>
  </si>
  <si>
    <t>実証システム運用・データ収集費</t>
  </si>
  <si>
    <t>モニターインセンティブ、アンケートシステム構築及び運営</t>
    <rPh sb="21" eb="23">
      <t>コウチク</t>
    </rPh>
    <rPh sb="23" eb="24">
      <t>オヨ</t>
    </rPh>
    <rPh sb="25" eb="27">
      <t>ウンエイ</t>
    </rPh>
    <phoneticPr fontId="3"/>
  </si>
  <si>
    <t>モニター募集・設定、アンケート集計</t>
    <rPh sb="4" eb="6">
      <t>ボシュウ</t>
    </rPh>
    <rPh sb="7" eb="9">
      <t>セッテイ</t>
    </rPh>
    <rPh sb="15" eb="17">
      <t>シュウケイ</t>
    </rPh>
    <phoneticPr fontId="3"/>
  </si>
  <si>
    <t>ＨＥＭＳデータ収集</t>
    <rPh sb="7" eb="9">
      <t>シュウシュウ</t>
    </rPh>
    <phoneticPr fontId="3"/>
  </si>
  <si>
    <t>速記・議事録作成</t>
    <rPh sb="0" eb="2">
      <t>ソッキ</t>
    </rPh>
    <rPh sb="3" eb="6">
      <t>ギジロク</t>
    </rPh>
    <rPh sb="6" eb="8">
      <t>サクセイ</t>
    </rPh>
    <phoneticPr fontId="3"/>
  </si>
  <si>
    <t>－</t>
  </si>
  <si>
    <t>株式会社富士通総研</t>
    <rPh sb="4" eb="7">
      <t>フジツウ</t>
    </rPh>
    <rPh sb="7" eb="9">
      <t>ソウケン</t>
    </rPh>
    <phoneticPr fontId="3"/>
  </si>
  <si>
    <t>自動制御システム構築業務、ライフスタイルに合わせたアシスト制御手法検討業務、行動検出制御手法の開発業務</t>
  </si>
  <si>
    <t>CO2排出量が増加している家庭部門・業務部門では、実効性のある対策が急務であり、社会の課題・ニーズを的確に反映している。</t>
    <phoneticPr fontId="5"/>
  </si>
  <si>
    <t>集約した大量データの付加価値の検証を目的としており、国による実証と検証が必要である。</t>
    <phoneticPr fontId="5"/>
  </si>
  <si>
    <t>HEMSデータの利活用は、国として家庭部門における省CO2対策を促進するに当たって個人の生活を低炭素型に誘導するのに有効と考えられており、社会の課題・ニーズを踏まえ、優先度の高い事業である。</t>
    <rPh sb="8" eb="11">
      <t>リカツヨウ</t>
    </rPh>
    <rPh sb="17" eb="19">
      <t>カテイ</t>
    </rPh>
    <rPh sb="19" eb="21">
      <t>ブモン</t>
    </rPh>
    <rPh sb="58" eb="60">
      <t>ユウコウ</t>
    </rPh>
    <rPh sb="61" eb="62">
      <t>カンガ</t>
    </rPh>
    <phoneticPr fontId="5"/>
  </si>
  <si>
    <t>本事業は、広く公募をした上で企画競争によりその提案内容が最も優れた事業者と契約している。</t>
    <phoneticPr fontId="5"/>
  </si>
  <si>
    <t>費目・使途は事業目的に即し真に必要なものに限られている。</t>
    <phoneticPr fontId="5"/>
  </si>
  <si>
    <t>成果実績は、成果目標を達成しており、十分見合ったものとなっている。</t>
    <phoneticPr fontId="5"/>
  </si>
  <si>
    <t>ＨＥＭＳユーザーを調査対象とした事業であり、適宜有識者の助言を受けつつ実施していることから、実効性の高い手段で、効果的に実施できている。</t>
    <rPh sb="11" eb="13">
      <t>タイショウ</t>
    </rPh>
    <phoneticPr fontId="5"/>
  </si>
  <si>
    <t>活動実績は見込みに到達しており、十分見合ったものとなっている。</t>
    <phoneticPr fontId="5"/>
  </si>
  <si>
    <t>－</t>
    <phoneticPr fontId="5"/>
  </si>
  <si>
    <t>-</t>
    <phoneticPr fontId="5"/>
  </si>
  <si>
    <t>-</t>
    <phoneticPr fontId="5"/>
  </si>
  <si>
    <t>　　　　　　　　－</t>
    <phoneticPr fontId="5"/>
  </si>
  <si>
    <t>26年度限りの事業</t>
    <rPh sb="2" eb="4">
      <t>ネンド</t>
    </rPh>
    <rPh sb="4" eb="5">
      <t>カギ</t>
    </rPh>
    <rPh sb="7" eb="9">
      <t>ジギョウ</t>
    </rPh>
    <phoneticPr fontId="5"/>
  </si>
  <si>
    <t>（Ｘ．執行額）／（Y．分析したデータの世帯数）</t>
    <rPh sb="2" eb="4">
      <t>シッコウ</t>
    </rPh>
    <rPh sb="4" eb="5">
      <t>ガク</t>
    </rPh>
    <rPh sb="10" eb="12">
      <t>ブンセキ</t>
    </rPh>
    <rPh sb="18" eb="21">
      <t>セタイスウ</t>
    </rPh>
    <phoneticPr fontId="5"/>
  </si>
  <si>
    <t>百万円</t>
    <rPh sb="0" eb="1">
      <t>ヒャク</t>
    </rPh>
    <rPh sb="1" eb="3">
      <t>マンエン</t>
    </rPh>
    <phoneticPr fontId="5"/>
  </si>
  <si>
    <t>　　Ｘ/Ｙ</t>
    <phoneticPr fontId="5"/>
  </si>
  <si>
    <t>197百万円/1040世帯</t>
    <rPh sb="3" eb="4">
      <t>ヒャク</t>
    </rPh>
    <rPh sb="4" eb="6">
      <t>マンエン</t>
    </rPh>
    <rPh sb="11" eb="13">
      <t>セタイ</t>
    </rPh>
    <phoneticPr fontId="5"/>
  </si>
  <si>
    <t>133百万円/502世帯</t>
    <rPh sb="3" eb="4">
      <t>ヒャク</t>
    </rPh>
    <rPh sb="4" eb="6">
      <t>マンエン</t>
    </rPh>
    <rPh sb="10" eb="12">
      <t>セタイ</t>
    </rPh>
    <phoneticPr fontId="5"/>
  </si>
  <si>
    <t>147百万円/707世帯</t>
    <rPh sb="3" eb="4">
      <t>ヒャク</t>
    </rPh>
    <rPh sb="4" eb="6">
      <t>マンエン</t>
    </rPh>
    <rPh sb="10" eb="12">
      <t>セタイ</t>
    </rPh>
    <phoneticPr fontId="5"/>
  </si>
  <si>
    <t>中長期的に持続可能な低炭素社会を構築するためにも、2013年に1990年比で約６割の増加となっている家庭部門への対策となる本事業の実施は重要であるが、平成２４、２５年度の執行状況等を精緻に検証しつつ、予算の範囲内で、効率的・効果的に成果が得られるよう事業の実施に努めた。</t>
    <phoneticPr fontId="5"/>
  </si>
  <si>
    <t>平成２６年度事業の執行状況について、予算の範囲内で、効率的・効果的に成果が得られた。</t>
    <rPh sb="0" eb="2">
      <t>ヘイセイ</t>
    </rPh>
    <rPh sb="4" eb="6">
      <t>ネンド</t>
    </rPh>
    <rPh sb="6" eb="8">
      <t>ジギョウ</t>
    </rPh>
    <rPh sb="9" eb="11">
      <t>シッコウ</t>
    </rPh>
    <rPh sb="11" eb="13">
      <t>ジョウキョウ</t>
    </rPh>
    <rPh sb="18" eb="20">
      <t>ヨサン</t>
    </rPh>
    <phoneticPr fontId="5"/>
  </si>
  <si>
    <t>新２４－０４１，新２４ー０４６</t>
    <rPh sb="0" eb="1">
      <t>シン</t>
    </rPh>
    <phoneticPr fontId="5"/>
  </si>
  <si>
    <t>新２４－０１６、新２４－０１８</t>
    <rPh sb="8" eb="9">
      <t>シン</t>
    </rPh>
    <phoneticPr fontId="5"/>
  </si>
  <si>
    <t>０２１、０２３</t>
    <phoneticPr fontId="5"/>
  </si>
  <si>
    <t>当初見込んでいた世帯数以上の分析ができており、単位あたりコストの水準は妥当である。</t>
    <rPh sb="0" eb="2">
      <t>トウショ</t>
    </rPh>
    <rPh sb="2" eb="4">
      <t>ミコ</t>
    </rPh>
    <rPh sb="8" eb="11">
      <t>セタイスウ</t>
    </rPh>
    <rPh sb="11" eb="13">
      <t>イジョウ</t>
    </rPh>
    <rPh sb="14" eb="16">
      <t>ブンセキ</t>
    </rPh>
    <rPh sb="23" eb="25">
      <t>タンイ</t>
    </rPh>
    <rPh sb="32" eb="34">
      <t>スイジュン</t>
    </rPh>
    <rPh sb="35" eb="37">
      <t>ダトウ</t>
    </rPh>
    <phoneticPr fontId="5"/>
  </si>
  <si>
    <t>マニュアルの本数</t>
    <phoneticPr fontId="5"/>
  </si>
  <si>
    <t>－</t>
    <phoneticPr fontId="5"/>
  </si>
  <si>
    <t>関係者との報告・連絡の徹底を図るなど、効率化に向けた工夫を実施している。</t>
    <phoneticPr fontId="5"/>
  </si>
  <si>
    <t>調査計画策定・実施・検証、データ分析</t>
    <phoneticPr fontId="5"/>
  </si>
  <si>
    <t>事業の取り纏め、委員会運営等</t>
    <rPh sb="0" eb="2">
      <t>ジギョウ</t>
    </rPh>
    <rPh sb="3" eb="4">
      <t>ト</t>
    </rPh>
    <rPh sb="5" eb="6">
      <t>マト</t>
    </rPh>
    <rPh sb="8" eb="11">
      <t>イインカイ</t>
    </rPh>
    <rPh sb="11" eb="13">
      <t>ウンエイ</t>
    </rPh>
    <rPh sb="13" eb="14">
      <t>トウ</t>
    </rPh>
    <phoneticPr fontId="5"/>
  </si>
  <si>
    <t>調査計画策定・実施・検証、データ分析</t>
    <phoneticPr fontId="5"/>
  </si>
  <si>
    <t>企画競争</t>
    <rPh sb="0" eb="2">
      <t>キカク</t>
    </rPh>
    <rPh sb="2" eb="4">
      <t>キョウソウ</t>
    </rPh>
    <phoneticPr fontId="5"/>
  </si>
  <si>
    <t>随意契約</t>
    <rPh sb="0" eb="2">
      <t>ズイイ</t>
    </rPh>
    <rPh sb="2" eb="4">
      <t>ケイヤク</t>
    </rPh>
    <phoneticPr fontId="5"/>
  </si>
  <si>
    <t>１．HEMS活用によるCO2削減ポイント構築推進事業
　地域や世帯属性、機器構成等のバランスを考慮して、全国から収集したHEMSによる取得データに基づく属性別削減ポテンシャルの分析を行うとともに、外部での利活用のために安全にデータを提供するデータベースを構築する。また、家庭におけるCO2削減努力に応じたポイント付与等の、インセンティブによる家庭でのCO2削減スキームの効果について調査・実証を行うとともに、CO2削減ポイントの試行を通じてインセンティブの原資を獲得する自立的なスキームの実現可能性の検討を行う。
２．家庭における低炭素化サポートシステム普及促進実証事業
　家庭内の複数の家電や住設機器をユーザーの要求に応じて管理・自動操作できるよう高機能化したHEMS（低炭素化サポートシステム）を構築し、負担無く継続的な省エネを実施するためのシステムに求められる要件について整理するとともに、世帯属性（家族構成・ライフスタイル等）毎に異なる適切なアドバイスや機器の自動制御方法等について検討を行う。</t>
    <phoneticPr fontId="5"/>
  </si>
  <si>
    <t>本事業では、HEMS（低炭素化サポートシステム）設置世帯の大量のデータを利活用することで、CO2削減ポイント等の継続的なインセンティブを自立的に設けるモデルの早期構築を行うとともに、各家庭のライフスタイルに合わせたCO2削減・省エネ行動をサポートするシステムを構築し、家庭における低炭素なライフスタイルの変革を促す。</t>
    <phoneticPr fontId="5"/>
  </si>
  <si>
    <t>tCO2/年</t>
    <rPh sb="5" eb="6">
      <t>ネン</t>
    </rPh>
    <phoneticPr fontId="5"/>
  </si>
  <si>
    <t>本事業において、実証したシステムで得られたCO2削減量。</t>
    <rPh sb="0" eb="1">
      <t>ホン</t>
    </rPh>
    <rPh sb="1" eb="3">
      <t>ジギョウ</t>
    </rPh>
    <rPh sb="8" eb="10">
      <t>ジッショウ</t>
    </rPh>
    <rPh sb="17" eb="18">
      <t>エ</t>
    </rPh>
    <rPh sb="24" eb="26">
      <t>サクゲン</t>
    </rPh>
    <rPh sb="26" eb="27">
      <t>リョウ</t>
    </rPh>
    <phoneticPr fontId="5"/>
  </si>
  <si>
    <t>CO2削減量（見込み）</t>
    <rPh sb="3" eb="6">
      <t>サクゲンリョウ</t>
    </rPh>
    <rPh sb="7" eb="9">
      <t>ミコ</t>
    </rPh>
    <phoneticPr fontId="5"/>
  </si>
  <si>
    <t>-</t>
    <phoneticPr fontId="5"/>
  </si>
  <si>
    <t>本事業において、分析した結果や構築したシステムについて纏めたマニュアルが作成され、事業者がＨＥＭＳデータを利活用した事業を検討する上での手引きとする。</t>
    <rPh sb="0" eb="1">
      <t>ホン</t>
    </rPh>
    <rPh sb="1" eb="3">
      <t>ジギョウ</t>
    </rPh>
    <rPh sb="8" eb="10">
      <t>ブンセキ</t>
    </rPh>
    <rPh sb="12" eb="14">
      <t>ケッカ</t>
    </rPh>
    <rPh sb="15" eb="17">
      <t>コウチク</t>
    </rPh>
    <rPh sb="27" eb="28">
      <t>マト</t>
    </rPh>
    <rPh sb="36" eb="38">
      <t>サクセイ</t>
    </rPh>
    <rPh sb="41" eb="44">
      <t>ジギョウシャ</t>
    </rPh>
    <rPh sb="53" eb="54">
      <t>リ</t>
    </rPh>
    <rPh sb="54" eb="56">
      <t>カツヨウ</t>
    </rPh>
    <rPh sb="58" eb="60">
      <t>ジギョウ</t>
    </rPh>
    <rPh sb="61" eb="63">
      <t>ケントウ</t>
    </rPh>
    <rPh sb="65" eb="66">
      <t>ウエ</t>
    </rPh>
    <rPh sb="68" eb="70">
      <t>テビ</t>
    </rPh>
    <phoneticPr fontId="5"/>
  </si>
  <si>
    <t>予定通り終了</t>
  </si>
  <si>
    <t>終了予定</t>
  </si>
  <si>
    <t>本事業で得られた成果をマニュアルとして公開し、事業者がＨＥＭＳデータを利活用した事業を検討する上での手引きとする。</t>
    <rPh sb="0" eb="1">
      <t>ホン</t>
    </rPh>
    <rPh sb="1" eb="3">
      <t>ジギョウ</t>
    </rPh>
    <rPh sb="4" eb="5">
      <t>エ</t>
    </rPh>
    <rPh sb="8" eb="10">
      <t>セイカ</t>
    </rPh>
    <rPh sb="19" eb="21">
      <t>コウカイ</t>
    </rPh>
    <phoneticPr fontId="5"/>
  </si>
  <si>
    <t>－</t>
    <phoneticPr fontId="5"/>
  </si>
  <si>
    <t>H26まで事業を実施してどのような成果を得たのか。得た成果をどのように活かしていくのかを整理すること。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</si>
</sst>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165100</xdr:colOff>
      <xdr:row>139</xdr:row>
      <xdr:rowOff>241300</xdr:rowOff>
    </xdr:from>
    <xdr:to>
      <xdr:col>16</xdr:col>
      <xdr:colOff>92562</xdr:colOff>
      <xdr:row>141</xdr:row>
      <xdr:rowOff>67023</xdr:rowOff>
    </xdr:to>
    <xdr:sp macro="" textlink="">
      <xdr:nvSpPr>
        <xdr:cNvPr id="5" name="正方形/長方形 4"/>
        <xdr:cNvSpPr/>
      </xdr:nvSpPr>
      <xdr:spPr>
        <a:xfrm>
          <a:off x="1587500" y="31496000"/>
          <a:ext cx="1756262" cy="5369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p>
      </xdr:txBody>
    </xdr:sp>
    <xdr:clientData/>
  </xdr:twoCellAnchor>
  <xdr:twoCellAnchor>
    <xdr:from>
      <xdr:col>11</xdr:col>
      <xdr:colOff>62259</xdr:colOff>
      <xdr:row>141</xdr:row>
      <xdr:rowOff>81910</xdr:rowOff>
    </xdr:from>
    <xdr:to>
      <xdr:col>11</xdr:col>
      <xdr:colOff>62259</xdr:colOff>
      <xdr:row>162</xdr:row>
      <xdr:rowOff>30309</xdr:rowOff>
    </xdr:to>
    <xdr:cxnSp macro="">
      <xdr:nvCxnSpPr>
        <xdr:cNvPr id="6" name="直線コネクタ 5"/>
        <xdr:cNvCxnSpPr/>
      </xdr:nvCxnSpPr>
      <xdr:spPr>
        <a:xfrm>
          <a:off x="2297459" y="32047810"/>
          <a:ext cx="0" cy="7415999"/>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80025</xdr:colOff>
      <xdr:row>145</xdr:row>
      <xdr:rowOff>287853</xdr:rowOff>
    </xdr:from>
    <xdr:to>
      <xdr:col>18</xdr:col>
      <xdr:colOff>106880</xdr:colOff>
      <xdr:row>146</xdr:row>
      <xdr:rowOff>207970</xdr:rowOff>
    </xdr:to>
    <xdr:sp macro="" textlink="">
      <xdr:nvSpPr>
        <xdr:cNvPr id="7" name="テキスト ボックス 6"/>
        <xdr:cNvSpPr txBox="1"/>
      </xdr:nvSpPr>
      <xdr:spPr>
        <a:xfrm>
          <a:off x="2508900" y="33875384"/>
          <a:ext cx="1241293" cy="277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22</xdr:col>
      <xdr:colOff>132409</xdr:colOff>
      <xdr:row>146</xdr:row>
      <xdr:rowOff>244202</xdr:rowOff>
    </xdr:from>
    <xdr:to>
      <xdr:col>49</xdr:col>
      <xdr:colOff>283441</xdr:colOff>
      <xdr:row>149</xdr:row>
      <xdr:rowOff>108640</xdr:rowOff>
    </xdr:to>
    <xdr:sp macro="" textlink="">
      <xdr:nvSpPr>
        <xdr:cNvPr id="8" name="大かっこ 7"/>
        <xdr:cNvSpPr/>
      </xdr:nvSpPr>
      <xdr:spPr>
        <a:xfrm>
          <a:off x="4585347" y="34188921"/>
          <a:ext cx="5616000" cy="93600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wrap="square" lIns="36000" rIns="36000" rtlCol="0" anchor="t">
          <a:noAutofit/>
        </a:bodyPr>
        <a:lstStyle/>
        <a:p>
          <a:pPr algn="l"/>
          <a:r>
            <a:rPr kumimoji="1" lang="en-US" altLang="ja-JP" sz="1050"/>
            <a:t>【</a:t>
          </a:r>
          <a:r>
            <a:rPr kumimoji="1" lang="ja-JP" altLang="en-US" sz="1050"/>
            <a:t>業務内容</a:t>
          </a:r>
          <a:r>
            <a:rPr kumimoji="1" lang="en-US" altLang="ja-JP" sz="1050"/>
            <a:t>】</a:t>
          </a:r>
        </a:p>
        <a:p>
          <a:pPr algn="l"/>
          <a:r>
            <a:rPr kumimoji="1" lang="ja-JP" altLang="en-US" sz="1050">
              <a:latin typeface="ＭＳ Ｐゴシック" panose="020B0600070205080204" pitchFamily="50" charset="-128"/>
              <a:ea typeface="ＭＳ Ｐゴシック" panose="020B0600070205080204" pitchFamily="50" charset="-128"/>
            </a:rPr>
            <a:t>○ＨＥＭＳデータを用いた</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ＣＯ２削減行動の評価方法の検討</a:t>
          </a:r>
          <a:endParaRPr kumimoji="1" lang="en-US" altLang="ja-JP" sz="105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○ＨＥＭＳデータを活用した</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ＣＯ２削減行動</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を促進するインセンティブ付与の仕組みの</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検討</a:t>
          </a:r>
          <a:endParaRPr kumimoji="1" lang="en-US" altLang="ja-JP" sz="105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○ＨＥＭＳ利用の価値向上のための調査事業検討会の運営</a:t>
          </a:r>
        </a:p>
      </xdr:txBody>
    </xdr:sp>
    <xdr:clientData/>
  </xdr:twoCellAnchor>
  <xdr:twoCellAnchor>
    <xdr:from>
      <xdr:col>22</xdr:col>
      <xdr:colOff>132409</xdr:colOff>
      <xdr:row>149</xdr:row>
      <xdr:rowOff>187792</xdr:rowOff>
    </xdr:from>
    <xdr:to>
      <xdr:col>40</xdr:col>
      <xdr:colOff>190500</xdr:colOff>
      <xdr:row>150</xdr:row>
      <xdr:rowOff>154604</xdr:rowOff>
    </xdr:to>
    <xdr:sp macro="" textlink="">
      <xdr:nvSpPr>
        <xdr:cNvPr id="10" name="大かっこ 9"/>
        <xdr:cNvSpPr/>
      </xdr:nvSpPr>
      <xdr:spPr>
        <a:xfrm>
          <a:off x="4585347" y="35204073"/>
          <a:ext cx="3701403" cy="32400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ja-JP" altLang="ja-JP" sz="1050">
              <a:solidFill>
                <a:schemeClr val="tx1"/>
              </a:solidFill>
              <a:effectLst/>
              <a:latin typeface="+mn-lt"/>
              <a:ea typeface="+mn-ea"/>
              <a:cs typeface="+mn-cs"/>
            </a:rPr>
            <a:t>○</a:t>
          </a:r>
          <a:r>
            <a:rPr kumimoji="1" lang="ja-JP" altLang="en-US" sz="1050"/>
            <a:t>調査計画策定・実施・検証、データ分析</a:t>
          </a:r>
        </a:p>
      </xdr:txBody>
    </xdr:sp>
    <xdr:clientData/>
  </xdr:twoCellAnchor>
  <xdr:twoCellAnchor>
    <xdr:from>
      <xdr:col>12</xdr:col>
      <xdr:colOff>120119</xdr:colOff>
      <xdr:row>146</xdr:row>
      <xdr:rowOff>240185</xdr:rowOff>
    </xdr:from>
    <xdr:to>
      <xdr:col>22</xdr:col>
      <xdr:colOff>40056</xdr:colOff>
      <xdr:row>150</xdr:row>
      <xdr:rowOff>287435</xdr:rowOff>
    </xdr:to>
    <xdr:sp macro="" textlink="">
      <xdr:nvSpPr>
        <xdr:cNvPr id="12" name="正方形/長方形 11"/>
        <xdr:cNvSpPr/>
      </xdr:nvSpPr>
      <xdr:spPr>
        <a:xfrm>
          <a:off x="2548994" y="34184904"/>
          <a:ext cx="1944000" cy="147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l"/>
          <a:r>
            <a:rPr kumimoji="1" lang="ja-JP" altLang="en-US" sz="1100">
              <a:solidFill>
                <a:sysClr val="windowText" lastClr="000000"/>
              </a:solidFill>
            </a:rPr>
            <a:t>　Ａ．凸版印刷（株）</a:t>
          </a:r>
          <a:endParaRPr kumimoji="1" lang="en-US" altLang="ja-JP" sz="1100">
            <a:solidFill>
              <a:sysClr val="windowText" lastClr="000000"/>
            </a:solidFill>
          </a:endParaRPr>
        </a:p>
        <a:p>
          <a:pPr algn="l"/>
          <a:r>
            <a:rPr kumimoji="1" lang="ja-JP" altLang="en-US" sz="1100">
              <a:solidFill>
                <a:sysClr val="windowText" lastClr="000000"/>
              </a:solidFill>
            </a:rPr>
            <a:t>　　　　６９百万円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Ｂ．（株）三菱総合研究所</a:t>
          </a:r>
          <a:endParaRPr lang="ja-JP" altLang="ja-JP">
            <a:solidFill>
              <a:sysClr val="windowText" lastClr="000000"/>
            </a:solidFill>
            <a:effectLst/>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２５百万円</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17</xdr:col>
      <xdr:colOff>80088</xdr:colOff>
      <xdr:row>150</xdr:row>
      <xdr:rowOff>287435</xdr:rowOff>
    </xdr:from>
    <xdr:to>
      <xdr:col>17</xdr:col>
      <xdr:colOff>80088</xdr:colOff>
      <xdr:row>152</xdr:row>
      <xdr:rowOff>154781</xdr:rowOff>
    </xdr:to>
    <xdr:cxnSp macro="">
      <xdr:nvCxnSpPr>
        <xdr:cNvPr id="13" name="直線コネクタ 12"/>
        <xdr:cNvCxnSpPr>
          <a:endCxn id="12" idx="2"/>
        </xdr:cNvCxnSpPr>
      </xdr:nvCxnSpPr>
      <xdr:spPr bwMode="auto">
        <a:xfrm flipH="1" flipV="1">
          <a:off x="3520994" y="35660904"/>
          <a:ext cx="0" cy="581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156924</xdr:colOff>
      <xdr:row>150</xdr:row>
      <xdr:rowOff>251873</xdr:rowOff>
    </xdr:from>
    <xdr:to>
      <xdr:col>32</xdr:col>
      <xdr:colOff>40862</xdr:colOff>
      <xdr:row>151</xdr:row>
      <xdr:rowOff>164846</xdr:rowOff>
    </xdr:to>
    <xdr:sp macro="" textlink="">
      <xdr:nvSpPr>
        <xdr:cNvPr id="14" name="テキスト ボックス 13"/>
        <xdr:cNvSpPr txBox="1"/>
      </xdr:nvSpPr>
      <xdr:spPr bwMode="auto">
        <a:xfrm>
          <a:off x="4609862" y="35625342"/>
          <a:ext cx="1908000" cy="270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24</xdr:col>
      <xdr:colOff>184955</xdr:colOff>
      <xdr:row>151</xdr:row>
      <xdr:rowOff>225320</xdr:rowOff>
    </xdr:from>
    <xdr:to>
      <xdr:col>32</xdr:col>
      <xdr:colOff>55553</xdr:colOff>
      <xdr:row>153</xdr:row>
      <xdr:rowOff>66148</xdr:rowOff>
    </xdr:to>
    <xdr:sp macro="" textlink="">
      <xdr:nvSpPr>
        <xdr:cNvPr id="15" name="正方形/長方形 14"/>
        <xdr:cNvSpPr/>
      </xdr:nvSpPr>
      <xdr:spPr>
        <a:xfrm>
          <a:off x="5042705" y="35955976"/>
          <a:ext cx="1489848" cy="5552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ja-JP" altLang="en-US" sz="1100">
              <a:solidFill>
                <a:sysClr val="windowText" lastClr="000000"/>
              </a:solidFill>
            </a:rPr>
            <a:t>Ｃ．　各外注先（６社）</a:t>
          </a:r>
          <a:endParaRPr kumimoji="1" lang="en-US" altLang="ja-JP" sz="1100">
            <a:solidFill>
              <a:sysClr val="windowText" lastClr="000000"/>
            </a:solidFill>
          </a:endParaRPr>
        </a:p>
        <a:p>
          <a:pPr algn="ctr"/>
          <a:r>
            <a:rPr kumimoji="1" lang="ja-JP" altLang="en-US" sz="1100">
              <a:solidFill>
                <a:sysClr val="windowText" lastClr="000000"/>
              </a:solidFill>
            </a:rPr>
            <a:t>４３百万円</a:t>
          </a:r>
          <a:r>
            <a:rPr kumimoji="1" lang="ja-JP" altLang="en-US" sz="1000">
              <a:solidFill>
                <a:sysClr val="windowText" lastClr="000000"/>
              </a:solidFill>
            </a:rPr>
            <a:t>　</a:t>
          </a:r>
        </a:p>
      </xdr:txBody>
    </xdr:sp>
    <xdr:clientData/>
  </xdr:twoCellAnchor>
  <xdr:twoCellAnchor>
    <xdr:from>
      <xdr:col>17</xdr:col>
      <xdr:colOff>82710</xdr:colOff>
      <xdr:row>152</xdr:row>
      <xdr:rowOff>154781</xdr:rowOff>
    </xdr:from>
    <xdr:to>
      <xdr:col>24</xdr:col>
      <xdr:colOff>177866</xdr:colOff>
      <xdr:row>152</xdr:row>
      <xdr:rowOff>154781</xdr:rowOff>
    </xdr:to>
    <xdr:cxnSp macro="">
      <xdr:nvCxnSpPr>
        <xdr:cNvPr id="17" name="直線コネクタ 16"/>
        <xdr:cNvCxnSpPr/>
      </xdr:nvCxnSpPr>
      <xdr:spPr>
        <a:xfrm>
          <a:off x="3523616" y="36242625"/>
          <a:ext cx="151200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158749</xdr:colOff>
      <xdr:row>151</xdr:row>
      <xdr:rowOff>140161</xdr:rowOff>
    </xdr:from>
    <xdr:to>
      <xdr:col>42</xdr:col>
      <xdr:colOff>119062</xdr:colOff>
      <xdr:row>153</xdr:row>
      <xdr:rowOff>321463</xdr:rowOff>
    </xdr:to>
    <xdr:sp macro="" textlink="">
      <xdr:nvSpPr>
        <xdr:cNvPr id="18" name="大かっこ 17"/>
        <xdr:cNvSpPr/>
      </xdr:nvSpPr>
      <xdr:spPr>
        <a:xfrm>
          <a:off x="6635749" y="35870817"/>
          <a:ext cx="1984376" cy="89567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ja-JP" altLang="en-US" sz="1000"/>
            <a:t>◯モニターインセンティブ</a:t>
          </a:r>
          <a:endParaRPr kumimoji="1" lang="en-US" altLang="ja-JP" sz="1000"/>
        </a:p>
        <a:p>
          <a:pPr algn="l"/>
          <a:r>
            <a:rPr kumimoji="1" lang="ja-JP" altLang="en-US" sz="1000"/>
            <a:t>◯データ収集</a:t>
          </a:r>
          <a:endParaRPr kumimoji="1" lang="en-US" altLang="ja-JP" sz="1000"/>
        </a:p>
        <a:p>
          <a:pPr algn="l"/>
          <a:r>
            <a:rPr kumimoji="1" lang="ja-JP" altLang="en-US" sz="1000"/>
            <a:t>◯アンケート集計</a:t>
          </a:r>
          <a:endParaRPr kumimoji="1" lang="en-US" altLang="ja-JP" sz="1000"/>
        </a:p>
        <a:p>
          <a:pPr algn="l"/>
          <a:r>
            <a:rPr kumimoji="1" lang="ja-JP" altLang="en-US" sz="1000"/>
            <a:t>◯実証システム運用</a:t>
          </a:r>
          <a:endParaRPr kumimoji="1" lang="en-US" altLang="ja-JP" sz="1000"/>
        </a:p>
        <a:p>
          <a:pPr algn="l"/>
          <a:r>
            <a:rPr kumimoji="1" lang="ja-JP" altLang="en-US" sz="1000"/>
            <a:t>◯その他支援業務</a:t>
          </a:r>
        </a:p>
      </xdr:txBody>
    </xdr:sp>
    <xdr:clientData/>
  </xdr:twoCellAnchor>
  <xdr:twoCellAnchor>
    <xdr:from>
      <xdr:col>11</xdr:col>
      <xdr:colOff>54067</xdr:colOff>
      <xdr:row>147</xdr:row>
      <xdr:rowOff>149859</xdr:rowOff>
    </xdr:from>
    <xdr:to>
      <xdr:col>12</xdr:col>
      <xdr:colOff>103661</xdr:colOff>
      <xdr:row>147</xdr:row>
      <xdr:rowOff>149859</xdr:rowOff>
    </xdr:to>
    <xdr:cxnSp macro="">
      <xdr:nvCxnSpPr>
        <xdr:cNvPr id="19" name="直線矢印コネクタ 18"/>
        <xdr:cNvCxnSpPr/>
      </xdr:nvCxnSpPr>
      <xdr:spPr>
        <a:xfrm>
          <a:off x="2280536" y="34451765"/>
          <a:ext cx="252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133902</xdr:colOff>
      <xdr:row>141</xdr:row>
      <xdr:rowOff>309807</xdr:rowOff>
    </xdr:from>
    <xdr:to>
      <xdr:col>47</xdr:col>
      <xdr:colOff>130968</xdr:colOff>
      <xdr:row>145</xdr:row>
      <xdr:rowOff>345281</xdr:rowOff>
    </xdr:to>
    <xdr:sp macro="" textlink="">
      <xdr:nvSpPr>
        <xdr:cNvPr id="20" name="大かっこ 19"/>
        <xdr:cNvSpPr/>
      </xdr:nvSpPr>
      <xdr:spPr>
        <a:xfrm>
          <a:off x="2360371" y="31575620"/>
          <a:ext cx="7283691" cy="1464224"/>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wrap="square" lIns="36000" rIns="36000" rtlCol="0" anchor="t">
          <a:noAutofit/>
        </a:bodyPr>
        <a:lstStyle/>
        <a:p>
          <a:pPr algn="l"/>
          <a:r>
            <a:rPr kumimoji="1" lang="ja-JP" altLang="en-US" sz="1050">
              <a:latin typeface="ＭＳ Ｐゴシック" panose="020B0600070205080204" pitchFamily="50" charset="-128"/>
              <a:ea typeface="ＭＳ Ｐゴシック" panose="020B0600070205080204" pitchFamily="50" charset="-128"/>
            </a:rPr>
            <a:t>１．</a:t>
          </a:r>
          <a:r>
            <a:rPr kumimoji="1" lang="en-US" altLang="ja-JP" sz="1050">
              <a:latin typeface="ＭＳ Ｐゴシック" panose="020B0600070205080204" pitchFamily="50" charset="-128"/>
              <a:ea typeface="ＭＳ Ｐゴシック" panose="020B0600070205080204" pitchFamily="50" charset="-128"/>
            </a:rPr>
            <a:t>HEMS</a:t>
          </a:r>
          <a:r>
            <a:rPr kumimoji="1" lang="ja-JP" altLang="en-US" sz="1050">
              <a:latin typeface="ＭＳ Ｐゴシック" panose="020B0600070205080204" pitchFamily="50" charset="-128"/>
              <a:ea typeface="ＭＳ Ｐゴシック" panose="020B0600070205080204" pitchFamily="50" charset="-128"/>
            </a:rPr>
            <a:t>活用による</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削減ポイント構築推進事業</a:t>
          </a:r>
        </a:p>
        <a:p>
          <a:pPr algn="l"/>
          <a:r>
            <a:rPr kumimoji="1" lang="ja-JP" altLang="en-US" sz="1050">
              <a:latin typeface="ＭＳ Ｐゴシック" panose="020B0600070205080204" pitchFamily="50" charset="-128"/>
              <a:ea typeface="ＭＳ Ｐゴシック" panose="020B0600070205080204" pitchFamily="50" charset="-128"/>
            </a:rPr>
            <a:t>　地域や世帯属性、機器構成等のバランスを考慮して、全国から収集した</a:t>
          </a:r>
          <a:r>
            <a:rPr kumimoji="1" lang="en-US" altLang="ja-JP" sz="1050">
              <a:latin typeface="ＭＳ Ｐゴシック" panose="020B0600070205080204" pitchFamily="50" charset="-128"/>
              <a:ea typeface="ＭＳ Ｐゴシック" panose="020B0600070205080204" pitchFamily="50" charset="-128"/>
            </a:rPr>
            <a:t>HEMS</a:t>
          </a:r>
          <a:r>
            <a:rPr kumimoji="1" lang="ja-JP" altLang="en-US" sz="1050">
              <a:latin typeface="ＭＳ Ｐゴシック" panose="020B0600070205080204" pitchFamily="50" charset="-128"/>
              <a:ea typeface="ＭＳ Ｐゴシック" panose="020B0600070205080204" pitchFamily="50" charset="-128"/>
            </a:rPr>
            <a:t>による取得データに基づく属性別削減ポテンシャルの分析を行うとともに、外部での利活用のために安全にデータを提供するデータベースを構築する。また、家庭における</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削減努力に応じたポイント付与等の、インセンティブによる家庭での</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削減スキームの効果について調査・実証を行うとともに、</a:t>
          </a:r>
          <a:r>
            <a:rPr kumimoji="1" lang="en-US" altLang="ja-JP" sz="1050">
              <a:latin typeface="ＭＳ Ｐゴシック" panose="020B0600070205080204" pitchFamily="50" charset="-128"/>
              <a:ea typeface="ＭＳ Ｐゴシック" panose="020B0600070205080204" pitchFamily="50" charset="-128"/>
            </a:rPr>
            <a:t>CO2</a:t>
          </a:r>
          <a:r>
            <a:rPr kumimoji="1" lang="ja-JP" altLang="en-US" sz="1050">
              <a:latin typeface="ＭＳ Ｐゴシック" panose="020B0600070205080204" pitchFamily="50" charset="-128"/>
              <a:ea typeface="ＭＳ Ｐゴシック" panose="020B0600070205080204" pitchFamily="50" charset="-128"/>
            </a:rPr>
            <a:t>削減ポイントの試行を通じてインセンティブの原資を獲得する自立的なスキームの実現可能性の検討を行う。</a:t>
          </a:r>
        </a:p>
        <a:p>
          <a:pPr algn="l"/>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133902</xdr:colOff>
      <xdr:row>157</xdr:row>
      <xdr:rowOff>10193</xdr:rowOff>
    </xdr:from>
    <xdr:to>
      <xdr:col>46</xdr:col>
      <xdr:colOff>178593</xdr:colOff>
      <xdr:row>160</xdr:row>
      <xdr:rowOff>142877</xdr:rowOff>
    </xdr:to>
    <xdr:sp macro="" textlink="">
      <xdr:nvSpPr>
        <xdr:cNvPr id="21" name="大かっこ 20"/>
        <xdr:cNvSpPr/>
      </xdr:nvSpPr>
      <xdr:spPr>
        <a:xfrm>
          <a:off x="2360371" y="36991006"/>
          <a:ext cx="7128910" cy="1204246"/>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wrap="square" lIns="36000" rIns="36000" rtlCol="0" anchor="t">
          <a:noAutofit/>
        </a:bodyPr>
        <a:lstStyle/>
        <a:p>
          <a:pPr algn="l"/>
          <a:r>
            <a:rPr kumimoji="1" lang="ja-JP" altLang="en-US" sz="1050">
              <a:latin typeface="ＭＳ Ｐゴシック" panose="020B0600070205080204" pitchFamily="50" charset="-128"/>
              <a:ea typeface="ＭＳ Ｐゴシック" panose="020B0600070205080204" pitchFamily="50" charset="-128"/>
            </a:rPr>
            <a:t>２．家庭における低炭素化サポートシステム普及促進実証事業</a:t>
          </a:r>
        </a:p>
        <a:p>
          <a:pPr algn="l"/>
          <a:r>
            <a:rPr kumimoji="1" lang="ja-JP" altLang="en-US" sz="1050">
              <a:latin typeface="ＭＳ Ｐゴシック" panose="020B0600070205080204" pitchFamily="50" charset="-128"/>
              <a:ea typeface="ＭＳ Ｐゴシック" panose="020B0600070205080204" pitchFamily="50" charset="-128"/>
            </a:rPr>
            <a:t>　家庭内の複数の家電や住設機器をユーザーの要求に応じて管理・自動操作できるよう高機能化した</a:t>
          </a:r>
          <a:r>
            <a:rPr kumimoji="1" lang="en-US" altLang="ja-JP" sz="1050">
              <a:latin typeface="ＭＳ Ｐゴシック" panose="020B0600070205080204" pitchFamily="50" charset="-128"/>
              <a:ea typeface="ＭＳ Ｐゴシック" panose="020B0600070205080204" pitchFamily="50" charset="-128"/>
            </a:rPr>
            <a:t>HEMS</a:t>
          </a:r>
          <a:r>
            <a:rPr kumimoji="1" lang="ja-JP" altLang="en-US" sz="1050">
              <a:latin typeface="ＭＳ Ｐゴシック" panose="020B0600070205080204" pitchFamily="50" charset="-128"/>
              <a:ea typeface="ＭＳ Ｐゴシック" panose="020B0600070205080204" pitchFamily="50" charset="-128"/>
            </a:rPr>
            <a:t>（低炭素化サポートシステム）を構築し、負担無く継続的な省エネを実施するためのシステムに求められる要件について整理するとともに、世帯属性（家族構成・ライフスタイル等）毎に異なる適切なアドバイスや機器の自動制御方法等について検討を行う。</a:t>
          </a:r>
        </a:p>
      </xdr:txBody>
    </xdr:sp>
    <xdr:clientData/>
  </xdr:twoCellAnchor>
  <xdr:twoCellAnchor>
    <xdr:from>
      <xdr:col>12</xdr:col>
      <xdr:colOff>92626</xdr:colOff>
      <xdr:row>160</xdr:row>
      <xdr:rowOff>203200</xdr:rowOff>
    </xdr:from>
    <xdr:to>
      <xdr:col>18</xdr:col>
      <xdr:colOff>119481</xdr:colOff>
      <xdr:row>161</xdr:row>
      <xdr:rowOff>123317</xdr:rowOff>
    </xdr:to>
    <xdr:sp macro="" textlink="">
      <xdr:nvSpPr>
        <xdr:cNvPr id="22" name="テキスト ボックス 21"/>
        <xdr:cNvSpPr txBox="1"/>
      </xdr:nvSpPr>
      <xdr:spPr>
        <a:xfrm>
          <a:off x="2521501" y="39148544"/>
          <a:ext cx="1241293" cy="27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12</xdr:col>
      <xdr:colOff>132723</xdr:colOff>
      <xdr:row>161</xdr:row>
      <xdr:rowOff>191255</xdr:rowOff>
    </xdr:from>
    <xdr:to>
      <xdr:col>20</xdr:col>
      <xdr:colOff>55916</xdr:colOff>
      <xdr:row>163</xdr:row>
      <xdr:rowOff>92055</xdr:rowOff>
    </xdr:to>
    <xdr:sp macro="" textlink="">
      <xdr:nvSpPr>
        <xdr:cNvPr id="23" name="正方形/長方形 22"/>
        <xdr:cNvSpPr/>
      </xdr:nvSpPr>
      <xdr:spPr>
        <a:xfrm>
          <a:off x="2561598" y="39493786"/>
          <a:ext cx="1542443" cy="615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ja-JP" altLang="en-US" sz="1100">
              <a:solidFill>
                <a:sysClr val="windowText" lastClr="000000"/>
              </a:solidFill>
            </a:rPr>
            <a:t>Ｄ．（株）富士通総研</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clientData/>
  </xdr:twoCellAnchor>
  <xdr:twoCellAnchor>
    <xdr:from>
      <xdr:col>11</xdr:col>
      <xdr:colOff>54762</xdr:colOff>
      <xdr:row>162</xdr:row>
      <xdr:rowOff>41394</xdr:rowOff>
    </xdr:from>
    <xdr:to>
      <xdr:col>12</xdr:col>
      <xdr:colOff>104356</xdr:colOff>
      <xdr:row>162</xdr:row>
      <xdr:rowOff>41394</xdr:rowOff>
    </xdr:to>
    <xdr:cxnSp macro="">
      <xdr:nvCxnSpPr>
        <xdr:cNvPr id="24" name="直線矢印コネクタ 23"/>
        <xdr:cNvCxnSpPr/>
      </xdr:nvCxnSpPr>
      <xdr:spPr>
        <a:xfrm>
          <a:off x="2281231" y="39701113"/>
          <a:ext cx="252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155329</xdr:colOff>
      <xdr:row>160</xdr:row>
      <xdr:rowOff>336558</xdr:rowOff>
    </xdr:from>
    <xdr:ext cx="3511801" cy="876836"/>
    <xdr:sp macro="" textlink="">
      <xdr:nvSpPr>
        <xdr:cNvPr id="25" name="大かっこ 24"/>
        <xdr:cNvSpPr/>
      </xdr:nvSpPr>
      <xdr:spPr>
        <a:xfrm>
          <a:off x="4405860" y="39281902"/>
          <a:ext cx="3511801" cy="87683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pPr algn="l"/>
          <a:r>
            <a:rPr kumimoji="1" lang="en-US" altLang="ja-JP" sz="1050"/>
            <a:t>【</a:t>
          </a:r>
          <a:r>
            <a:rPr kumimoji="1" lang="ja-JP" altLang="en-US" sz="1050"/>
            <a:t>業務内容</a:t>
          </a:r>
          <a:r>
            <a:rPr kumimoji="1" lang="en-US" altLang="ja-JP" sz="1050"/>
            <a:t>】</a:t>
          </a:r>
        </a:p>
        <a:p>
          <a:pPr algn="l"/>
          <a:r>
            <a:rPr kumimoji="1" lang="ja-JP" altLang="en-US" sz="1050"/>
            <a:t>○自動制御システム構築業務</a:t>
          </a:r>
        </a:p>
        <a:p>
          <a:pPr algn="l"/>
          <a:r>
            <a:rPr kumimoji="1" lang="ja-JP" altLang="en-US" sz="1050"/>
            <a:t>○ライフスタイルに合わせたアシスト制御手法検討業務</a:t>
          </a:r>
        </a:p>
        <a:p>
          <a:pPr algn="l"/>
          <a:r>
            <a:rPr kumimoji="1" lang="ja-JP" altLang="en-US" sz="1050"/>
            <a:t>○行動検出制御手法の開発業務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showGridLines="0" tabSelected="1" view="pageBreakPreview" topLeftCell="A130" zoomScaleNormal="75" zoomScaleSheetLayoutView="100" zoomScalePageLayoutView="85" workbookViewId="0">
      <selection activeCell="F133" sqref="F133:AX133"/>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9" t="s">
        <v>376</v>
      </c>
      <c r="AR2" s="679"/>
      <c r="AS2" s="59" t="str">
        <f>IF(OR(AQ2="　", AQ2=""), "", "-")</f>
        <v/>
      </c>
      <c r="AT2" s="680">
        <v>27</v>
      </c>
      <c r="AU2" s="680"/>
      <c r="AV2" s="60" t="str">
        <f>IF(AW2="", "", "-")</f>
        <v/>
      </c>
      <c r="AW2" s="681"/>
      <c r="AX2" s="681"/>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377</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383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379</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213</v>
      </c>
      <c r="H5" s="615"/>
      <c r="I5" s="615"/>
      <c r="J5" s="615"/>
      <c r="K5" s="615"/>
      <c r="L5" s="615"/>
      <c r="M5" s="654" t="s">
        <v>92</v>
      </c>
      <c r="N5" s="655"/>
      <c r="O5" s="655"/>
      <c r="P5" s="655"/>
      <c r="Q5" s="655"/>
      <c r="R5" s="656"/>
      <c r="S5" s="614" t="s">
        <v>97</v>
      </c>
      <c r="T5" s="615"/>
      <c r="U5" s="615"/>
      <c r="V5" s="615"/>
      <c r="W5" s="615"/>
      <c r="X5" s="616"/>
      <c r="Y5" s="445" t="s">
        <v>3</v>
      </c>
      <c r="Z5" s="446"/>
      <c r="AA5" s="446"/>
      <c r="AB5" s="446"/>
      <c r="AC5" s="446"/>
      <c r="AD5" s="447"/>
      <c r="AE5" s="448" t="s">
        <v>380</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0" t="s">
        <v>25</v>
      </c>
      <c r="B7" s="481"/>
      <c r="C7" s="481"/>
      <c r="D7" s="481"/>
      <c r="E7" s="481"/>
      <c r="F7" s="481"/>
      <c r="G7" s="482" t="s">
        <v>384</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385</v>
      </c>
      <c r="AF7" s="487"/>
      <c r="AG7" s="487"/>
      <c r="AH7" s="487"/>
      <c r="AI7" s="487"/>
      <c r="AJ7" s="487"/>
      <c r="AK7" s="487"/>
      <c r="AL7" s="487"/>
      <c r="AM7" s="487"/>
      <c r="AN7" s="487"/>
      <c r="AO7" s="487"/>
      <c r="AP7" s="487"/>
      <c r="AQ7" s="487"/>
      <c r="AR7" s="487"/>
      <c r="AS7" s="487"/>
      <c r="AT7" s="487"/>
      <c r="AU7" s="487"/>
      <c r="AV7" s="487"/>
      <c r="AW7" s="487"/>
      <c r="AX7" s="488"/>
    </row>
    <row r="8" spans="1:50" ht="52.5" customHeight="1">
      <c r="A8" s="634" t="s">
        <v>308</v>
      </c>
      <c r="B8" s="635"/>
      <c r="C8" s="635"/>
      <c r="D8" s="635"/>
      <c r="E8" s="635"/>
      <c r="F8" s="636"/>
      <c r="G8" s="631" t="str">
        <f>入力規則等!A26</f>
        <v>地球温暖化対策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69" customHeight="1">
      <c r="A9" s="184" t="s">
        <v>26</v>
      </c>
      <c r="B9" s="185"/>
      <c r="C9" s="185"/>
      <c r="D9" s="185"/>
      <c r="E9" s="185"/>
      <c r="F9" s="185"/>
      <c r="G9" s="186" t="s">
        <v>467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26.75" customHeight="1">
      <c r="A10" s="184" t="s">
        <v>36</v>
      </c>
      <c r="B10" s="185"/>
      <c r="C10" s="185"/>
      <c r="D10" s="185"/>
      <c r="E10" s="185"/>
      <c r="F10" s="185"/>
      <c r="G10" s="186" t="s">
        <v>466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c r="A13" s="396"/>
      <c r="B13" s="397"/>
      <c r="C13" s="397"/>
      <c r="D13" s="397"/>
      <c r="E13" s="397"/>
      <c r="F13" s="398"/>
      <c r="G13" s="499" t="s">
        <v>7</v>
      </c>
      <c r="H13" s="500"/>
      <c r="I13" s="505" t="s">
        <v>8</v>
      </c>
      <c r="J13" s="506"/>
      <c r="K13" s="506"/>
      <c r="L13" s="506"/>
      <c r="M13" s="506"/>
      <c r="N13" s="506"/>
      <c r="O13" s="507"/>
      <c r="P13" s="175">
        <v>147</v>
      </c>
      <c r="Q13" s="176"/>
      <c r="R13" s="176"/>
      <c r="S13" s="176"/>
      <c r="T13" s="176"/>
      <c r="U13" s="176"/>
      <c r="V13" s="177"/>
      <c r="W13" s="175">
        <v>147</v>
      </c>
      <c r="X13" s="176"/>
      <c r="Y13" s="176"/>
      <c r="Z13" s="176"/>
      <c r="AA13" s="176"/>
      <c r="AB13" s="176"/>
      <c r="AC13" s="177"/>
      <c r="AD13" s="175">
        <v>147</v>
      </c>
      <c r="AE13" s="176"/>
      <c r="AF13" s="176"/>
      <c r="AG13" s="176"/>
      <c r="AH13" s="176"/>
      <c r="AI13" s="176"/>
      <c r="AJ13" s="177"/>
      <c r="AK13" s="175" t="s">
        <v>389</v>
      </c>
      <c r="AL13" s="176"/>
      <c r="AM13" s="176"/>
      <c r="AN13" s="176"/>
      <c r="AO13" s="176"/>
      <c r="AP13" s="176"/>
      <c r="AQ13" s="177"/>
      <c r="AR13" s="189" t="s">
        <v>387</v>
      </c>
      <c r="AS13" s="190"/>
      <c r="AT13" s="190"/>
      <c r="AU13" s="190"/>
      <c r="AV13" s="190"/>
      <c r="AW13" s="190"/>
      <c r="AX13" s="191"/>
    </row>
    <row r="14" spans="1:50" ht="21" customHeight="1">
      <c r="A14" s="396"/>
      <c r="B14" s="397"/>
      <c r="C14" s="397"/>
      <c r="D14" s="397"/>
      <c r="E14" s="397"/>
      <c r="F14" s="398"/>
      <c r="G14" s="501"/>
      <c r="H14" s="502"/>
      <c r="I14" s="179" t="s">
        <v>9</v>
      </c>
      <c r="J14" s="180"/>
      <c r="K14" s="180"/>
      <c r="L14" s="180"/>
      <c r="M14" s="180"/>
      <c r="N14" s="180"/>
      <c r="O14" s="181"/>
      <c r="P14" s="175" t="s">
        <v>387</v>
      </c>
      <c r="Q14" s="176"/>
      <c r="R14" s="176"/>
      <c r="S14" s="176"/>
      <c r="T14" s="176"/>
      <c r="U14" s="176"/>
      <c r="V14" s="177"/>
      <c r="W14" s="175" t="s">
        <v>389</v>
      </c>
      <c r="X14" s="176"/>
      <c r="Y14" s="176"/>
      <c r="Z14" s="176"/>
      <c r="AA14" s="176"/>
      <c r="AB14" s="176"/>
      <c r="AC14" s="177"/>
      <c r="AD14" s="175" t="s">
        <v>387</v>
      </c>
      <c r="AE14" s="176"/>
      <c r="AF14" s="176"/>
      <c r="AG14" s="176"/>
      <c r="AH14" s="176"/>
      <c r="AI14" s="176"/>
      <c r="AJ14" s="177"/>
      <c r="AK14" s="175" t="s">
        <v>389</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1"/>
      <c r="H15" s="502"/>
      <c r="I15" s="179" t="s">
        <v>62</v>
      </c>
      <c r="J15" s="425"/>
      <c r="K15" s="425"/>
      <c r="L15" s="425"/>
      <c r="M15" s="425"/>
      <c r="N15" s="425"/>
      <c r="O15" s="426"/>
      <c r="P15" s="175" t="s">
        <v>388</v>
      </c>
      <c r="Q15" s="176"/>
      <c r="R15" s="176"/>
      <c r="S15" s="176"/>
      <c r="T15" s="176"/>
      <c r="U15" s="176"/>
      <c r="V15" s="177"/>
      <c r="W15" s="175" t="s">
        <v>389</v>
      </c>
      <c r="X15" s="176"/>
      <c r="Y15" s="176"/>
      <c r="Z15" s="176"/>
      <c r="AA15" s="176"/>
      <c r="AB15" s="176"/>
      <c r="AC15" s="177"/>
      <c r="AD15" s="175" t="s">
        <v>389</v>
      </c>
      <c r="AE15" s="176"/>
      <c r="AF15" s="176"/>
      <c r="AG15" s="176"/>
      <c r="AH15" s="176"/>
      <c r="AI15" s="176"/>
      <c r="AJ15" s="177"/>
      <c r="AK15" s="175" t="s">
        <v>389</v>
      </c>
      <c r="AL15" s="176"/>
      <c r="AM15" s="176"/>
      <c r="AN15" s="176"/>
      <c r="AO15" s="176"/>
      <c r="AP15" s="176"/>
      <c r="AQ15" s="177"/>
      <c r="AR15" s="175" t="s">
        <v>389</v>
      </c>
      <c r="AS15" s="176"/>
      <c r="AT15" s="176"/>
      <c r="AU15" s="176"/>
      <c r="AV15" s="176"/>
      <c r="AW15" s="176"/>
      <c r="AX15" s="178"/>
    </row>
    <row r="16" spans="1:50" ht="21" customHeight="1">
      <c r="A16" s="396"/>
      <c r="B16" s="397"/>
      <c r="C16" s="397"/>
      <c r="D16" s="397"/>
      <c r="E16" s="397"/>
      <c r="F16" s="398"/>
      <c r="G16" s="501"/>
      <c r="H16" s="502"/>
      <c r="I16" s="179" t="s">
        <v>63</v>
      </c>
      <c r="J16" s="425"/>
      <c r="K16" s="425"/>
      <c r="L16" s="425"/>
      <c r="M16" s="425"/>
      <c r="N16" s="425"/>
      <c r="O16" s="426"/>
      <c r="P16" s="175" t="s">
        <v>387</v>
      </c>
      <c r="Q16" s="176"/>
      <c r="R16" s="176"/>
      <c r="S16" s="176"/>
      <c r="T16" s="176"/>
      <c r="U16" s="176"/>
      <c r="V16" s="177"/>
      <c r="W16" s="175" t="s">
        <v>389</v>
      </c>
      <c r="X16" s="176"/>
      <c r="Y16" s="176"/>
      <c r="Z16" s="176"/>
      <c r="AA16" s="176"/>
      <c r="AB16" s="176"/>
      <c r="AC16" s="177"/>
      <c r="AD16" s="175" t="s">
        <v>389</v>
      </c>
      <c r="AE16" s="176"/>
      <c r="AF16" s="176"/>
      <c r="AG16" s="176"/>
      <c r="AH16" s="176"/>
      <c r="AI16" s="176"/>
      <c r="AJ16" s="177"/>
      <c r="AK16" s="175" t="s">
        <v>389</v>
      </c>
      <c r="AL16" s="176"/>
      <c r="AM16" s="176"/>
      <c r="AN16" s="176"/>
      <c r="AO16" s="176"/>
      <c r="AP16" s="176"/>
      <c r="AQ16" s="177"/>
      <c r="AR16" s="475"/>
      <c r="AS16" s="476"/>
      <c r="AT16" s="476"/>
      <c r="AU16" s="476"/>
      <c r="AV16" s="476"/>
      <c r="AW16" s="476"/>
      <c r="AX16" s="477"/>
    </row>
    <row r="17" spans="1:50" ht="24.75" customHeight="1">
      <c r="A17" s="396"/>
      <c r="B17" s="397"/>
      <c r="C17" s="397"/>
      <c r="D17" s="397"/>
      <c r="E17" s="397"/>
      <c r="F17" s="398"/>
      <c r="G17" s="501"/>
      <c r="H17" s="502"/>
      <c r="I17" s="179" t="s">
        <v>61</v>
      </c>
      <c r="J17" s="180"/>
      <c r="K17" s="180"/>
      <c r="L17" s="180"/>
      <c r="M17" s="180"/>
      <c r="N17" s="180"/>
      <c r="O17" s="181"/>
      <c r="P17" s="175" t="s">
        <v>389</v>
      </c>
      <c r="Q17" s="176"/>
      <c r="R17" s="176"/>
      <c r="S17" s="176"/>
      <c r="T17" s="176"/>
      <c r="U17" s="176"/>
      <c r="V17" s="177"/>
      <c r="W17" s="175" t="s">
        <v>389</v>
      </c>
      <c r="X17" s="176"/>
      <c r="Y17" s="176"/>
      <c r="Z17" s="176"/>
      <c r="AA17" s="176"/>
      <c r="AB17" s="176"/>
      <c r="AC17" s="177"/>
      <c r="AD17" s="175" t="s">
        <v>389</v>
      </c>
      <c r="AE17" s="176"/>
      <c r="AF17" s="176"/>
      <c r="AG17" s="176"/>
      <c r="AH17" s="176"/>
      <c r="AI17" s="176"/>
      <c r="AJ17" s="177"/>
      <c r="AK17" s="175" t="s">
        <v>388</v>
      </c>
      <c r="AL17" s="176"/>
      <c r="AM17" s="176"/>
      <c r="AN17" s="176"/>
      <c r="AO17" s="176"/>
      <c r="AP17" s="176"/>
      <c r="AQ17" s="177"/>
      <c r="AR17" s="478"/>
      <c r="AS17" s="478"/>
      <c r="AT17" s="478"/>
      <c r="AU17" s="478"/>
      <c r="AV17" s="478"/>
      <c r="AW17" s="478"/>
      <c r="AX17" s="479"/>
    </row>
    <row r="18" spans="1:50" ht="24.75" customHeight="1">
      <c r="A18" s="396"/>
      <c r="B18" s="397"/>
      <c r="C18" s="397"/>
      <c r="D18" s="397"/>
      <c r="E18" s="397"/>
      <c r="F18" s="398"/>
      <c r="G18" s="503"/>
      <c r="H18" s="504"/>
      <c r="I18" s="626" t="s">
        <v>22</v>
      </c>
      <c r="J18" s="627"/>
      <c r="K18" s="627"/>
      <c r="L18" s="627"/>
      <c r="M18" s="627"/>
      <c r="N18" s="627"/>
      <c r="O18" s="628"/>
      <c r="P18" s="648">
        <f>SUM(P13:V17)</f>
        <v>147</v>
      </c>
      <c r="Q18" s="649"/>
      <c r="R18" s="649"/>
      <c r="S18" s="649"/>
      <c r="T18" s="649"/>
      <c r="U18" s="649"/>
      <c r="V18" s="650"/>
      <c r="W18" s="648">
        <f>SUM(W13:AC17)</f>
        <v>147</v>
      </c>
      <c r="X18" s="649"/>
      <c r="Y18" s="649"/>
      <c r="Z18" s="649"/>
      <c r="AA18" s="649"/>
      <c r="AB18" s="649"/>
      <c r="AC18" s="650"/>
      <c r="AD18" s="648">
        <f t="shared" ref="AD18" si="0">SUM(AD13:AJ17)</f>
        <v>147</v>
      </c>
      <c r="AE18" s="649"/>
      <c r="AF18" s="649"/>
      <c r="AG18" s="649"/>
      <c r="AH18" s="649"/>
      <c r="AI18" s="649"/>
      <c r="AJ18" s="650"/>
      <c r="AK18" s="648">
        <f t="shared" ref="AK18" si="1">SUM(AK13:AQ17)</f>
        <v>0</v>
      </c>
      <c r="AL18" s="649"/>
      <c r="AM18" s="649"/>
      <c r="AN18" s="649"/>
      <c r="AO18" s="649"/>
      <c r="AP18" s="649"/>
      <c r="AQ18" s="650"/>
      <c r="AR18" s="648">
        <f t="shared" ref="AR18" si="2">SUM(AR13:AX17)</f>
        <v>0</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v>197</v>
      </c>
      <c r="Q19" s="176"/>
      <c r="R19" s="176"/>
      <c r="S19" s="176"/>
      <c r="T19" s="176"/>
      <c r="U19" s="176"/>
      <c r="V19" s="177"/>
      <c r="W19" s="175">
        <v>133</v>
      </c>
      <c r="X19" s="176"/>
      <c r="Y19" s="176"/>
      <c r="Z19" s="176"/>
      <c r="AA19" s="176"/>
      <c r="AB19" s="176"/>
      <c r="AC19" s="177"/>
      <c r="AD19" s="175">
        <v>147</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3"/>
      <c r="B20" s="494"/>
      <c r="C20" s="494"/>
      <c r="D20" s="494"/>
      <c r="E20" s="494"/>
      <c r="F20" s="495"/>
      <c r="G20" s="646" t="s">
        <v>11</v>
      </c>
      <c r="H20" s="647"/>
      <c r="I20" s="647"/>
      <c r="J20" s="647"/>
      <c r="K20" s="647"/>
      <c r="L20" s="647"/>
      <c r="M20" s="647"/>
      <c r="N20" s="647"/>
      <c r="O20" s="647"/>
      <c r="P20" s="652">
        <f>IF(P18=0, "-", P19/P18)</f>
        <v>1.3401360544217686</v>
      </c>
      <c r="Q20" s="652"/>
      <c r="R20" s="652"/>
      <c r="S20" s="652"/>
      <c r="T20" s="652"/>
      <c r="U20" s="652"/>
      <c r="V20" s="652"/>
      <c r="W20" s="652">
        <f>IF(W18=0, "-", W19/W18)</f>
        <v>0.90476190476190477</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471</v>
      </c>
      <c r="AV22" s="71"/>
      <c r="AW22" s="72" t="s">
        <v>355</v>
      </c>
      <c r="AX22" s="73"/>
    </row>
    <row r="23" spans="1:50" ht="22.5" customHeight="1">
      <c r="A23" s="130"/>
      <c r="B23" s="128"/>
      <c r="C23" s="128"/>
      <c r="D23" s="128"/>
      <c r="E23" s="128"/>
      <c r="F23" s="129"/>
      <c r="G23" s="74" t="s">
        <v>472</v>
      </c>
      <c r="H23" s="75"/>
      <c r="I23" s="75"/>
      <c r="J23" s="75"/>
      <c r="K23" s="75"/>
      <c r="L23" s="75"/>
      <c r="M23" s="75"/>
      <c r="N23" s="75"/>
      <c r="O23" s="76"/>
      <c r="P23" s="219" t="s">
        <v>458</v>
      </c>
      <c r="Q23" s="234"/>
      <c r="R23" s="234"/>
      <c r="S23" s="234"/>
      <c r="T23" s="234"/>
      <c r="U23" s="234"/>
      <c r="V23" s="234"/>
      <c r="W23" s="234"/>
      <c r="X23" s="235"/>
      <c r="Y23" s="228" t="s">
        <v>14</v>
      </c>
      <c r="Z23" s="229"/>
      <c r="AA23" s="230"/>
      <c r="AB23" s="167" t="s">
        <v>390</v>
      </c>
      <c r="AC23" s="168"/>
      <c r="AD23" s="168"/>
      <c r="AE23" s="88" t="s">
        <v>386</v>
      </c>
      <c r="AF23" s="89"/>
      <c r="AG23" s="89"/>
      <c r="AH23" s="89"/>
      <c r="AI23" s="90"/>
      <c r="AJ23" s="88" t="s">
        <v>386</v>
      </c>
      <c r="AK23" s="89"/>
      <c r="AL23" s="89"/>
      <c r="AM23" s="89"/>
      <c r="AN23" s="90"/>
      <c r="AO23" s="88">
        <v>2</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390</v>
      </c>
      <c r="AC24" s="197"/>
      <c r="AD24" s="197"/>
      <c r="AE24" s="88" t="s">
        <v>386</v>
      </c>
      <c r="AF24" s="89"/>
      <c r="AG24" s="89"/>
      <c r="AH24" s="89"/>
      <c r="AI24" s="90"/>
      <c r="AJ24" s="88" t="s">
        <v>386</v>
      </c>
      <c r="AK24" s="89"/>
      <c r="AL24" s="89"/>
      <c r="AM24" s="89"/>
      <c r="AN24" s="90"/>
      <c r="AO24" s="88">
        <v>2</v>
      </c>
      <c r="AP24" s="89"/>
      <c r="AQ24" s="89"/>
      <c r="AR24" s="89"/>
      <c r="AS24" s="90"/>
      <c r="AT24" s="88" t="s">
        <v>387</v>
      </c>
      <c r="AU24" s="89"/>
      <c r="AV24" s="89"/>
      <c r="AW24" s="89"/>
      <c r="AX24" s="348"/>
    </row>
    <row r="25" spans="1:50" ht="51"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386</v>
      </c>
      <c r="AF25" s="89"/>
      <c r="AG25" s="89"/>
      <c r="AH25" s="89"/>
      <c r="AI25" s="90"/>
      <c r="AJ25" s="88" t="s">
        <v>386</v>
      </c>
      <c r="AK25" s="89"/>
      <c r="AL25" s="89"/>
      <c r="AM25" s="89"/>
      <c r="AN25" s="90"/>
      <c r="AO25" s="88">
        <v>100</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471</v>
      </c>
      <c r="AV27" s="71"/>
      <c r="AW27" s="72" t="s">
        <v>355</v>
      </c>
      <c r="AX27" s="73"/>
    </row>
    <row r="28" spans="1:50" ht="22.5" customHeight="1">
      <c r="A28" s="130"/>
      <c r="B28" s="128"/>
      <c r="C28" s="128"/>
      <c r="D28" s="128"/>
      <c r="E28" s="128"/>
      <c r="F28" s="129"/>
      <c r="G28" s="74" t="s">
        <v>469</v>
      </c>
      <c r="H28" s="75"/>
      <c r="I28" s="75"/>
      <c r="J28" s="75"/>
      <c r="K28" s="75"/>
      <c r="L28" s="75"/>
      <c r="M28" s="75"/>
      <c r="N28" s="75"/>
      <c r="O28" s="76"/>
      <c r="P28" s="219" t="s">
        <v>470</v>
      </c>
      <c r="Q28" s="234"/>
      <c r="R28" s="234"/>
      <c r="S28" s="234"/>
      <c r="T28" s="234"/>
      <c r="U28" s="234"/>
      <c r="V28" s="234"/>
      <c r="W28" s="234"/>
      <c r="X28" s="235"/>
      <c r="Y28" s="228" t="s">
        <v>14</v>
      </c>
      <c r="Z28" s="229"/>
      <c r="AA28" s="230"/>
      <c r="AB28" s="167" t="s">
        <v>468</v>
      </c>
      <c r="AC28" s="168"/>
      <c r="AD28" s="168"/>
      <c r="AE28" s="88">
        <v>0</v>
      </c>
      <c r="AF28" s="89"/>
      <c r="AG28" s="89"/>
      <c r="AH28" s="89"/>
      <c r="AI28" s="90"/>
      <c r="AJ28" s="88">
        <v>7</v>
      </c>
      <c r="AK28" s="89"/>
      <c r="AL28" s="89"/>
      <c r="AM28" s="89"/>
      <c r="AN28" s="90"/>
      <c r="AO28" s="88">
        <v>29</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67" t="s">
        <v>468</v>
      </c>
      <c r="AC29" s="168"/>
      <c r="AD29" s="168"/>
      <c r="AE29" s="88">
        <v>0</v>
      </c>
      <c r="AF29" s="89"/>
      <c r="AG29" s="89"/>
      <c r="AH29" s="89"/>
      <c r="AI29" s="90"/>
      <c r="AJ29" s="88">
        <v>7</v>
      </c>
      <c r="AK29" s="89"/>
      <c r="AL29" s="89"/>
      <c r="AM29" s="89"/>
      <c r="AN29" s="90"/>
      <c r="AO29" s="88">
        <v>29</v>
      </c>
      <c r="AP29" s="89"/>
      <c r="AQ29" s="89"/>
      <c r="AR29" s="89"/>
      <c r="AS29" s="90"/>
      <c r="AT29" s="88" t="s">
        <v>471</v>
      </c>
      <c r="AU29" s="89"/>
      <c r="AV29" s="89"/>
      <c r="AW29" s="89"/>
      <c r="AX29" s="348"/>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100</v>
      </c>
      <c r="AF30" s="89"/>
      <c r="AG30" s="89"/>
      <c r="AH30" s="89"/>
      <c r="AI30" s="90"/>
      <c r="AJ30" s="88">
        <v>100</v>
      </c>
      <c r="AK30" s="89"/>
      <c r="AL30" s="89"/>
      <c r="AM30" s="89"/>
      <c r="AN30" s="90"/>
      <c r="AO30" s="88">
        <v>100</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c r="A67" s="522" t="s">
        <v>88</v>
      </c>
      <c r="B67" s="523"/>
      <c r="C67" s="523"/>
      <c r="D67" s="523"/>
      <c r="E67" s="523"/>
      <c r="F67" s="524"/>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5"/>
      <c r="B68" s="526"/>
      <c r="C68" s="526"/>
      <c r="D68" s="526"/>
      <c r="E68" s="526"/>
      <c r="F68" s="527"/>
      <c r="G68" s="219" t="s">
        <v>391</v>
      </c>
      <c r="H68" s="234"/>
      <c r="I68" s="234"/>
      <c r="J68" s="234"/>
      <c r="K68" s="234"/>
      <c r="L68" s="234"/>
      <c r="M68" s="234"/>
      <c r="N68" s="234"/>
      <c r="O68" s="234"/>
      <c r="P68" s="234"/>
      <c r="Q68" s="234"/>
      <c r="R68" s="234"/>
      <c r="S68" s="234"/>
      <c r="T68" s="234"/>
      <c r="U68" s="234"/>
      <c r="V68" s="234"/>
      <c r="W68" s="234"/>
      <c r="X68" s="235"/>
      <c r="Y68" s="617" t="s">
        <v>66</v>
      </c>
      <c r="Z68" s="618"/>
      <c r="AA68" s="619"/>
      <c r="AB68" s="111" t="s">
        <v>392</v>
      </c>
      <c r="AC68" s="112"/>
      <c r="AD68" s="113"/>
      <c r="AE68" s="88">
        <f>1010+30</f>
        <v>1040</v>
      </c>
      <c r="AF68" s="89"/>
      <c r="AG68" s="89"/>
      <c r="AH68" s="89"/>
      <c r="AI68" s="90"/>
      <c r="AJ68" s="88">
        <f>472+30</f>
        <v>502</v>
      </c>
      <c r="AK68" s="89"/>
      <c r="AL68" s="89"/>
      <c r="AM68" s="89"/>
      <c r="AN68" s="90"/>
      <c r="AO68" s="88">
        <f>677+30</f>
        <v>707</v>
      </c>
      <c r="AP68" s="89"/>
      <c r="AQ68" s="89"/>
      <c r="AR68" s="89"/>
      <c r="AS68" s="90"/>
      <c r="AT68" s="537"/>
      <c r="AU68" s="537"/>
      <c r="AV68" s="537"/>
      <c r="AW68" s="537"/>
      <c r="AX68" s="538"/>
      <c r="AY68" s="10"/>
      <c r="AZ68" s="10"/>
      <c r="BA68" s="10"/>
      <c r="BB68" s="10"/>
      <c r="BC68" s="10"/>
    </row>
    <row r="69" spans="1:60" ht="22.5" customHeight="1">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f>1000+30</f>
        <v>1030</v>
      </c>
      <c r="AF69" s="89"/>
      <c r="AG69" s="89"/>
      <c r="AH69" s="89"/>
      <c r="AI69" s="90"/>
      <c r="AJ69" s="88">
        <f>500+30</f>
        <v>530</v>
      </c>
      <c r="AK69" s="89"/>
      <c r="AL69" s="89"/>
      <c r="AM69" s="89"/>
      <c r="AN69" s="90"/>
      <c r="AO69" s="88">
        <f>100+30</f>
        <v>130</v>
      </c>
      <c r="AP69" s="89"/>
      <c r="AQ69" s="89"/>
      <c r="AR69" s="89"/>
      <c r="AS69" s="90"/>
      <c r="AT69" s="88" t="s">
        <v>387</v>
      </c>
      <c r="AU69" s="89"/>
      <c r="AV69" s="89"/>
      <c r="AW69" s="89"/>
      <c r="AX69" s="348"/>
      <c r="AY69" s="10"/>
      <c r="AZ69" s="10"/>
      <c r="BA69" s="10"/>
      <c r="BB69" s="10"/>
      <c r="BC69" s="10"/>
      <c r="BD69" s="10"/>
      <c r="BE69" s="10"/>
      <c r="BF69" s="10"/>
      <c r="BG69" s="10"/>
      <c r="BH69" s="10"/>
    </row>
    <row r="70" spans="1:60" ht="33" hidden="1" customHeight="1">
      <c r="A70" s="522" t="s">
        <v>88</v>
      </c>
      <c r="B70" s="523"/>
      <c r="C70" s="523"/>
      <c r="D70" s="523"/>
      <c r="E70" s="523"/>
      <c r="F70" s="524"/>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65" hidden="1" customHeight="1">
      <c r="A73" s="522" t="s">
        <v>88</v>
      </c>
      <c r="B73" s="523"/>
      <c r="C73" s="523"/>
      <c r="D73" s="523"/>
      <c r="E73" s="523"/>
      <c r="F73" s="524"/>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65" hidden="1" customHeight="1">
      <c r="A76" s="522" t="s">
        <v>88</v>
      </c>
      <c r="B76" s="523"/>
      <c r="C76" s="523"/>
      <c r="D76" s="523"/>
      <c r="E76" s="523"/>
      <c r="F76" s="524"/>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65" hidden="1" customHeight="1">
      <c r="A79" s="522" t="s">
        <v>88</v>
      </c>
      <c r="B79" s="523"/>
      <c r="C79" s="523"/>
      <c r="D79" s="523"/>
      <c r="E79" s="523"/>
      <c r="F79" s="524"/>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664" t="s">
        <v>446</v>
      </c>
      <c r="H83" s="295"/>
      <c r="I83" s="295"/>
      <c r="J83" s="295"/>
      <c r="K83" s="295"/>
      <c r="L83" s="295"/>
      <c r="M83" s="295"/>
      <c r="N83" s="295"/>
      <c r="O83" s="295"/>
      <c r="P83" s="295"/>
      <c r="Q83" s="295"/>
      <c r="R83" s="295"/>
      <c r="S83" s="295"/>
      <c r="T83" s="295"/>
      <c r="U83" s="295"/>
      <c r="V83" s="295"/>
      <c r="W83" s="295"/>
      <c r="X83" s="295"/>
      <c r="Y83" s="534" t="s">
        <v>17</v>
      </c>
      <c r="Z83" s="535"/>
      <c r="AA83" s="536"/>
      <c r="AB83" s="665" t="s">
        <v>447</v>
      </c>
      <c r="AC83" s="115"/>
      <c r="AD83" s="116"/>
      <c r="AE83" s="205">
        <f>197/1040</f>
        <v>0.18942307692307692</v>
      </c>
      <c r="AF83" s="206"/>
      <c r="AG83" s="206"/>
      <c r="AH83" s="206"/>
      <c r="AI83" s="206"/>
      <c r="AJ83" s="205">
        <f>133/502</f>
        <v>0.26494023904382469</v>
      </c>
      <c r="AK83" s="206"/>
      <c r="AL83" s="206"/>
      <c r="AM83" s="206"/>
      <c r="AN83" s="206"/>
      <c r="AO83" s="205">
        <f>147/707</f>
        <v>0.20792079207920791</v>
      </c>
      <c r="AP83" s="206"/>
      <c r="AQ83" s="206"/>
      <c r="AR83" s="206"/>
      <c r="AS83" s="206"/>
      <c r="AT83" s="88" t="s">
        <v>389</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448</v>
      </c>
      <c r="AC84" s="92"/>
      <c r="AD84" s="93"/>
      <c r="AE84" s="91" t="s">
        <v>449</v>
      </c>
      <c r="AF84" s="92"/>
      <c r="AG84" s="92"/>
      <c r="AH84" s="92"/>
      <c r="AI84" s="93"/>
      <c r="AJ84" s="91" t="s">
        <v>450</v>
      </c>
      <c r="AK84" s="92"/>
      <c r="AL84" s="92"/>
      <c r="AM84" s="92"/>
      <c r="AN84" s="93"/>
      <c r="AO84" s="91" t="s">
        <v>451</v>
      </c>
      <c r="AP84" s="92"/>
      <c r="AQ84" s="92"/>
      <c r="AR84" s="92"/>
      <c r="AS84" s="93"/>
      <c r="AT84" s="91" t="s">
        <v>388</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c r="A98" s="601"/>
      <c r="B98" s="602"/>
      <c r="C98" s="531" t="s">
        <v>444</v>
      </c>
      <c r="D98" s="532"/>
      <c r="E98" s="532"/>
      <c r="F98" s="532"/>
      <c r="G98" s="532"/>
      <c r="H98" s="532"/>
      <c r="I98" s="532"/>
      <c r="J98" s="532"/>
      <c r="K98" s="533"/>
      <c r="L98" s="175" t="s">
        <v>442</v>
      </c>
      <c r="M98" s="176"/>
      <c r="N98" s="176"/>
      <c r="O98" s="176"/>
      <c r="P98" s="176"/>
      <c r="Q98" s="177"/>
      <c r="R98" s="175" t="s">
        <v>443</v>
      </c>
      <c r="S98" s="176"/>
      <c r="T98" s="176"/>
      <c r="U98" s="176"/>
      <c r="V98" s="176"/>
      <c r="W98" s="177"/>
      <c r="X98" s="62" t="s">
        <v>445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4.25" customHeight="1">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378</v>
      </c>
      <c r="AE108" s="342"/>
      <c r="AF108" s="342"/>
      <c r="AG108" s="338" t="s">
        <v>433</v>
      </c>
      <c r="AH108" s="339"/>
      <c r="AI108" s="339"/>
      <c r="AJ108" s="339"/>
      <c r="AK108" s="339"/>
      <c r="AL108" s="339"/>
      <c r="AM108" s="339"/>
      <c r="AN108" s="339"/>
      <c r="AO108" s="339"/>
      <c r="AP108" s="339"/>
      <c r="AQ108" s="339"/>
      <c r="AR108" s="339"/>
      <c r="AS108" s="339"/>
      <c r="AT108" s="339"/>
      <c r="AU108" s="339"/>
      <c r="AV108" s="339"/>
      <c r="AW108" s="339"/>
      <c r="AX108" s="340"/>
    </row>
    <row r="109" spans="1:50" ht="29.25" customHeight="1">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378</v>
      </c>
      <c r="AE109" s="294"/>
      <c r="AF109" s="294"/>
      <c r="AG109" s="273" t="s">
        <v>434</v>
      </c>
      <c r="AH109" s="250"/>
      <c r="AI109" s="250"/>
      <c r="AJ109" s="250"/>
      <c r="AK109" s="250"/>
      <c r="AL109" s="250"/>
      <c r="AM109" s="250"/>
      <c r="AN109" s="250"/>
      <c r="AO109" s="250"/>
      <c r="AP109" s="250"/>
      <c r="AQ109" s="250"/>
      <c r="AR109" s="250"/>
      <c r="AS109" s="250"/>
      <c r="AT109" s="250"/>
      <c r="AU109" s="250"/>
      <c r="AV109" s="250"/>
      <c r="AW109" s="250"/>
      <c r="AX109" s="274"/>
    </row>
    <row r="110" spans="1:50" ht="63.75" customHeight="1">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378</v>
      </c>
      <c r="AE110" s="324"/>
      <c r="AF110" s="324"/>
      <c r="AG110" s="333" t="s">
        <v>435</v>
      </c>
      <c r="AH110" s="238"/>
      <c r="AI110" s="238"/>
      <c r="AJ110" s="238"/>
      <c r="AK110" s="238"/>
      <c r="AL110" s="238"/>
      <c r="AM110" s="238"/>
      <c r="AN110" s="238"/>
      <c r="AO110" s="238"/>
      <c r="AP110" s="238"/>
      <c r="AQ110" s="238"/>
      <c r="AR110" s="238"/>
      <c r="AS110" s="238"/>
      <c r="AT110" s="238"/>
      <c r="AU110" s="238"/>
      <c r="AV110" s="238"/>
      <c r="AW110" s="238"/>
      <c r="AX110" s="319"/>
    </row>
    <row r="111" spans="1:50" ht="28.5" customHeight="1">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378</v>
      </c>
      <c r="AE111" s="268"/>
      <c r="AF111" s="268"/>
      <c r="AG111" s="270" t="s">
        <v>436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393</v>
      </c>
      <c r="AE112" s="294"/>
      <c r="AF112" s="294"/>
      <c r="AG112" s="273" t="s">
        <v>387</v>
      </c>
      <c r="AH112" s="250"/>
      <c r="AI112" s="250"/>
      <c r="AJ112" s="250"/>
      <c r="AK112" s="250"/>
      <c r="AL112" s="250"/>
      <c r="AM112" s="250"/>
      <c r="AN112" s="250"/>
      <c r="AO112" s="250"/>
      <c r="AP112" s="250"/>
      <c r="AQ112" s="250"/>
      <c r="AR112" s="250"/>
      <c r="AS112" s="250"/>
      <c r="AT112" s="250"/>
      <c r="AU112" s="250"/>
      <c r="AV112" s="250"/>
      <c r="AW112" s="250"/>
      <c r="AX112" s="274"/>
    </row>
    <row r="113" spans="1:64" ht="40.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378</v>
      </c>
      <c r="AE113" s="294"/>
      <c r="AF113" s="294"/>
      <c r="AG113" s="273" t="s">
        <v>457</v>
      </c>
      <c r="AH113" s="250"/>
      <c r="AI113" s="250"/>
      <c r="AJ113" s="250"/>
      <c r="AK113" s="250"/>
      <c r="AL113" s="250"/>
      <c r="AM113" s="250"/>
      <c r="AN113" s="250"/>
      <c r="AO113" s="250"/>
      <c r="AP113" s="250"/>
      <c r="AQ113" s="250"/>
      <c r="AR113" s="250"/>
      <c r="AS113" s="250"/>
      <c r="AT113" s="250"/>
      <c r="AU113" s="250"/>
      <c r="AV113" s="250"/>
      <c r="AW113" s="250"/>
      <c r="AX113" s="274"/>
    </row>
    <row r="114" spans="1:64" ht="56.2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393</v>
      </c>
      <c r="AE114" s="294"/>
      <c r="AF114" s="294"/>
      <c r="AG114" s="273" t="s">
        <v>459</v>
      </c>
      <c r="AH114" s="250"/>
      <c r="AI114" s="250"/>
      <c r="AJ114" s="250"/>
      <c r="AK114" s="250"/>
      <c r="AL114" s="250"/>
      <c r="AM114" s="250"/>
      <c r="AN114" s="250"/>
      <c r="AO114" s="250"/>
      <c r="AP114" s="250"/>
      <c r="AQ114" s="250"/>
      <c r="AR114" s="250"/>
      <c r="AS114" s="250"/>
      <c r="AT114" s="250"/>
      <c r="AU114" s="250"/>
      <c r="AV114" s="250"/>
      <c r="AW114" s="250"/>
      <c r="AX114" s="274"/>
    </row>
    <row r="115" spans="1:64" ht="28.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378</v>
      </c>
      <c r="AE115" s="294"/>
      <c r="AF115" s="294"/>
      <c r="AG115" s="273" t="s">
        <v>437</v>
      </c>
      <c r="AH115" s="250"/>
      <c r="AI115" s="250"/>
      <c r="AJ115" s="250"/>
      <c r="AK115" s="250"/>
      <c r="AL115" s="250"/>
      <c r="AM115" s="250"/>
      <c r="AN115" s="250"/>
      <c r="AO115" s="250"/>
      <c r="AP115" s="250"/>
      <c r="AQ115" s="250"/>
      <c r="AR115" s="250"/>
      <c r="AS115" s="250"/>
      <c r="AT115" s="250"/>
      <c r="AU115" s="250"/>
      <c r="AV115" s="250"/>
      <c r="AW115" s="250"/>
      <c r="AX115" s="274"/>
    </row>
    <row r="116" spans="1:64" ht="18.7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393</v>
      </c>
      <c r="AE116" s="253"/>
      <c r="AF116" s="253"/>
      <c r="AG116" s="582" t="s">
        <v>387</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9.7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378</v>
      </c>
      <c r="AE117" s="324"/>
      <c r="AF117" s="328"/>
      <c r="AG117" s="334" t="s">
        <v>460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378</v>
      </c>
      <c r="AE118" s="268"/>
      <c r="AF118" s="269"/>
      <c r="AG118" s="270" t="s">
        <v>438</v>
      </c>
      <c r="AH118" s="271"/>
      <c r="AI118" s="271"/>
      <c r="AJ118" s="271"/>
      <c r="AK118" s="271"/>
      <c r="AL118" s="271"/>
      <c r="AM118" s="271"/>
      <c r="AN118" s="271"/>
      <c r="AO118" s="271"/>
      <c r="AP118" s="271"/>
      <c r="AQ118" s="271"/>
      <c r="AR118" s="271"/>
      <c r="AS118" s="271"/>
      <c r="AT118" s="271"/>
      <c r="AU118" s="271"/>
      <c r="AV118" s="271"/>
      <c r="AW118" s="271"/>
      <c r="AX118" s="272"/>
    </row>
    <row r="119" spans="1:64" ht="54"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378</v>
      </c>
      <c r="AE119" s="344"/>
      <c r="AF119" s="344"/>
      <c r="AG119" s="273" t="s">
        <v>439</v>
      </c>
      <c r="AH119" s="250"/>
      <c r="AI119" s="250"/>
      <c r="AJ119" s="250"/>
      <c r="AK119" s="250"/>
      <c r="AL119" s="250"/>
      <c r="AM119" s="250"/>
      <c r="AN119" s="250"/>
      <c r="AO119" s="250"/>
      <c r="AP119" s="250"/>
      <c r="AQ119" s="250"/>
      <c r="AR119" s="250"/>
      <c r="AS119" s="250"/>
      <c r="AT119" s="250"/>
      <c r="AU119" s="250"/>
      <c r="AV119" s="250"/>
      <c r="AW119" s="250"/>
      <c r="AX119" s="274"/>
    </row>
    <row r="120" spans="1:64" ht="32.2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378</v>
      </c>
      <c r="AE120" s="294"/>
      <c r="AF120" s="294"/>
      <c r="AG120" s="273" t="s">
        <v>440</v>
      </c>
      <c r="AH120" s="250"/>
      <c r="AI120" s="250"/>
      <c r="AJ120" s="250"/>
      <c r="AK120" s="250"/>
      <c r="AL120" s="250"/>
      <c r="AM120" s="250"/>
      <c r="AN120" s="250"/>
      <c r="AO120" s="250"/>
      <c r="AP120" s="250"/>
      <c r="AQ120" s="250"/>
      <c r="AR120" s="250"/>
      <c r="AS120" s="250"/>
      <c r="AT120" s="250"/>
      <c r="AU120" s="250"/>
      <c r="AV120" s="250"/>
      <c r="AW120" s="250"/>
      <c r="AX120" s="274"/>
    </row>
    <row r="121" spans="1:64" ht="32.2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378</v>
      </c>
      <c r="AE121" s="294"/>
      <c r="AF121" s="294"/>
      <c r="AG121" s="333" t="s">
        <v>394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393</v>
      </c>
      <c r="AE122" s="268"/>
      <c r="AF122" s="268"/>
      <c r="AG122" s="314" t="s">
        <v>441</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452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4" customHeight="1" thickBot="1">
      <c r="A127" s="385"/>
      <c r="B127" s="386"/>
      <c r="C127" s="577" t="s">
        <v>68</v>
      </c>
      <c r="D127" s="578"/>
      <c r="E127" s="578"/>
      <c r="F127" s="579"/>
      <c r="G127" s="580" t="s">
        <v>453</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72.75" customHeight="1" thickBot="1">
      <c r="A129" s="421" t="s">
        <v>476</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4.25" customHeight="1" thickBot="1">
      <c r="A131" s="381" t="s">
        <v>474</v>
      </c>
      <c r="B131" s="382"/>
      <c r="C131" s="382"/>
      <c r="D131" s="382"/>
      <c r="E131" s="383"/>
      <c r="F131" s="414" t="s">
        <v>477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 customHeight="1" thickBot="1">
      <c r="A133" s="548" t="s">
        <v>473</v>
      </c>
      <c r="B133" s="549"/>
      <c r="C133" s="549"/>
      <c r="D133" s="549"/>
      <c r="E133" s="550"/>
      <c r="F133" s="417" t="s">
        <v>475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55.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649999999999999"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95" customHeight="1">
      <c r="A137" s="514" t="s">
        <v>224</v>
      </c>
      <c r="B137" s="311"/>
      <c r="C137" s="311"/>
      <c r="D137" s="311"/>
      <c r="E137" s="311"/>
      <c r="F137" s="311"/>
      <c r="G137" s="539" t="s">
        <v>395</v>
      </c>
      <c r="H137" s="540"/>
      <c r="I137" s="540"/>
      <c r="J137" s="540"/>
      <c r="K137" s="540"/>
      <c r="L137" s="540"/>
      <c r="M137" s="540"/>
      <c r="N137" s="540"/>
      <c r="O137" s="540"/>
      <c r="P137" s="541"/>
      <c r="Q137" s="311" t="s">
        <v>225</v>
      </c>
      <c r="R137" s="311"/>
      <c r="S137" s="311"/>
      <c r="T137" s="311"/>
      <c r="U137" s="311"/>
      <c r="V137" s="311"/>
      <c r="W137" s="539" t="s">
        <v>454</v>
      </c>
      <c r="X137" s="540"/>
      <c r="Y137" s="540"/>
      <c r="Z137" s="540"/>
      <c r="AA137" s="540"/>
      <c r="AB137" s="540"/>
      <c r="AC137" s="540"/>
      <c r="AD137" s="540"/>
      <c r="AE137" s="540"/>
      <c r="AF137" s="541"/>
      <c r="AG137" s="311" t="s">
        <v>226</v>
      </c>
      <c r="AH137" s="311"/>
      <c r="AI137" s="311"/>
      <c r="AJ137" s="311"/>
      <c r="AK137" s="311"/>
      <c r="AL137" s="311"/>
      <c r="AM137" s="511" t="s">
        <v>455</v>
      </c>
      <c r="AN137" s="512"/>
      <c r="AO137" s="512"/>
      <c r="AP137" s="512"/>
      <c r="AQ137" s="512"/>
      <c r="AR137" s="512"/>
      <c r="AS137" s="512"/>
      <c r="AT137" s="512"/>
      <c r="AU137" s="512"/>
      <c r="AV137" s="513"/>
      <c r="AW137" s="12"/>
      <c r="AX137" s="13"/>
    </row>
    <row r="138" spans="1:50" ht="19.95" customHeight="1" thickBot="1">
      <c r="A138" s="515" t="s">
        <v>227</v>
      </c>
      <c r="B138" s="420"/>
      <c r="C138" s="420"/>
      <c r="D138" s="420"/>
      <c r="E138" s="420"/>
      <c r="F138" s="420"/>
      <c r="G138" s="308" t="s">
        <v>456</v>
      </c>
      <c r="H138" s="309"/>
      <c r="I138" s="309"/>
      <c r="J138" s="309"/>
      <c r="K138" s="309"/>
      <c r="L138" s="309"/>
      <c r="M138" s="309"/>
      <c r="N138" s="309"/>
      <c r="O138" s="309"/>
      <c r="P138" s="310"/>
      <c r="Q138" s="420" t="s">
        <v>228</v>
      </c>
      <c r="R138" s="420"/>
      <c r="S138" s="420"/>
      <c r="T138" s="420"/>
      <c r="U138" s="420"/>
      <c r="V138" s="420"/>
      <c r="W138" s="308" t="s">
        <v>396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7"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34.5" customHeight="1">
      <c r="A180" s="361"/>
      <c r="B180" s="362"/>
      <c r="C180" s="362"/>
      <c r="D180" s="362"/>
      <c r="E180" s="362"/>
      <c r="F180" s="363"/>
      <c r="G180" s="352" t="s">
        <v>398</v>
      </c>
      <c r="H180" s="353"/>
      <c r="I180" s="353"/>
      <c r="J180" s="353"/>
      <c r="K180" s="354"/>
      <c r="L180" s="355" t="s">
        <v>401</v>
      </c>
      <c r="M180" s="356"/>
      <c r="N180" s="356"/>
      <c r="O180" s="356"/>
      <c r="P180" s="356"/>
      <c r="Q180" s="356"/>
      <c r="R180" s="356"/>
      <c r="S180" s="356"/>
      <c r="T180" s="356"/>
      <c r="U180" s="356"/>
      <c r="V180" s="356"/>
      <c r="W180" s="356"/>
      <c r="X180" s="357"/>
      <c r="Y180" s="387">
        <v>43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c r="A181" s="361"/>
      <c r="B181" s="362"/>
      <c r="C181" s="362"/>
      <c r="D181" s="362"/>
      <c r="E181" s="362"/>
      <c r="F181" s="363"/>
      <c r="G181" s="402" t="s">
        <v>399</v>
      </c>
      <c r="H181" s="553"/>
      <c r="I181" s="553"/>
      <c r="J181" s="553"/>
      <c r="K181" s="554"/>
      <c r="L181" s="405" t="s">
        <v>462</v>
      </c>
      <c r="M181" s="406"/>
      <c r="N181" s="406"/>
      <c r="O181" s="406"/>
      <c r="P181" s="406"/>
      <c r="Q181" s="406"/>
      <c r="R181" s="406"/>
      <c r="S181" s="406"/>
      <c r="T181" s="406"/>
      <c r="U181" s="406"/>
      <c r="V181" s="406"/>
      <c r="W181" s="406"/>
      <c r="X181" s="407"/>
      <c r="Y181" s="408">
        <v>20</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t="s">
        <v>400</v>
      </c>
      <c r="H182" s="403"/>
      <c r="I182" s="403"/>
      <c r="J182" s="403"/>
      <c r="K182" s="404"/>
      <c r="L182" s="405" t="s">
        <v>402</v>
      </c>
      <c r="M182" s="406"/>
      <c r="N182" s="406"/>
      <c r="O182" s="406"/>
      <c r="P182" s="406"/>
      <c r="Q182" s="406"/>
      <c r="R182" s="406"/>
      <c r="S182" s="406"/>
      <c r="T182" s="406"/>
      <c r="U182" s="406"/>
      <c r="V182" s="406"/>
      <c r="W182" s="406"/>
      <c r="X182" s="407"/>
      <c r="Y182" s="408">
        <v>6</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69</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1"/>
      <c r="B191" s="362"/>
      <c r="C191" s="362"/>
      <c r="D191" s="362"/>
      <c r="E191" s="362"/>
      <c r="F191" s="363"/>
      <c r="G191" s="367" t="s">
        <v>403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c r="A193" s="361"/>
      <c r="B193" s="362"/>
      <c r="C193" s="362"/>
      <c r="D193" s="362"/>
      <c r="E193" s="362"/>
      <c r="F193" s="363"/>
      <c r="G193" s="352" t="s">
        <v>399</v>
      </c>
      <c r="H193" s="353"/>
      <c r="I193" s="353"/>
      <c r="J193" s="353"/>
      <c r="K193" s="354"/>
      <c r="L193" s="355" t="s">
        <v>463</v>
      </c>
      <c r="M193" s="356"/>
      <c r="N193" s="356"/>
      <c r="O193" s="356"/>
      <c r="P193" s="356"/>
      <c r="Q193" s="356"/>
      <c r="R193" s="356"/>
      <c r="S193" s="356"/>
      <c r="T193" s="356"/>
      <c r="U193" s="356"/>
      <c r="V193" s="356"/>
      <c r="W193" s="356"/>
      <c r="X193" s="357"/>
      <c r="Y193" s="387">
        <v>19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c r="A194" s="361"/>
      <c r="B194" s="362"/>
      <c r="C194" s="362"/>
      <c r="D194" s="362"/>
      <c r="E194" s="362"/>
      <c r="F194" s="363"/>
      <c r="G194" s="402" t="s">
        <v>400</v>
      </c>
      <c r="H194" s="403"/>
      <c r="I194" s="403"/>
      <c r="J194" s="403"/>
      <c r="K194" s="404"/>
      <c r="L194" s="405" t="s">
        <v>404</v>
      </c>
      <c r="M194" s="406"/>
      <c r="N194" s="406"/>
      <c r="O194" s="406"/>
      <c r="P194" s="406"/>
      <c r="Q194" s="406"/>
      <c r="R194" s="406"/>
      <c r="S194" s="406"/>
      <c r="T194" s="406"/>
      <c r="U194" s="406"/>
      <c r="V194" s="406"/>
      <c r="W194" s="406"/>
      <c r="X194" s="407"/>
      <c r="Y194" s="408">
        <v>6</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25</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1"/>
      <c r="B204" s="362"/>
      <c r="C204" s="362"/>
      <c r="D204" s="362"/>
      <c r="E204" s="362"/>
      <c r="F204" s="363"/>
      <c r="G204" s="367" t="s">
        <v>405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c r="A206" s="361"/>
      <c r="B206" s="362"/>
      <c r="C206" s="362"/>
      <c r="D206" s="362"/>
      <c r="E206" s="362"/>
      <c r="F206" s="363"/>
      <c r="G206" s="352" t="s">
        <v>406</v>
      </c>
      <c r="H206" s="353"/>
      <c r="I206" s="353"/>
      <c r="J206" s="353"/>
      <c r="K206" s="354"/>
      <c r="L206" s="355" t="s">
        <v>407</v>
      </c>
      <c r="M206" s="356"/>
      <c r="N206" s="356"/>
      <c r="O206" s="356"/>
      <c r="P206" s="356"/>
      <c r="Q206" s="356"/>
      <c r="R206" s="356"/>
      <c r="S206" s="356"/>
      <c r="T206" s="356"/>
      <c r="U206" s="356"/>
      <c r="V206" s="356"/>
      <c r="W206" s="356"/>
      <c r="X206" s="357"/>
      <c r="Y206" s="387">
        <v>22</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22</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1"/>
      <c r="B217" s="362"/>
      <c r="C217" s="362"/>
      <c r="D217" s="362"/>
      <c r="E217" s="362"/>
      <c r="F217" s="363"/>
      <c r="G217" s="367" t="s">
        <v>408</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c r="A219" s="361"/>
      <c r="B219" s="362"/>
      <c r="C219" s="362"/>
      <c r="D219" s="362"/>
      <c r="E219" s="362"/>
      <c r="F219" s="363"/>
      <c r="G219" s="352" t="s">
        <v>409</v>
      </c>
      <c r="H219" s="353"/>
      <c r="I219" s="353"/>
      <c r="J219" s="353"/>
      <c r="K219" s="354"/>
      <c r="L219" s="355" t="s">
        <v>411</v>
      </c>
      <c r="M219" s="356"/>
      <c r="N219" s="356"/>
      <c r="O219" s="356"/>
      <c r="P219" s="356"/>
      <c r="Q219" s="356"/>
      <c r="R219" s="356"/>
      <c r="S219" s="356"/>
      <c r="T219" s="356"/>
      <c r="U219" s="356"/>
      <c r="V219" s="356"/>
      <c r="W219" s="356"/>
      <c r="X219" s="357"/>
      <c r="Y219" s="387">
        <v>26</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c r="A220" s="361"/>
      <c r="B220" s="362"/>
      <c r="C220" s="362"/>
      <c r="D220" s="362"/>
      <c r="E220" s="362"/>
      <c r="F220" s="363"/>
      <c r="G220" s="402" t="s">
        <v>399</v>
      </c>
      <c r="H220" s="403"/>
      <c r="I220" s="403"/>
      <c r="J220" s="403"/>
      <c r="K220" s="404"/>
      <c r="L220" s="405" t="s">
        <v>461</v>
      </c>
      <c r="M220" s="406"/>
      <c r="N220" s="406"/>
      <c r="O220" s="406"/>
      <c r="P220" s="406"/>
      <c r="Q220" s="406"/>
      <c r="R220" s="406"/>
      <c r="S220" s="406"/>
      <c r="T220" s="406"/>
      <c r="U220" s="406"/>
      <c r="V220" s="406"/>
      <c r="W220" s="406"/>
      <c r="X220" s="407"/>
      <c r="Y220" s="408">
        <v>16</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c r="A221" s="361"/>
      <c r="B221" s="362"/>
      <c r="C221" s="362"/>
      <c r="D221" s="362"/>
      <c r="E221" s="362"/>
      <c r="F221" s="363"/>
      <c r="G221" s="402" t="s">
        <v>410</v>
      </c>
      <c r="H221" s="403"/>
      <c r="I221" s="403"/>
      <c r="J221" s="403"/>
      <c r="K221" s="404"/>
      <c r="L221" s="405" t="s">
        <v>412</v>
      </c>
      <c r="M221" s="406"/>
      <c r="N221" s="406"/>
      <c r="O221" s="406"/>
      <c r="P221" s="406"/>
      <c r="Q221" s="406"/>
      <c r="R221" s="406"/>
      <c r="S221" s="406"/>
      <c r="T221" s="406"/>
      <c r="U221" s="406"/>
      <c r="V221" s="406"/>
      <c r="W221" s="406"/>
      <c r="X221" s="407"/>
      <c r="Y221" s="408">
        <v>4</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c r="A222" s="361"/>
      <c r="B222" s="362"/>
      <c r="C222" s="362"/>
      <c r="D222" s="362"/>
      <c r="E222" s="362"/>
      <c r="F222" s="363"/>
      <c r="G222" s="402" t="s">
        <v>400</v>
      </c>
      <c r="H222" s="403"/>
      <c r="I222" s="403"/>
      <c r="J222" s="403"/>
      <c r="K222" s="404"/>
      <c r="L222" s="405" t="s">
        <v>413</v>
      </c>
      <c r="M222" s="406"/>
      <c r="N222" s="406"/>
      <c r="O222" s="406"/>
      <c r="P222" s="406"/>
      <c r="Q222" s="406"/>
      <c r="R222" s="406"/>
      <c r="S222" s="406"/>
      <c r="T222" s="406"/>
      <c r="U222" s="406"/>
      <c r="V222" s="406"/>
      <c r="W222" s="406"/>
      <c r="X222" s="407"/>
      <c r="Y222" s="408">
        <v>7</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53</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46.5" customHeight="1">
      <c r="A236" s="566">
        <v>1</v>
      </c>
      <c r="B236" s="566">
        <v>1</v>
      </c>
      <c r="C236" s="568" t="s">
        <v>414</v>
      </c>
      <c r="D236" s="567"/>
      <c r="E236" s="567"/>
      <c r="F236" s="567"/>
      <c r="G236" s="567"/>
      <c r="H236" s="567"/>
      <c r="I236" s="567"/>
      <c r="J236" s="567"/>
      <c r="K236" s="567"/>
      <c r="L236" s="567"/>
      <c r="M236" s="568" t="s">
        <v>415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69</v>
      </c>
      <c r="AL236" s="570"/>
      <c r="AM236" s="570"/>
      <c r="AN236" s="570"/>
      <c r="AO236" s="570"/>
      <c r="AP236" s="571"/>
      <c r="AQ236" s="568" t="s">
        <v>416</v>
      </c>
      <c r="AR236" s="567"/>
      <c r="AS236" s="567"/>
      <c r="AT236" s="567"/>
      <c r="AU236" s="569" t="s">
        <v>387</v>
      </c>
      <c r="AV236" s="570"/>
      <c r="AW236" s="570"/>
      <c r="AX236" s="571"/>
    </row>
    <row r="237" spans="1:50" ht="24" customHeight="1">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c r="A238" s="566">
        <v>3</v>
      </c>
      <c r="B238" s="566">
        <v>1</v>
      </c>
      <c r="C238" s="567"/>
      <c r="D238" s="567"/>
      <c r="E238" s="567"/>
      <c r="F238" s="567"/>
      <c r="G238" s="567"/>
      <c r="H238" s="567"/>
      <c r="I238" s="567"/>
      <c r="J238" s="567"/>
      <c r="K238" s="567"/>
      <c r="L238" s="567"/>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9"/>
      <c r="AL238" s="570"/>
      <c r="AM238" s="570"/>
      <c r="AN238" s="570"/>
      <c r="AO238" s="570"/>
      <c r="AP238" s="571"/>
      <c r="AQ238" s="568"/>
      <c r="AR238" s="567"/>
      <c r="AS238" s="567"/>
      <c r="AT238" s="567"/>
      <c r="AU238" s="569"/>
      <c r="AV238" s="570"/>
      <c r="AW238" s="570"/>
      <c r="AX238" s="571"/>
    </row>
    <row r="239" spans="1:50" ht="24" customHeight="1">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367</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8" t="s">
        <v>417</v>
      </c>
      <c r="D269" s="567"/>
      <c r="E269" s="567"/>
      <c r="F269" s="567"/>
      <c r="G269" s="567"/>
      <c r="H269" s="567"/>
      <c r="I269" s="567"/>
      <c r="J269" s="567"/>
      <c r="K269" s="567"/>
      <c r="L269" s="567"/>
      <c r="M269" s="568" t="s">
        <v>418</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25</v>
      </c>
      <c r="AL269" s="570"/>
      <c r="AM269" s="570"/>
      <c r="AN269" s="570"/>
      <c r="AO269" s="570"/>
      <c r="AP269" s="571"/>
      <c r="AQ269" s="568" t="s">
        <v>464</v>
      </c>
      <c r="AR269" s="567"/>
      <c r="AS269" s="567"/>
      <c r="AT269" s="567"/>
      <c r="AU269" s="569" t="s">
        <v>389</v>
      </c>
      <c r="AV269" s="570"/>
      <c r="AW269" s="570"/>
      <c r="AX269" s="571"/>
    </row>
    <row r="270" spans="1:50" ht="24" customHeight="1">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customHeight="1">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customHeight="1">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customHeight="1">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customHeight="1">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customHeight="1">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customHeight="1">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367</v>
      </c>
      <c r="AL301" s="232"/>
      <c r="AM301" s="232"/>
      <c r="AN301" s="232"/>
      <c r="AO301" s="232"/>
      <c r="AP301" s="232"/>
      <c r="AQ301" s="232" t="s">
        <v>23</v>
      </c>
      <c r="AR301" s="232"/>
      <c r="AS301" s="232"/>
      <c r="AT301" s="232"/>
      <c r="AU301" s="83" t="s">
        <v>24</v>
      </c>
      <c r="AV301" s="84"/>
      <c r="AW301" s="84"/>
      <c r="AX301" s="573"/>
    </row>
    <row r="302" spans="1:50" ht="24" customHeight="1">
      <c r="A302" s="566">
        <v>1</v>
      </c>
      <c r="B302" s="566">
        <v>1</v>
      </c>
      <c r="C302" s="567" t="s">
        <v>419</v>
      </c>
      <c r="D302" s="567"/>
      <c r="E302" s="567"/>
      <c r="F302" s="567"/>
      <c r="G302" s="567"/>
      <c r="H302" s="567"/>
      <c r="I302" s="567"/>
      <c r="J302" s="567"/>
      <c r="K302" s="567"/>
      <c r="L302" s="567"/>
      <c r="M302" s="567" t="s">
        <v>425</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22</v>
      </c>
      <c r="AL302" s="570"/>
      <c r="AM302" s="570"/>
      <c r="AN302" s="570"/>
      <c r="AO302" s="570"/>
      <c r="AP302" s="571"/>
      <c r="AQ302" s="568" t="s">
        <v>465</v>
      </c>
      <c r="AR302" s="567"/>
      <c r="AS302" s="567"/>
      <c r="AT302" s="567"/>
      <c r="AU302" s="569" t="s">
        <v>430</v>
      </c>
      <c r="AV302" s="570"/>
      <c r="AW302" s="570"/>
      <c r="AX302" s="571"/>
    </row>
    <row r="303" spans="1:50" ht="24" customHeight="1">
      <c r="A303" s="566">
        <v>2</v>
      </c>
      <c r="B303" s="566">
        <v>1</v>
      </c>
      <c r="C303" s="567" t="s">
        <v>420</v>
      </c>
      <c r="D303" s="567"/>
      <c r="E303" s="567"/>
      <c r="F303" s="567"/>
      <c r="G303" s="567"/>
      <c r="H303" s="567"/>
      <c r="I303" s="567"/>
      <c r="J303" s="567"/>
      <c r="K303" s="567"/>
      <c r="L303" s="567"/>
      <c r="M303" s="567" t="s">
        <v>426</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v>11</v>
      </c>
      <c r="AL303" s="570"/>
      <c r="AM303" s="570"/>
      <c r="AN303" s="570"/>
      <c r="AO303" s="570"/>
      <c r="AP303" s="571"/>
      <c r="AQ303" s="568" t="s">
        <v>465</v>
      </c>
      <c r="AR303" s="567"/>
      <c r="AS303" s="567"/>
      <c r="AT303" s="567"/>
      <c r="AU303" s="569" t="s">
        <v>430</v>
      </c>
      <c r="AV303" s="570"/>
      <c r="AW303" s="570"/>
      <c r="AX303" s="571"/>
    </row>
    <row r="304" spans="1:50" ht="33.75" customHeight="1">
      <c r="A304" s="566">
        <v>3</v>
      </c>
      <c r="B304" s="566">
        <v>1</v>
      </c>
      <c r="C304" s="567" t="s">
        <v>421</v>
      </c>
      <c r="D304" s="567"/>
      <c r="E304" s="567"/>
      <c r="F304" s="567"/>
      <c r="G304" s="567"/>
      <c r="H304" s="567"/>
      <c r="I304" s="567"/>
      <c r="J304" s="567"/>
      <c r="K304" s="567"/>
      <c r="L304" s="567"/>
      <c r="M304" s="567" t="s">
        <v>427</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v>6</v>
      </c>
      <c r="AL304" s="570"/>
      <c r="AM304" s="570"/>
      <c r="AN304" s="570"/>
      <c r="AO304" s="570"/>
      <c r="AP304" s="571"/>
      <c r="AQ304" s="568" t="s">
        <v>465</v>
      </c>
      <c r="AR304" s="567"/>
      <c r="AS304" s="567"/>
      <c r="AT304" s="567"/>
      <c r="AU304" s="569" t="s">
        <v>430</v>
      </c>
      <c r="AV304" s="570"/>
      <c r="AW304" s="570"/>
      <c r="AX304" s="571"/>
    </row>
    <row r="305" spans="1:50" ht="34.5" customHeight="1">
      <c r="A305" s="566">
        <v>4</v>
      </c>
      <c r="B305" s="566">
        <v>1</v>
      </c>
      <c r="C305" s="567" t="s">
        <v>422</v>
      </c>
      <c r="D305" s="567"/>
      <c r="E305" s="567"/>
      <c r="F305" s="567"/>
      <c r="G305" s="567"/>
      <c r="H305" s="567"/>
      <c r="I305" s="567"/>
      <c r="J305" s="567"/>
      <c r="K305" s="567"/>
      <c r="L305" s="567"/>
      <c r="M305" s="567" t="s">
        <v>428</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v>2</v>
      </c>
      <c r="AL305" s="570"/>
      <c r="AM305" s="570"/>
      <c r="AN305" s="570"/>
      <c r="AO305" s="570"/>
      <c r="AP305" s="571"/>
      <c r="AQ305" s="568" t="s">
        <v>465</v>
      </c>
      <c r="AR305" s="567"/>
      <c r="AS305" s="567"/>
      <c r="AT305" s="567"/>
      <c r="AU305" s="569" t="s">
        <v>430</v>
      </c>
      <c r="AV305" s="570"/>
      <c r="AW305" s="570"/>
      <c r="AX305" s="571"/>
    </row>
    <row r="306" spans="1:50" ht="33.75" customHeight="1">
      <c r="A306" s="566">
        <v>5</v>
      </c>
      <c r="B306" s="566">
        <v>1</v>
      </c>
      <c r="C306" s="567" t="s">
        <v>423</v>
      </c>
      <c r="D306" s="567"/>
      <c r="E306" s="567"/>
      <c r="F306" s="567"/>
      <c r="G306" s="567"/>
      <c r="H306" s="567"/>
      <c r="I306" s="567"/>
      <c r="J306" s="567"/>
      <c r="K306" s="567"/>
      <c r="L306" s="567"/>
      <c r="M306" s="567" t="s">
        <v>428</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v>2</v>
      </c>
      <c r="AL306" s="570"/>
      <c r="AM306" s="570"/>
      <c r="AN306" s="570"/>
      <c r="AO306" s="570"/>
      <c r="AP306" s="571"/>
      <c r="AQ306" s="568" t="s">
        <v>465</v>
      </c>
      <c r="AR306" s="567"/>
      <c r="AS306" s="567"/>
      <c r="AT306" s="567"/>
      <c r="AU306" s="569" t="s">
        <v>430</v>
      </c>
      <c r="AV306" s="570"/>
      <c r="AW306" s="570"/>
      <c r="AX306" s="571"/>
    </row>
    <row r="307" spans="1:50" ht="24" customHeight="1">
      <c r="A307" s="566">
        <v>6</v>
      </c>
      <c r="B307" s="566">
        <v>1</v>
      </c>
      <c r="C307" s="567" t="s">
        <v>424</v>
      </c>
      <c r="D307" s="567"/>
      <c r="E307" s="567"/>
      <c r="F307" s="567"/>
      <c r="G307" s="567"/>
      <c r="H307" s="567"/>
      <c r="I307" s="567"/>
      <c r="J307" s="567"/>
      <c r="K307" s="567"/>
      <c r="L307" s="567"/>
      <c r="M307" s="567" t="s">
        <v>429</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v>0.1</v>
      </c>
      <c r="AL307" s="570"/>
      <c r="AM307" s="570"/>
      <c r="AN307" s="570"/>
      <c r="AO307" s="570"/>
      <c r="AP307" s="571"/>
      <c r="AQ307" s="568" t="s">
        <v>465</v>
      </c>
      <c r="AR307" s="567"/>
      <c r="AS307" s="567"/>
      <c r="AT307" s="567"/>
      <c r="AU307" s="569" t="s">
        <v>430</v>
      </c>
      <c r="AV307" s="570"/>
      <c r="AW307" s="570"/>
      <c r="AX307" s="571"/>
    </row>
    <row r="308" spans="1:50" ht="24" customHeight="1">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customHeight="1">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customHeight="1">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customHeight="1">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6"/>
      <c r="B334" s="566"/>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367</v>
      </c>
      <c r="AL334" s="232"/>
      <c r="AM334" s="232"/>
      <c r="AN334" s="232"/>
      <c r="AO334" s="232"/>
      <c r="AP334" s="232"/>
      <c r="AQ334" s="232" t="s">
        <v>23</v>
      </c>
      <c r="AR334" s="232"/>
      <c r="AS334" s="232"/>
      <c r="AT334" s="232"/>
      <c r="AU334" s="83" t="s">
        <v>24</v>
      </c>
      <c r="AV334" s="84"/>
      <c r="AW334" s="84"/>
      <c r="AX334" s="573"/>
    </row>
    <row r="335" spans="1:50" ht="45" customHeight="1">
      <c r="A335" s="566">
        <v>1</v>
      </c>
      <c r="B335" s="566">
        <v>1</v>
      </c>
      <c r="C335" s="567" t="s">
        <v>431</v>
      </c>
      <c r="D335" s="567"/>
      <c r="E335" s="567"/>
      <c r="F335" s="567"/>
      <c r="G335" s="567"/>
      <c r="H335" s="567"/>
      <c r="I335" s="567"/>
      <c r="J335" s="567"/>
      <c r="K335" s="567"/>
      <c r="L335" s="567"/>
      <c r="M335" s="567" t="s">
        <v>432</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v>53</v>
      </c>
      <c r="AL335" s="570"/>
      <c r="AM335" s="570"/>
      <c r="AN335" s="570"/>
      <c r="AO335" s="570"/>
      <c r="AP335" s="571"/>
      <c r="AQ335" s="568" t="s">
        <v>416</v>
      </c>
      <c r="AR335" s="567"/>
      <c r="AS335" s="567"/>
      <c r="AT335" s="567"/>
      <c r="AU335" s="569" t="s">
        <v>387</v>
      </c>
      <c r="AV335" s="570"/>
      <c r="AW335" s="570"/>
      <c r="AX335" s="571"/>
    </row>
    <row r="336" spans="1:50" ht="24" customHeight="1">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customHeight="1">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customHeight="1">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customHeight="1">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customHeight="1">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customHeight="1">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customHeight="1">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customHeight="1">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customHeight="1">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367</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367</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367</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367</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3: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cfRule type="expression" dxfId="31" priority="29">
      <formula>IF(AND(AE35&gt;=0, RIGHT(TEXT(AE35,"0.#"),1)&lt;&gt;"."),TRUE,FALSE)</formula>
    </cfRule>
    <cfRule type="expression" dxfId="30" priority="30">
      <formula>IF(AND(AE35&gt;=0, RIGHT(TEXT(AE35,"0.#"),1)="."),TRUE,FALSE)</formula>
    </cfRule>
    <cfRule type="expression" dxfId="29" priority="31">
      <formula>IF(AND(AE35&lt;0, RIGHT(TEXT(AE35,"0.#"),1)&lt;&gt;"."),TRUE,FALSE)</formula>
    </cfRule>
    <cfRule type="expression" dxfId="28" priority="32">
      <formula>IF(AND(AE35&lt;0, RIGHT(TEXT(AE35,"0.#"),1)="."),TRUE,FALSE)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Y181">
    <cfRule type="expression" dxfId="7" priority="7">
      <formula>IF(RIGHT(TEXT(Y181,"0.#"),1)=".",FALSE,TRUE)</formula>
    </cfRule>
    <cfRule type="expression" dxfId="6" priority="8">
      <formula>IF(RIGHT(TEXT(Y181,"0.#"),1)=".",TRUE,FALSE)</formula>
    </cfRule>
  </conditionalFormatting>
  <conditionalFormatting sqref="Y182">
    <cfRule type="expression" dxfId="5" priority="5">
      <formula>IF(RIGHT(TEXT(Y182,"0.#"),1)=".",FALSE,TRUE)</formula>
    </cfRule>
    <cfRule type="expression" dxfId="4" priority="6">
      <formula>IF(RIGHT(TEXT(Y182,"0.#"),1)=".",TRUE,FALSE)</formula>
    </cfRule>
  </conditionalFormatting>
  <conditionalFormatting sqref="AE30:AI30">
    <cfRule type="expression" dxfId="3" priority="1">
      <formula>IF(AND(AE30&gt;=0, RIGHT(TEXT(AE30,"0.#"),1)&lt;&gt;"."),TRUE,FALSE)</formula>
    </cfRule>
    <cfRule type="expression" dxfId="2" priority="2">
      <formula>IF(AND(AE30&gt;=0, RIGHT(TEXT(AE30,"0.#"),1)="."),TRUE,FALSE)</formula>
    </cfRule>
    <cfRule type="expression" dxfId="1" priority="3">
      <formula>IF(AND(AE30&lt;0, RIGHT(TEXT(AE30,"0.#"),1)&lt;&gt;"."),TRUE,FALSE)</formula>
    </cfRule>
    <cfRule type="expression" dxfId="0"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6" manualBreakCount="6">
    <brk id="104" max="16383" man="1"/>
    <brk id="138" max="16383" man="1"/>
    <brk id="177" max="16383" man="1"/>
    <brk id="230" max="16383" man="1"/>
    <brk id="365" max="49"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378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378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2015-08-19T11:53:16Z</cp:lastPrinted>
  <dcterms:created xsi:type="dcterms:W3CDTF">2012-03-13T00:50:25Z</dcterms:created>
  <dcterms:modified xsi:type="dcterms:W3CDTF">2015-08-27T07:01:28Z</dcterms:modified>
</cp:coreProperties>
</file>