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5" windowWidth="14535" windowHeight="4515" activeTab="0"/>
  </bookViews>
  <sheets>
    <sheet name="シート" sheetId="1" r:id="rId1"/>
    <sheet name="Sheet2" sheetId="2" r:id="rId2"/>
    <sheet name="Sheet3" sheetId="3" r:id="rId3"/>
  </sheets>
  <definedNames>
    <definedName name="_xlnm.Print_Area" localSheetId="0">'シート'!$A$1:$AY$56</definedName>
  </definedNames>
  <calcPr fullCalcOnLoad="1"/>
</workbook>
</file>

<file path=xl/sharedStrings.xml><?xml version="1.0" encoding="utf-8"?>
<sst xmlns="http://schemas.openxmlformats.org/spreadsheetml/2006/main" count="160" uniqueCount="100">
  <si>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</si>
  <si>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</si>
  <si>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</si>
  <si>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</si>
  <si>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</si>
  <si>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</si>
  <si>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</si>
  <si>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</si>
  <si>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</si>
  <si>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</si>
  <si>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</si>
  <si>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</si>
  <si>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</si>
  <si>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</si>
  <si>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</si>
  <si>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</si>
  <si>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</si>
  <si>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</si>
  <si>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</si>
  <si>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</si>
  <si>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</si>
  <si>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</si>
  <si>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</si>
  <si>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</si>
  <si>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</si>
  <si>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</si>
  <si>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</si>
  <si>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</si>
  <si>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</si>
  <si>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</si>
  <si>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</si>
  <si>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</si>
  <si>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</si>
  <si>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H.</t>
  </si>
  <si>
    <t>総事業費(執行ベース)</t>
  </si>
  <si>
    <t>自然環境局</t>
  </si>
  <si>
    <t>　　　　　　　　　　　　　行政事業レビューシート　　　　(環境省)</t>
  </si>
  <si>
    <t>一般会計</t>
  </si>
  <si>
    <t>生物多様性保全等推進費</t>
  </si>
  <si>
    <t>特定外来生物による生態系等に係る被害の防止に関する法律
第11条</t>
  </si>
  <si>
    <t>平成１８年度</t>
  </si>
  <si>
    <t>特定外来生物を防除することにより、生態系等への被害を防止する。</t>
  </si>
  <si>
    <t>希少種の生息地域や国立公園など我が国の生物多様性保全上特に重要な地域において特定外来生物の防除を行い生態系等への被害を防止するとともに、全国的に分布し被害を発生させている特定外来生物について、各地域の行政機関、民間団体及び地域住民が連携して防除を行えるよう、防除モデル事業により防除技術や実施体制について検討を行う。</t>
  </si>
  <si>
    <t>生物多様性国家戦略2010（H22.3.16閣議決定）</t>
  </si>
  <si>
    <t>特に予算規模の大きい奄美大島等におけるジャワマングース防除事業については、年2回の有識者と地元関係者から構成される検討会を開催し、事業内容の評価・検討を行っている。この他にも、小笠原におけるグリーンアノール防除事業では、小笠原諸島世界自然遺産候補地科学委員会及び小笠原諸島世界自然遺産候補地地域連絡会議において事業実施状況の報告と意見聴取を行っているなど、使途の把握水準は確保されている。</t>
  </si>
  <si>
    <t>雑役務費</t>
  </si>
  <si>
    <t>平成２１年度奄美大島におけるジャワマングース防除事業業務</t>
  </si>
  <si>
    <t>平成２１年度奄美大島におけるジャワマングース防除事業特定地域捕獲作業等業務</t>
  </si>
  <si>
    <t>平成２１年度探索犬犬舎用フェンス工事（奄美野生生物保護センター）</t>
  </si>
  <si>
    <t>平成２１年度筒式イタチ捕獲器（特注改良型）1,000個の製作・納入業務</t>
  </si>
  <si>
    <t>平成２１年度踏み板式生け捕りトラップ１２００個の納入業務</t>
  </si>
  <si>
    <t>平成２１年度筒式イタチ捕獲器（特注改良型）180個納入業務</t>
  </si>
  <si>
    <t>平成２１年度筒式イタチ捕獲器（特注改良型）1600個の製作・納入業務</t>
  </si>
  <si>
    <t>平成２１年度沖縄島北部地域ジャワマングース等防除事業業務</t>
  </si>
  <si>
    <t>平成２１年度沖縄県八重山地域におけるオオヒキガエル等外来生物防除事業（西表島地域）業務</t>
  </si>
  <si>
    <t>平成２１年度石垣島におけるオオヒキガエル防除事業業務</t>
  </si>
  <si>
    <t>備品費</t>
  </si>
  <si>
    <t>業務用簡易無線機４台</t>
  </si>
  <si>
    <t>平成２１年度琵琶湖オオクチバス等防除事業調査業務</t>
  </si>
  <si>
    <t>A.　那覇自然環境事務所</t>
  </si>
  <si>
    <t>Ｂ.　九州地方環境事務所</t>
  </si>
  <si>
    <t>Ｃ.　中国四国地方環境事務所</t>
  </si>
  <si>
    <t>Ｄ.　近畿地方環境事務所</t>
  </si>
  <si>
    <t>平成２１年度開放水域におけるオオクチバス防除モデル事業業務</t>
  </si>
  <si>
    <t>平成２１年度四国地域におけるアライグマ防除モデル事業業務</t>
  </si>
  <si>
    <t>雑役務費</t>
  </si>
  <si>
    <t>アルゼンチンアリ防除事業</t>
  </si>
  <si>
    <t>E.　中部地方環境事務所</t>
  </si>
  <si>
    <t>Ｆ.　関東地方環境事務所</t>
  </si>
  <si>
    <t>Ｇ.　東北地方環境事務所</t>
  </si>
  <si>
    <t>消耗品費</t>
  </si>
  <si>
    <t>消耗品購入</t>
  </si>
  <si>
    <t>H.　北海道地方環境事務所</t>
  </si>
  <si>
    <t>I. 釧路自然環境事務所</t>
  </si>
  <si>
    <t>物品購入費</t>
  </si>
  <si>
    <t>カミツキガメの防除推進調査業務</t>
  </si>
  <si>
    <t>羽田沼におけるオオクチバス等外来魚の防除等業務</t>
  </si>
  <si>
    <t>物品購入費</t>
  </si>
  <si>
    <t>投げ網等</t>
  </si>
  <si>
    <t>国指定ウトナイ湖鳥獣保護区アライグマ等防除事業業務</t>
  </si>
  <si>
    <t>21年度伊豆沼・内沼オオクチバス等防除事業（ため池干しによるオオクチバス等の駆除マニュアル作成）</t>
  </si>
  <si>
    <t>シマフクロウに脅威となるアライグマの捕獲調査業務</t>
  </si>
  <si>
    <t>平成21年度伊豆沼・内沼オオクチバス等防除（人工産卵床による）駆除事業</t>
  </si>
  <si>
    <t>平成21年度伊豆沼・内沼オオクチバス等防除事業（定置網・刺網駆除事業）</t>
  </si>
  <si>
    <t>平成21年度伊豆沼・内沼オオクチバス等防除事業（駆除魚データ収集事業）</t>
  </si>
  <si>
    <t>平成21年度伊豆沼・内沼オオクチバス等防除事業（生息実態調査）</t>
  </si>
  <si>
    <t>雑役務費</t>
  </si>
  <si>
    <t>防除モデル事業（藺牟田池オオクチバス等）</t>
  </si>
  <si>
    <t>外来生物対策室</t>
  </si>
  <si>
    <t>室長　牛場　雅己</t>
  </si>
  <si>
    <t>小笠原におけるグリーンアノール等の防除業務</t>
  </si>
  <si>
    <t>ウチダザリガニ防除　消耗品購入他</t>
  </si>
  <si>
    <t>アマミノクロウサギやヤンバルクイナなど多くの固有種が生息する奄美大島及び沖縄本島やんばる地域から、世界自然遺産登録に向け、平成26年度末までにジャワマングースを完全排除することを目指した防除事業を実施。奄美大島では、約220万わな日（わな数×設置日数）の捕獲作業を行い、約600頭を捕獲。やんばる地域では環境省と沖縄県が協力して事業を実施しており、環境省は希少種生息核心地域（やんばる北部）での捕獲、沖縄県は北上防止柵設置とやんばる南部での捕獲による希少種生息核心地域への侵入防止を実施。これらの両事業をあわせ、やんばる地域全体で約118万わな日の捕獲作業を行い、約390頭を捕獲。奄美、沖縄とも捕獲努力量あたりの捕獲数が年々減少しており、マングースの生息密度低下が示唆される。また、マングースが低密度化した際に効率的に捕獲できるようマングース探索犬の育成やモニタリング技術の開発などを実施。
この他、世界自然遺産への登録推薦を行っている小笠原において在来の絶滅危惧種に被害を及ぼしているグリーンアノールの防除や西表へのオオヒキガエル侵入防止など国立公園における特定外来生物対策、アライグマ等の防除モデル事業を実施。</t>
  </si>
  <si>
    <t xml:space="preserve">希少種の生息地や世界遺産候補地等、国レベルで生物多様性保全上重要な地域のうち、特に優先度が高い地域等で特定外来生物の防除を実施しているものであり、根絶に向け生息密度が低減しても、いったん捕獲努力を緩めてしまえば個体数が回復してしまうことから、事業の継続的な実施が必要。引き続き、事業の進捗状況を随時把握し、これを踏まえた効率的な事業の展開を図る。
具体的には、ジャワマングースの生息密度の低減化が図られ、従来の捕獲方法では効率的な捕獲が困難になってきていることを受け、Ｈ23年度から低生息密度において効率的な防除手法を導入すること等により、より効率的に事業を実施する。
</t>
  </si>
  <si>
    <t>九州地方アライグマ防除モデル事業</t>
  </si>
  <si>
    <t>釧路湿原ウチダザリガニ防除事業</t>
  </si>
  <si>
    <t>特定外来生物防除等推進事業</t>
  </si>
  <si>
    <t>アメリカミンク殺処分費等</t>
  </si>
  <si>
    <t>３１５</t>
  </si>
  <si>
    <t>　一部改善
　(平成23年度から導入するジャワマングースの防除手法について重点的に事業を実施し、継続して実施する事業については、これまでの成果を踏まえより効率的な事業実施に努めるべき。)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</si>
</sst>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name val="MS UI Gothic"/>
      <family val="3"/>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10.5"/>
      <color indexed="8"/>
      <name val="Calibri"/>
      <family val="2"/>
    </font>
    <font>
      <sz val="10"/>
      <color indexed="8"/>
      <name val="Calibri"/>
      <family val="2"/>
    </font>
    <font>
      <sz val="9"/>
      <color indexed="8"/>
      <name val="Calibri"/>
      <family val="2"/>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style="thin"/>
    </border>
    <border>
      <left>
        <color indexed="63"/>
      </left>
      <right style="thin"/>
      <top style="thin"/>
      <bottom>
        <color indexed="63"/>
      </bottom>
    </border>
    <border diagonalUp="1">
      <left style="thin"/>
      <right>
        <color indexed="63"/>
      </right>
      <top style="thin"/>
      <bottom style="thick"/>
      <diagonal style="thin"/>
    </border>
    <border diagonalUp="1">
      <left>
        <color indexed="63"/>
      </left>
      <right>
        <color indexed="63"/>
      </right>
      <top style="thin"/>
      <bottom style="thick"/>
      <diagonal style="thin"/>
    </border>
    <border diagonalUp="1">
      <left>
        <color indexed="63"/>
      </left>
      <right style="thin"/>
      <top style="thin"/>
      <bottom style="thick"/>
      <diagonal style="thin"/>
    </border>
    <border>
      <left style="thin"/>
      <right style="thin"/>
      <top style="thin"/>
      <bottom style="thick"/>
    </border>
    <border>
      <left style="thin"/>
      <right style="medium"/>
      <top style="thin"/>
      <bottom style="thick"/>
    </border>
    <border>
      <left style="double"/>
      <right>
        <color indexed="63"/>
      </right>
      <top style="thin"/>
      <bottom style="thick"/>
    </border>
    <border>
      <left>
        <color indexed="63"/>
      </left>
      <right>
        <color indexed="63"/>
      </right>
      <top style="thin"/>
      <bottom style="thick"/>
    </border>
    <border>
      <left>
        <color indexed="63"/>
      </left>
      <right style="thin"/>
      <top style="thin"/>
      <bottom style="thick"/>
    </border>
    <border>
      <left style="double"/>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double"/>
      <top style="thin"/>
      <bottom style="thin"/>
    </border>
    <border>
      <left style="medium"/>
      <right>
        <color indexed="63"/>
      </right>
      <top style="medium"/>
      <bottom style="thin"/>
    </border>
    <border>
      <left style="double"/>
      <right>
        <color indexed="63"/>
      </right>
      <top>
        <color indexed="63"/>
      </top>
      <bottom>
        <color indexed="63"/>
      </bottom>
    </border>
    <border>
      <left>
        <color indexed="63"/>
      </left>
      <right style="medium"/>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medium"/>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thin"/>
      <top>
        <color indexed="63"/>
      </top>
      <bottom style="thin"/>
    </border>
    <border>
      <left style="double"/>
      <right style="thin"/>
      <top style="thin"/>
      <bottom style="thin"/>
    </border>
    <border>
      <left style="medium"/>
      <right style="double"/>
      <top style="thin"/>
      <bottom style="medium"/>
    </border>
    <border>
      <left style="double"/>
      <right style="double"/>
      <top style="thin"/>
      <bottom style="medium"/>
    </border>
    <border>
      <left style="thin"/>
      <right style="thin"/>
      <top style="thin"/>
      <bottom>
        <color indexed="63"/>
      </bottom>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3" fillId="32" borderId="0" applyNumberFormat="0" applyBorder="0" applyAlignment="0" applyProtection="0"/>
  </cellStyleXfs>
  <cellXfs count="262">
    <xf numFmtId="0" fontId="0" fillId="0" borderId="0" xfId="0" applyAlignment="1">
      <alignment vertical="center"/>
    </xf>
    <xf numFmtId="0" fontId="0" fillId="0" borderId="0" xfId="0" applyBorder="1" applyAlignment="1">
      <alignment vertical="center"/>
    </xf>
    <xf numFmtId="0" fontId="54" fillId="0" borderId="0" xfId="0" applyFont="1" applyBorder="1" applyAlignment="1">
      <alignment vertical="center" wrapText="1"/>
    </xf>
    <xf numFmtId="0" fontId="6" fillId="33" borderId="10" xfId="64" applyFont="1" applyFill="1" applyBorder="1" applyAlignment="1" applyProtection="1">
      <alignment horizontal="center" vertical="center"/>
      <protection/>
    </xf>
    <xf numFmtId="0" fontId="6" fillId="33" borderId="11" xfId="64" applyFont="1" applyFill="1" applyBorder="1" applyAlignment="1" applyProtection="1">
      <alignment horizontal="center" vertical="center"/>
      <protection/>
    </xf>
    <xf numFmtId="0" fontId="0" fillId="0" borderId="11"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0" fontId="6" fillId="33" borderId="14" xfId="62"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6" xfId="64" applyFont="1" applyFill="1" applyBorder="1" applyAlignment="1" applyProtection="1">
      <alignment horizontal="center" vertical="center" wrapText="1" shrinkToFit="1"/>
      <protection/>
    </xf>
    <xf numFmtId="0" fontId="0" fillId="0" borderId="17" xfId="64"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8" xfId="64" applyFont="1" applyFill="1" applyBorder="1" applyAlignment="1" applyProtection="1">
      <alignment horizontal="center" vertical="center" wrapText="1" shrinkToFit="1"/>
      <protection/>
    </xf>
    <xf numFmtId="0" fontId="0" fillId="0" borderId="19" xfId="64"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17" xfId="62"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6" fillId="33" borderId="14" xfId="62"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6" fillId="33" borderId="14" xfId="64" applyFont="1" applyFill="1" applyBorder="1" applyAlignment="1" applyProtection="1">
      <alignment horizontal="center" vertical="center"/>
      <protection/>
    </xf>
    <xf numFmtId="0" fontId="6" fillId="33" borderId="15" xfId="64" applyFont="1" applyFill="1" applyBorder="1" applyAlignment="1" applyProtection="1">
      <alignment horizontal="center" vertical="center"/>
      <protection/>
    </xf>
    <xf numFmtId="0" fontId="0" fillId="0" borderId="14"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2" xfId="63" applyFont="1" applyFill="1" applyBorder="1" applyAlignment="1" applyProtection="1">
      <alignment horizontal="center" vertical="center" wrapText="1" shrinkToFit="1"/>
      <protection/>
    </xf>
    <xf numFmtId="0" fontId="0" fillId="0" borderId="24" xfId="64" applyFont="1" applyFill="1" applyBorder="1" applyAlignment="1" applyProtection="1">
      <alignment horizontal="center" vertical="center" wrapText="1"/>
      <protection/>
    </xf>
    <xf numFmtId="0" fontId="0" fillId="0" borderId="11" xfId="64" applyFont="1" applyFill="1" applyBorder="1" applyAlignment="1" applyProtection="1">
      <alignment horizontal="center" vertical="center" wrapText="1"/>
      <protection/>
    </xf>
    <xf numFmtId="0" fontId="0" fillId="0" borderId="24" xfId="62" applyFont="1" applyFill="1" applyBorder="1" applyAlignment="1" applyProtection="1">
      <alignment horizontal="center" vertical="center" wrapText="1" shrinkToFit="1"/>
      <protection/>
    </xf>
    <xf numFmtId="0" fontId="6" fillId="33" borderId="25" xfId="64" applyFont="1" applyFill="1" applyBorder="1" applyAlignment="1" applyProtection="1">
      <alignment horizontal="center" vertical="center" wrapText="1" shrinkToFit="1"/>
      <protection/>
    </xf>
    <xf numFmtId="0" fontId="6" fillId="33" borderId="17"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33" borderId="19" xfId="64"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176" fontId="0" fillId="0" borderId="1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16" xfId="0" applyBorder="1" applyAlignment="1">
      <alignment horizontal="center" vertical="center" wrapText="1"/>
    </xf>
    <xf numFmtId="0" fontId="0" fillId="0" borderId="28" xfId="0" applyFont="1" applyBorder="1" applyAlignment="1">
      <alignment horizontal="center" vertical="center" wrapText="1"/>
    </xf>
    <xf numFmtId="0" fontId="0" fillId="0" borderId="14" xfId="0" applyBorder="1" applyAlignment="1">
      <alignment horizontal="left"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176" fontId="7" fillId="0" borderId="14" xfId="0" applyNumberFormat="1" applyFont="1" applyBorder="1" applyAlignment="1">
      <alignment horizontal="right" vertical="center" wrapText="1"/>
    </xf>
    <xf numFmtId="176" fontId="7" fillId="0" borderId="11" xfId="0" applyNumberFormat="1" applyFont="1" applyBorder="1" applyAlignment="1">
      <alignment horizontal="right" vertical="center" wrapText="1"/>
    </xf>
    <xf numFmtId="176" fontId="7" fillId="0" borderId="12" xfId="0" applyNumberFormat="1" applyFont="1" applyBorder="1" applyAlignment="1">
      <alignment horizontal="righ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176" fontId="0" fillId="0" borderId="14"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wrapText="1"/>
    </xf>
    <xf numFmtId="176" fontId="0" fillId="0" borderId="33" xfId="0" applyNumberFormat="1" applyFont="1" applyBorder="1" applyAlignment="1">
      <alignment horizontal="right" vertical="center" wrapText="1"/>
    </xf>
    <xf numFmtId="0" fontId="0" fillId="0" borderId="34" xfId="0"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176" fontId="0" fillId="0" borderId="40" xfId="0" applyNumberFormat="1"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176" fontId="0" fillId="0" borderId="40" xfId="0" applyNumberFormat="1" applyFont="1" applyBorder="1" applyAlignment="1">
      <alignment horizontal="right" vertical="center" wrapText="1"/>
    </xf>
    <xf numFmtId="176" fontId="0" fillId="0" borderId="38" xfId="0" applyNumberFormat="1" applyFont="1" applyBorder="1" applyAlignment="1">
      <alignment horizontal="right" vertical="center" wrapText="1"/>
    </xf>
    <xf numFmtId="176" fontId="0" fillId="0" borderId="41" xfId="0" applyNumberFormat="1" applyFont="1" applyBorder="1" applyAlignment="1">
      <alignment horizontal="right" vertical="center" wrapText="1"/>
    </xf>
    <xf numFmtId="0" fontId="0" fillId="0" borderId="24" xfId="0" applyFont="1" applyBorder="1" applyAlignment="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176" fontId="0" fillId="0" borderId="14" xfId="0" applyNumberFormat="1" applyBorder="1" applyAlignment="1">
      <alignment horizontal="center" vertical="center" wrapText="1"/>
    </xf>
    <xf numFmtId="176" fontId="0" fillId="0" borderId="11" xfId="0" applyNumberFormat="1" applyBorder="1" applyAlignment="1">
      <alignment horizontal="center" vertical="center" wrapText="1"/>
    </xf>
    <xf numFmtId="176" fontId="0" fillId="0" borderId="12" xfId="0" applyNumberFormat="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12" xfId="0" applyFont="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176" fontId="0" fillId="0" borderId="48" xfId="0" applyNumberFormat="1" applyFont="1" applyBorder="1" applyAlignment="1">
      <alignment horizontal="right" vertical="center" wrapText="1"/>
    </xf>
    <xf numFmtId="176" fontId="0" fillId="0" borderId="49"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1" xfId="0" applyFont="1" applyFill="1" applyBorder="1" applyAlignment="1">
      <alignment horizontal="center" vertical="center"/>
    </xf>
    <xf numFmtId="0" fontId="0" fillId="0" borderId="25" xfId="0" applyBorder="1" applyAlignment="1">
      <alignment horizontal="center" vertical="center" wrapText="1"/>
    </xf>
    <xf numFmtId="176" fontId="0" fillId="0" borderId="15" xfId="0" applyNumberFormat="1" applyFont="1" applyBorder="1" applyAlignment="1">
      <alignment horizontal="right" vertical="center" wrapText="1"/>
    </xf>
    <xf numFmtId="176" fontId="0" fillId="0" borderId="14" xfId="0" applyNumberFormat="1" applyFont="1" applyBorder="1" applyAlignment="1">
      <alignment horizontal="left" vertical="center" wrapText="1"/>
    </xf>
    <xf numFmtId="0" fontId="0" fillId="0" borderId="25"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8" xfId="0" applyFont="1" applyBorder="1" applyAlignment="1">
      <alignment horizontal="center" vertical="center" wrapText="1"/>
    </xf>
    <xf numFmtId="0" fontId="12" fillId="0" borderId="14" xfId="61" applyFont="1" applyFill="1" applyBorder="1" applyAlignment="1" applyProtection="1">
      <alignment horizontal="left" vertical="center" wrapText="1"/>
      <protection/>
    </xf>
    <xf numFmtId="0" fontId="12" fillId="0" borderId="11" xfId="61" applyFont="1" applyFill="1" applyBorder="1" applyAlignment="1" applyProtection="1">
      <alignment horizontal="left" vertical="center" wrapText="1"/>
      <protection/>
    </xf>
    <xf numFmtId="0" fontId="12" fillId="0" borderId="15" xfId="61" applyFont="1" applyFill="1" applyBorder="1" applyAlignment="1" applyProtection="1">
      <alignment horizontal="left" vertical="center" wrapText="1"/>
      <protection/>
    </xf>
    <xf numFmtId="176" fontId="54" fillId="0" borderId="14" xfId="0" applyNumberFormat="1" applyFont="1" applyBorder="1" applyAlignment="1">
      <alignment horizontal="right" vertical="center" wrapText="1"/>
    </xf>
    <xf numFmtId="176" fontId="54" fillId="0" borderId="11" xfId="0" applyNumberFormat="1" applyFont="1" applyBorder="1" applyAlignment="1">
      <alignment horizontal="right" vertical="center" wrapText="1"/>
    </xf>
    <xf numFmtId="176" fontId="54" fillId="0" borderId="57" xfId="0" applyNumberFormat="1" applyFont="1" applyBorder="1" applyAlignment="1">
      <alignment horizontal="right" vertical="center" wrapText="1"/>
    </xf>
    <xf numFmtId="176" fontId="0" fillId="0" borderId="15" xfId="0" applyNumberFormat="1" applyFont="1" applyBorder="1" applyAlignment="1">
      <alignment horizontal="right" vertical="center"/>
    </xf>
    <xf numFmtId="0" fontId="0" fillId="0" borderId="10" xfId="0" applyFont="1" applyBorder="1" applyAlignment="1">
      <alignment horizontal="center" vertical="center"/>
    </xf>
    <xf numFmtId="0" fontId="0" fillId="0" borderId="58" xfId="0" applyFill="1" applyBorder="1" applyAlignment="1">
      <alignment horizontal="center" vertical="center"/>
    </xf>
    <xf numFmtId="0" fontId="0" fillId="0" borderId="46" xfId="0" applyFont="1" applyBorder="1" applyAlignment="1">
      <alignment horizontal="center" vertical="center"/>
    </xf>
    <xf numFmtId="0" fontId="7" fillId="0" borderId="54" xfId="62" applyFont="1" applyFill="1" applyBorder="1" applyAlignment="1" applyProtection="1">
      <alignment horizontal="center" vertical="top"/>
      <protection/>
    </xf>
    <xf numFmtId="0" fontId="7" fillId="0" borderId="55" xfId="62" applyFont="1" applyFill="1" applyBorder="1" applyAlignment="1" applyProtection="1">
      <alignment horizontal="center" vertical="top"/>
      <protection/>
    </xf>
    <xf numFmtId="0" fontId="7" fillId="0" borderId="56" xfId="62" applyFont="1" applyFill="1" applyBorder="1" applyAlignment="1" applyProtection="1">
      <alignment horizontal="center" vertical="top"/>
      <protection/>
    </xf>
    <xf numFmtId="0" fontId="7" fillId="0" borderId="59" xfId="62" applyFont="1" applyFill="1" applyBorder="1" applyAlignment="1" applyProtection="1">
      <alignment horizontal="center" vertical="top"/>
      <protection/>
    </xf>
    <xf numFmtId="0" fontId="7" fillId="0" borderId="0" xfId="62" applyFont="1" applyFill="1" applyBorder="1" applyAlignment="1" applyProtection="1">
      <alignment horizontal="center" vertical="top"/>
      <protection/>
    </xf>
    <xf numFmtId="0" fontId="7" fillId="0" borderId="60" xfId="62" applyFont="1" applyFill="1" applyBorder="1" applyAlignment="1" applyProtection="1">
      <alignment horizontal="center" vertical="top"/>
      <protection/>
    </xf>
    <xf numFmtId="0" fontId="7" fillId="0" borderId="37" xfId="62" applyFont="1" applyFill="1" applyBorder="1" applyAlignment="1" applyProtection="1">
      <alignment horizontal="center" vertical="top"/>
      <protection/>
    </xf>
    <xf numFmtId="0" fontId="7" fillId="0" borderId="38" xfId="62" applyFont="1" applyFill="1" applyBorder="1" applyAlignment="1" applyProtection="1">
      <alignment horizontal="center" vertical="top"/>
      <protection/>
    </xf>
    <xf numFmtId="0" fontId="7" fillId="0" borderId="41" xfId="62" applyFont="1" applyFill="1" applyBorder="1" applyAlignment="1" applyProtection="1">
      <alignment horizontal="center" vertical="top"/>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64"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0" fontId="0" fillId="0" borderId="10" xfId="0" applyBorder="1" applyAlignment="1">
      <alignment horizontal="center" vertical="center" wrapText="1"/>
    </xf>
    <xf numFmtId="0" fontId="54" fillId="0" borderId="14" xfId="0" applyFont="1" applyBorder="1" applyAlignment="1">
      <alignment horizontal="center" vertical="center" wrapText="1"/>
    </xf>
    <xf numFmtId="0" fontId="54" fillId="0" borderId="11" xfId="0" applyFont="1" applyBorder="1" applyAlignment="1">
      <alignment horizontal="center" vertical="center" wrapText="1"/>
    </xf>
    <xf numFmtId="176" fontId="0" fillId="0" borderId="65" xfId="0" applyNumberFormat="1" applyFont="1" applyBorder="1" applyAlignment="1">
      <alignment horizontal="center" vertical="center" wrapText="1"/>
    </xf>
    <xf numFmtId="176" fontId="0" fillId="0" borderId="19" xfId="0" applyNumberFormat="1" applyFont="1" applyBorder="1" applyAlignment="1">
      <alignment horizontal="center" vertical="center" wrapText="1"/>
    </xf>
    <xf numFmtId="176" fontId="0" fillId="0" borderId="21" xfId="0" applyNumberFormat="1" applyFont="1" applyBorder="1" applyAlignment="1">
      <alignment horizontal="center" vertical="center" wrapText="1"/>
    </xf>
    <xf numFmtId="0" fontId="0" fillId="34" borderId="25"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28" xfId="0" applyFont="1" applyFill="1" applyBorder="1" applyAlignment="1">
      <alignment horizontal="center" vertical="center" wrapText="1"/>
    </xf>
    <xf numFmtId="176" fontId="7" fillId="0" borderId="15" xfId="0" applyNumberFormat="1" applyFont="1" applyBorder="1" applyAlignment="1">
      <alignment horizontal="right" vertical="center" wrapText="1"/>
    </xf>
    <xf numFmtId="0" fontId="0" fillId="0" borderId="66" xfId="0" applyBorder="1" applyAlignment="1">
      <alignment horizontal="center" vertical="center" wrapText="1"/>
    </xf>
    <xf numFmtId="0" fontId="0" fillId="0" borderId="49" xfId="0" applyBorder="1" applyAlignment="1">
      <alignment horizontal="center" vertical="center" wrapText="1"/>
    </xf>
    <xf numFmtId="0" fontId="0" fillId="0" borderId="67" xfId="0" applyBorder="1" applyAlignment="1">
      <alignment horizontal="center" vertical="center" wrapText="1"/>
    </xf>
    <xf numFmtId="0" fontId="0" fillId="0" borderId="68" xfId="0" applyFont="1" applyBorder="1" applyAlignment="1">
      <alignment horizontal="center" vertical="center"/>
    </xf>
    <xf numFmtId="0" fontId="6" fillId="33" borderId="69" xfId="64" applyFont="1" applyFill="1" applyBorder="1" applyAlignment="1" applyProtection="1">
      <alignment horizontal="center" vertical="center" wrapText="1"/>
      <protection/>
    </xf>
    <xf numFmtId="0" fontId="6" fillId="33" borderId="55" xfId="64" applyFont="1" applyFill="1" applyBorder="1" applyAlignment="1" applyProtection="1">
      <alignment horizontal="center" vertical="center" wrapText="1"/>
      <protection/>
    </xf>
    <xf numFmtId="0" fontId="6" fillId="33" borderId="70" xfId="64" applyFont="1" applyFill="1" applyBorder="1" applyAlignment="1" applyProtection="1">
      <alignment horizontal="center" vertical="center" wrapText="1"/>
      <protection/>
    </xf>
    <xf numFmtId="0" fontId="6" fillId="33" borderId="71"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72" xfId="64" applyFont="1" applyFill="1" applyBorder="1" applyAlignment="1" applyProtection="1">
      <alignment horizontal="center" vertical="center" wrapText="1"/>
      <protection/>
    </xf>
    <xf numFmtId="0" fontId="6" fillId="33" borderId="73" xfId="64" applyFont="1" applyFill="1" applyBorder="1" applyAlignment="1" applyProtection="1">
      <alignment horizontal="center" vertical="center" wrapText="1"/>
      <protection/>
    </xf>
    <xf numFmtId="0" fontId="6" fillId="33" borderId="38" xfId="64" applyFont="1" applyFill="1" applyBorder="1" applyAlignment="1" applyProtection="1">
      <alignment horizontal="center" vertical="center" wrapText="1"/>
      <protection/>
    </xf>
    <xf numFmtId="0" fontId="6" fillId="33" borderId="74" xfId="64" applyFont="1" applyFill="1" applyBorder="1" applyAlignment="1" applyProtection="1">
      <alignment horizontal="center" vertical="center" wrapText="1"/>
      <protection/>
    </xf>
    <xf numFmtId="0" fontId="6" fillId="33" borderId="69"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75" xfId="0" applyBorder="1" applyAlignment="1">
      <alignment horizontal="center" vertical="center" wrapText="1"/>
    </xf>
    <xf numFmtId="176" fontId="0" fillId="0" borderId="57" xfId="0" applyNumberFormat="1" applyFont="1" applyBorder="1" applyAlignment="1">
      <alignment horizontal="right"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0" fontId="5" fillId="0" borderId="24" xfId="64" applyFont="1" applyFill="1" applyBorder="1" applyAlignment="1" applyProtection="1">
      <alignment horizontal="center" vertical="center" shrinkToFit="1"/>
      <protection/>
    </xf>
    <xf numFmtId="0" fontId="5" fillId="0" borderId="11" xfId="64" applyFont="1" applyFill="1" applyBorder="1" applyAlignment="1" applyProtection="1">
      <alignment horizontal="center" vertical="center" shrinkToFit="1"/>
      <protection/>
    </xf>
    <xf numFmtId="0" fontId="5" fillId="0" borderId="15" xfId="64" applyFont="1" applyFill="1" applyBorder="1" applyAlignment="1" applyProtection="1">
      <alignment horizontal="center" vertical="center" shrinkToFit="1"/>
      <protection/>
    </xf>
    <xf numFmtId="0" fontId="4" fillId="0" borderId="76" xfId="64" applyFont="1" applyFill="1" applyBorder="1" applyAlignment="1" applyProtection="1">
      <alignment horizontal="center" vertical="center" wrapText="1"/>
      <protection/>
    </xf>
    <xf numFmtId="0" fontId="4" fillId="0" borderId="13" xfId="64" applyFont="1" applyFill="1" applyBorder="1" applyAlignment="1" applyProtection="1">
      <alignment horizontal="center" vertical="center" wrapText="1"/>
      <protection/>
    </xf>
    <xf numFmtId="0" fontId="5" fillId="0" borderId="76" xfId="64" applyFont="1" applyFill="1" applyBorder="1" applyAlignment="1" applyProtection="1">
      <alignment horizontal="center" vertical="center" wrapText="1"/>
      <protection/>
    </xf>
    <xf numFmtId="0" fontId="5" fillId="0" borderId="13" xfId="64" applyFont="1" applyFill="1" applyBorder="1" applyAlignment="1" applyProtection="1">
      <alignment horizontal="center" vertical="center" wrapText="1"/>
      <protection/>
    </xf>
    <xf numFmtId="0" fontId="6" fillId="33" borderId="77" xfId="0" applyFont="1" applyFill="1" applyBorder="1" applyAlignment="1">
      <alignment horizontal="center" vertical="center" textRotation="255"/>
    </xf>
    <xf numFmtId="0" fontId="6" fillId="33" borderId="78"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75" xfId="0" applyFont="1" applyFill="1" applyBorder="1" applyAlignment="1">
      <alignment horizontal="center" vertical="center" textRotation="255"/>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79" xfId="0" applyFont="1" applyFill="1" applyBorder="1" applyAlignment="1">
      <alignment vertical="center" wrapText="1"/>
    </xf>
    <xf numFmtId="0" fontId="6" fillId="33" borderId="64" xfId="0" applyFont="1" applyFill="1" applyBorder="1" applyAlignment="1">
      <alignment vertical="center" wrapText="1"/>
    </xf>
    <xf numFmtId="0" fontId="0" fillId="0" borderId="24"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33" borderId="10" xfId="0" applyFont="1" applyFill="1" applyBorder="1" applyAlignment="1">
      <alignment horizontal="center" vertical="center" textRotation="255" wrapText="1"/>
    </xf>
    <xf numFmtId="0" fontId="6" fillId="33" borderId="57" xfId="0" applyFont="1" applyFill="1" applyBorder="1" applyAlignment="1">
      <alignment horizontal="center" vertical="center" textRotation="255" wrapText="1"/>
    </xf>
    <xf numFmtId="0" fontId="0" fillId="0" borderId="78" xfId="0" applyBorder="1" applyAlignment="1">
      <alignment horizontal="center" vertical="center" wrapText="1"/>
    </xf>
    <xf numFmtId="0" fontId="0" fillId="0" borderId="80" xfId="0" applyBorder="1" applyAlignment="1">
      <alignment horizontal="center" vertical="center" wrapText="1"/>
    </xf>
    <xf numFmtId="0" fontId="0" fillId="0" borderId="24"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8" fillId="0" borderId="38" xfId="0" applyFont="1" applyBorder="1" applyAlignment="1">
      <alignment horizontal="center" vertical="center"/>
    </xf>
    <xf numFmtId="0" fontId="8" fillId="0" borderId="38" xfId="0" applyFont="1" applyBorder="1" applyAlignment="1" quotePrefix="1">
      <alignment horizontal="center" vertical="center"/>
    </xf>
    <xf numFmtId="0" fontId="2" fillId="33" borderId="81" xfId="64" applyFont="1" applyFill="1" applyBorder="1" applyAlignment="1" applyProtection="1">
      <alignment horizontal="center" vertical="center"/>
      <protection/>
    </xf>
    <xf numFmtId="0" fontId="0" fillId="0" borderId="82" xfId="0" applyBorder="1" applyAlignment="1">
      <alignment vertical="center"/>
    </xf>
    <xf numFmtId="0" fontId="0" fillId="0" borderId="83" xfId="0" applyBorder="1" applyAlignment="1">
      <alignment vertical="center"/>
    </xf>
    <xf numFmtId="0" fontId="6" fillId="33" borderId="58" xfId="64" applyFont="1" applyFill="1" applyBorder="1" applyAlignment="1" applyProtection="1">
      <alignment horizontal="center" vertical="center"/>
      <protection/>
    </xf>
    <xf numFmtId="0" fontId="6" fillId="33" borderId="46" xfId="64" applyFont="1" applyFill="1" applyBorder="1" applyAlignment="1" applyProtection="1">
      <alignment horizontal="center" vertical="center"/>
      <protection/>
    </xf>
    <xf numFmtId="0" fontId="6" fillId="33" borderId="84" xfId="62"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6" fillId="33" borderId="84" xfId="62" applyFont="1" applyFill="1" applyBorder="1" applyAlignment="1" applyProtection="1">
      <alignment horizontal="center" vertical="center" wrapText="1" shrinkToFit="1"/>
      <protection/>
    </xf>
    <xf numFmtId="0" fontId="0" fillId="0" borderId="46" xfId="0" applyBorder="1" applyAlignment="1">
      <alignment horizontal="center" vertical="center" wrapText="1"/>
    </xf>
    <xf numFmtId="0" fontId="0" fillId="0" borderId="68" xfId="0" applyFont="1" applyBorder="1" applyAlignment="1">
      <alignment horizontal="center" vertical="center" wrapText="1"/>
    </xf>
    <xf numFmtId="0" fontId="0" fillId="0" borderId="45" xfId="62"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wrapText="1"/>
    </xf>
    <xf numFmtId="9" fontId="0" fillId="0" borderId="13" xfId="0" applyNumberFormat="1" applyFont="1" applyFill="1" applyBorder="1" applyAlignment="1">
      <alignment horizontal="center" vertical="center"/>
    </xf>
    <xf numFmtId="0" fontId="0" fillId="0" borderId="16" xfId="0" applyBorder="1" applyAlignment="1">
      <alignment horizontal="left" vertical="top" wrapText="1"/>
    </xf>
    <xf numFmtId="0" fontId="0" fillId="0" borderId="17" xfId="0" applyFont="1" applyBorder="1" applyAlignment="1">
      <alignment horizontal="left" vertical="top" wrapText="1"/>
    </xf>
    <xf numFmtId="0" fontId="0" fillId="0" borderId="20"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1" xfId="0" applyFont="1" applyBorder="1" applyAlignment="1">
      <alignment horizontal="left" vertical="top" wrapText="1"/>
    </xf>
    <xf numFmtId="0" fontId="6" fillId="33" borderId="10" xfId="64" applyFont="1" applyFill="1" applyBorder="1" applyAlignment="1" applyProtection="1">
      <alignment horizontal="center" vertical="center" wrapText="1"/>
      <protection/>
    </xf>
    <xf numFmtId="0" fontId="6" fillId="33" borderId="11" xfId="64"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57" xfId="0" applyFont="1" applyBorder="1" applyAlignment="1">
      <alignment vertical="center"/>
    </xf>
    <xf numFmtId="0" fontId="0" fillId="0" borderId="24" xfId="62" applyFont="1" applyFill="1" applyBorder="1" applyAlignment="1" applyProtection="1">
      <alignment vertical="top" wrapText="1"/>
      <protection/>
    </xf>
    <xf numFmtId="0" fontId="0" fillId="0" borderId="11" xfId="62" applyFont="1" applyFill="1" applyBorder="1" applyAlignment="1" applyProtection="1">
      <alignment vertical="top" wrapText="1"/>
      <protection/>
    </xf>
    <xf numFmtId="0" fontId="0" fillId="0" borderId="12" xfId="62" applyFont="1" applyFill="1" applyBorder="1" applyAlignment="1" applyProtection="1">
      <alignment vertical="top" wrapText="1"/>
      <protection/>
    </xf>
    <xf numFmtId="0" fontId="6" fillId="33" borderId="25"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8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86" xfId="0" applyFont="1" applyFill="1" applyBorder="1" applyAlignment="1">
      <alignment horizontal="center" vertical="center"/>
    </xf>
    <xf numFmtId="0" fontId="6" fillId="33" borderId="25" xfId="64" applyFont="1" applyFill="1" applyBorder="1" applyAlignment="1" applyProtection="1">
      <alignment horizontal="center" vertical="center" wrapText="1"/>
      <protection/>
    </xf>
    <xf numFmtId="0" fontId="6" fillId="33" borderId="17" xfId="64" applyFont="1" applyFill="1" applyBorder="1" applyAlignment="1" applyProtection="1">
      <alignment horizontal="center" vertical="center" wrapText="1"/>
      <protection/>
    </xf>
    <xf numFmtId="0" fontId="6" fillId="33" borderId="85" xfId="64" applyFont="1" applyFill="1" applyBorder="1" applyAlignment="1" applyProtection="1">
      <alignment horizontal="center" vertical="center" wrapText="1"/>
      <protection/>
    </xf>
    <xf numFmtId="0" fontId="0" fillId="0" borderId="87" xfId="0" applyFont="1" applyBorder="1" applyAlignment="1">
      <alignment horizontal="center" vertical="center"/>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6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21</xdr:row>
      <xdr:rowOff>38100</xdr:rowOff>
    </xdr:from>
    <xdr:to>
      <xdr:col>46</xdr:col>
      <xdr:colOff>47625</xdr:colOff>
      <xdr:row>21</xdr:row>
      <xdr:rowOff>304800</xdr:rowOff>
    </xdr:to>
    <xdr:sp>
      <xdr:nvSpPr>
        <xdr:cNvPr id="1" name="テキスト ボックス 42"/>
        <xdr:cNvSpPr txBox="1">
          <a:spLocks noChangeArrowheads="1"/>
        </xdr:cNvSpPr>
      </xdr:nvSpPr>
      <xdr:spPr>
        <a:xfrm>
          <a:off x="1666875" y="13696950"/>
          <a:ext cx="6334125" cy="266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７地方環境事務所・２自然環境事務所  ３２７百万円</a:t>
          </a:r>
        </a:p>
      </xdr:txBody>
    </xdr:sp>
    <xdr:clientData/>
  </xdr:twoCellAnchor>
  <xdr:twoCellAnchor>
    <xdr:from>
      <xdr:col>12</xdr:col>
      <xdr:colOff>142875</xdr:colOff>
      <xdr:row>21</xdr:row>
      <xdr:rowOff>1257300</xdr:rowOff>
    </xdr:from>
    <xdr:to>
      <xdr:col>12</xdr:col>
      <xdr:colOff>142875</xdr:colOff>
      <xdr:row>21</xdr:row>
      <xdr:rowOff>1504950</xdr:rowOff>
    </xdr:to>
    <xdr:sp>
      <xdr:nvSpPr>
        <xdr:cNvPr id="2" name="直線矢印コネクタ 48"/>
        <xdr:cNvSpPr>
          <a:spLocks/>
        </xdr:cNvSpPr>
      </xdr:nvSpPr>
      <xdr:spPr>
        <a:xfrm rot="5400000">
          <a:off x="2219325" y="14916150"/>
          <a:ext cx="0" cy="247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21</xdr:row>
      <xdr:rowOff>1647825</xdr:rowOff>
    </xdr:from>
    <xdr:to>
      <xdr:col>17</xdr:col>
      <xdr:colOff>123825</xdr:colOff>
      <xdr:row>21</xdr:row>
      <xdr:rowOff>2133600</xdr:rowOff>
    </xdr:to>
    <xdr:sp>
      <xdr:nvSpPr>
        <xdr:cNvPr id="3" name="テキスト ボックス 49"/>
        <xdr:cNvSpPr txBox="1">
          <a:spLocks noChangeArrowheads="1"/>
        </xdr:cNvSpPr>
      </xdr:nvSpPr>
      <xdr:spPr>
        <a:xfrm>
          <a:off x="1314450" y="15306675"/>
          <a:ext cx="174307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財</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自然環境研究センター　</a:t>
          </a:r>
          <a:r>
            <a:rPr lang="en-US" cap="none" sz="1050" b="0" i="0" u="none" baseline="0">
              <a:solidFill>
                <a:srgbClr val="000000"/>
              </a:solidFill>
              <a:latin typeface="Calibri"/>
              <a:ea typeface="Calibri"/>
              <a:cs typeface="Calibri"/>
            </a:rPr>
            <a:t>126</a:t>
          </a:r>
          <a:r>
            <a:rPr lang="en-US" cap="none" sz="1050" b="0" i="0" u="none" baseline="0">
              <a:solidFill>
                <a:srgbClr val="000000"/>
              </a:solidFill>
              <a:latin typeface="ＭＳ Ｐゴシック"/>
              <a:ea typeface="ＭＳ Ｐゴシック"/>
              <a:cs typeface="ＭＳ Ｐゴシック"/>
            </a:rPr>
            <a:t>百万</a:t>
          </a:r>
        </a:p>
      </xdr:txBody>
    </xdr:sp>
    <xdr:clientData/>
  </xdr:twoCellAnchor>
  <xdr:twoCellAnchor>
    <xdr:from>
      <xdr:col>7</xdr:col>
      <xdr:colOff>152400</xdr:colOff>
      <xdr:row>21</xdr:row>
      <xdr:rowOff>552450</xdr:rowOff>
    </xdr:from>
    <xdr:to>
      <xdr:col>18</xdr:col>
      <xdr:colOff>9525</xdr:colOff>
      <xdr:row>21</xdr:row>
      <xdr:rowOff>1057275</xdr:rowOff>
    </xdr:to>
    <xdr:sp>
      <xdr:nvSpPr>
        <xdr:cNvPr id="4" name="テキスト ボックス 50"/>
        <xdr:cNvSpPr txBox="1">
          <a:spLocks noChangeArrowheads="1"/>
        </xdr:cNvSpPr>
      </xdr:nvSpPr>
      <xdr:spPr>
        <a:xfrm>
          <a:off x="1371600" y="14211300"/>
          <a:ext cx="1743075" cy="5048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那覇自然環境事務所　２２５百万円</a:t>
          </a:r>
          <a:r>
            <a:rPr lang="en-US" cap="none" sz="1000" b="0" i="0" u="none" baseline="0">
              <a:solidFill>
                <a:srgbClr val="000000"/>
              </a:solidFill>
              <a:latin typeface="Calibri"/>
              <a:ea typeface="Calibri"/>
              <a:cs typeface="Calibri"/>
            </a:rPr>
            <a:t>
</a:t>
          </a:r>
        </a:p>
      </xdr:txBody>
    </xdr:sp>
    <xdr:clientData/>
  </xdr:twoCellAnchor>
  <xdr:twoCellAnchor>
    <xdr:from>
      <xdr:col>18</xdr:col>
      <xdr:colOff>47625</xdr:colOff>
      <xdr:row>21</xdr:row>
      <xdr:rowOff>1647825</xdr:rowOff>
    </xdr:from>
    <xdr:to>
      <xdr:col>28</xdr:col>
      <xdr:colOff>0</xdr:colOff>
      <xdr:row>21</xdr:row>
      <xdr:rowOff>2152650</xdr:rowOff>
    </xdr:to>
    <xdr:sp>
      <xdr:nvSpPr>
        <xdr:cNvPr id="5" name="テキスト ボックス 56"/>
        <xdr:cNvSpPr txBox="1">
          <a:spLocks noChangeArrowheads="1"/>
        </xdr:cNvSpPr>
      </xdr:nvSpPr>
      <xdr:spPr>
        <a:xfrm>
          <a:off x="3152775" y="15306675"/>
          <a:ext cx="16668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新和技術コンサルタント（株） 　</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18</xdr:col>
      <xdr:colOff>66675</xdr:colOff>
      <xdr:row>21</xdr:row>
      <xdr:rowOff>552450</xdr:rowOff>
    </xdr:from>
    <xdr:to>
      <xdr:col>28</xdr:col>
      <xdr:colOff>19050</xdr:colOff>
      <xdr:row>21</xdr:row>
      <xdr:rowOff>1057275</xdr:rowOff>
    </xdr:to>
    <xdr:sp>
      <xdr:nvSpPr>
        <xdr:cNvPr id="6" name="テキスト ボックス 57"/>
        <xdr:cNvSpPr txBox="1">
          <a:spLocks noChangeArrowheads="1"/>
        </xdr:cNvSpPr>
      </xdr:nvSpPr>
      <xdr:spPr>
        <a:xfrm>
          <a:off x="3171825" y="14211300"/>
          <a:ext cx="1666875" cy="5048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九州地方環境事務所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９百万円</a:t>
          </a:r>
          <a:r>
            <a:rPr lang="en-US" cap="none" sz="1000" b="0" i="0" u="none" baseline="0">
              <a:solidFill>
                <a:srgbClr val="000000"/>
              </a:solidFill>
              <a:latin typeface="Calibri"/>
              <a:ea typeface="Calibri"/>
              <a:cs typeface="Calibri"/>
            </a:rPr>
            <a:t>
</a:t>
          </a:r>
        </a:p>
      </xdr:txBody>
    </xdr:sp>
    <xdr:clientData/>
  </xdr:twoCellAnchor>
  <xdr:twoCellAnchor>
    <xdr:from>
      <xdr:col>28</xdr:col>
      <xdr:colOff>66675</xdr:colOff>
      <xdr:row>21</xdr:row>
      <xdr:rowOff>1666875</xdr:rowOff>
    </xdr:from>
    <xdr:to>
      <xdr:col>38</xdr:col>
      <xdr:colOff>9525</xdr:colOff>
      <xdr:row>21</xdr:row>
      <xdr:rowOff>2152650</xdr:rowOff>
    </xdr:to>
    <xdr:sp>
      <xdr:nvSpPr>
        <xdr:cNvPr id="7" name="テキスト ボックス 58"/>
        <xdr:cNvSpPr txBox="1">
          <a:spLocks noChangeArrowheads="1"/>
        </xdr:cNvSpPr>
      </xdr:nvSpPr>
      <xdr:spPr>
        <a:xfrm>
          <a:off x="4886325" y="15325725"/>
          <a:ext cx="170497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野生動物保護管理事務所 </a:t>
          </a:r>
          <a:r>
            <a:rPr lang="en-US" cap="none" sz="1000" b="0" i="0" u="none" baseline="0">
              <a:solidFill>
                <a:srgbClr val="000000"/>
              </a:solidFill>
              <a:latin typeface="Calibri"/>
              <a:ea typeface="Calibri"/>
              <a:cs typeface="Calibri"/>
            </a:rPr>
            <a:t>8</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76200</xdr:colOff>
      <xdr:row>21</xdr:row>
      <xdr:rowOff>552450</xdr:rowOff>
    </xdr:from>
    <xdr:to>
      <xdr:col>37</xdr:col>
      <xdr:colOff>171450</xdr:colOff>
      <xdr:row>21</xdr:row>
      <xdr:rowOff>1057275</xdr:rowOff>
    </xdr:to>
    <xdr:sp>
      <xdr:nvSpPr>
        <xdr:cNvPr id="8" name="テキスト ボックス 59"/>
        <xdr:cNvSpPr txBox="1">
          <a:spLocks noChangeArrowheads="1"/>
        </xdr:cNvSpPr>
      </xdr:nvSpPr>
      <xdr:spPr>
        <a:xfrm>
          <a:off x="4895850" y="14211300"/>
          <a:ext cx="1685925" cy="5048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中四国地方環境事務所 １０百万円</a:t>
          </a:r>
          <a:r>
            <a:rPr lang="en-US" cap="none" sz="1000" b="0" i="0" u="none" baseline="0">
              <a:solidFill>
                <a:srgbClr val="000000"/>
              </a:solidFill>
              <a:latin typeface="Calibri"/>
              <a:ea typeface="Calibri"/>
              <a:cs typeface="Calibri"/>
            </a:rPr>
            <a:t>
</a:t>
          </a:r>
        </a:p>
      </xdr:txBody>
    </xdr:sp>
    <xdr:clientData/>
  </xdr:twoCellAnchor>
  <xdr:twoCellAnchor>
    <xdr:from>
      <xdr:col>38</xdr:col>
      <xdr:colOff>47625</xdr:colOff>
      <xdr:row>21</xdr:row>
      <xdr:rowOff>552450</xdr:rowOff>
    </xdr:from>
    <xdr:to>
      <xdr:col>48</xdr:col>
      <xdr:colOff>28575</xdr:colOff>
      <xdr:row>21</xdr:row>
      <xdr:rowOff>1095375</xdr:rowOff>
    </xdr:to>
    <xdr:sp>
      <xdr:nvSpPr>
        <xdr:cNvPr id="9" name="テキスト ボックス 60"/>
        <xdr:cNvSpPr txBox="1">
          <a:spLocks noChangeArrowheads="1"/>
        </xdr:cNvSpPr>
      </xdr:nvSpPr>
      <xdr:spPr>
        <a:xfrm>
          <a:off x="6629400" y="14211300"/>
          <a:ext cx="1695450" cy="552450"/>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近畿地方事務所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１０百万円</a:t>
          </a:r>
          <a:r>
            <a:rPr lang="en-US" cap="none" sz="1000" b="0" i="0" u="none" baseline="0">
              <a:solidFill>
                <a:srgbClr val="000000"/>
              </a:solidFill>
              <a:latin typeface="Calibri"/>
              <a:ea typeface="Calibri"/>
              <a:cs typeface="Calibri"/>
            </a:rPr>
            <a:t>
</a:t>
          </a:r>
        </a:p>
      </xdr:txBody>
    </xdr:sp>
    <xdr:clientData/>
  </xdr:twoCellAnchor>
  <xdr:twoCellAnchor>
    <xdr:from>
      <xdr:col>18</xdr:col>
      <xdr:colOff>9525</xdr:colOff>
      <xdr:row>22</xdr:row>
      <xdr:rowOff>57150</xdr:rowOff>
    </xdr:from>
    <xdr:to>
      <xdr:col>27</xdr:col>
      <xdr:colOff>161925</xdr:colOff>
      <xdr:row>22</xdr:row>
      <xdr:rowOff>523875</xdr:rowOff>
    </xdr:to>
    <xdr:sp>
      <xdr:nvSpPr>
        <xdr:cNvPr id="10" name="テキスト ボックス 61"/>
        <xdr:cNvSpPr txBox="1">
          <a:spLocks noChangeArrowheads="1"/>
        </xdr:cNvSpPr>
      </xdr:nvSpPr>
      <xdr:spPr>
        <a:xfrm>
          <a:off x="3114675" y="18916650"/>
          <a:ext cx="169545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復建調査設計（株）</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Calibri"/>
              <a:ea typeface="Calibri"/>
              <a:cs typeface="Calibri"/>
            </a:rPr>
            <a:t>
</a:t>
          </a:r>
        </a:p>
      </xdr:txBody>
    </xdr:sp>
    <xdr:clientData/>
  </xdr:twoCellAnchor>
  <xdr:twoCellAnchor>
    <xdr:from>
      <xdr:col>18</xdr:col>
      <xdr:colOff>9525</xdr:colOff>
      <xdr:row>21</xdr:row>
      <xdr:rowOff>4067175</xdr:rowOff>
    </xdr:from>
    <xdr:to>
      <xdr:col>28</xdr:col>
      <xdr:colOff>0</xdr:colOff>
      <xdr:row>21</xdr:row>
      <xdr:rowOff>4591050</xdr:rowOff>
    </xdr:to>
    <xdr:sp>
      <xdr:nvSpPr>
        <xdr:cNvPr id="11" name="テキスト ボックス 62"/>
        <xdr:cNvSpPr txBox="1">
          <a:spLocks noChangeArrowheads="1"/>
        </xdr:cNvSpPr>
      </xdr:nvSpPr>
      <xdr:spPr>
        <a:xfrm>
          <a:off x="3114675" y="17726025"/>
          <a:ext cx="1704975" cy="52387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中部地方環境事務所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Calibri"/>
              <a:ea typeface="Calibri"/>
              <a:cs typeface="Calibri"/>
            </a:rPr>
            <a:t>
</a:t>
          </a:r>
        </a:p>
      </xdr:txBody>
    </xdr:sp>
    <xdr:clientData/>
  </xdr:twoCellAnchor>
  <xdr:twoCellAnchor>
    <xdr:from>
      <xdr:col>28</xdr:col>
      <xdr:colOff>47625</xdr:colOff>
      <xdr:row>22</xdr:row>
      <xdr:rowOff>57150</xdr:rowOff>
    </xdr:from>
    <xdr:to>
      <xdr:col>38</xdr:col>
      <xdr:colOff>28575</xdr:colOff>
      <xdr:row>22</xdr:row>
      <xdr:rowOff>523875</xdr:rowOff>
    </xdr:to>
    <xdr:sp>
      <xdr:nvSpPr>
        <xdr:cNvPr id="12" name="テキスト ボックス 63"/>
        <xdr:cNvSpPr txBox="1">
          <a:spLocks noChangeArrowheads="1"/>
        </xdr:cNvSpPr>
      </xdr:nvSpPr>
      <xdr:spPr>
        <a:xfrm>
          <a:off x="4867275" y="18916650"/>
          <a:ext cx="174307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自然環境研究センター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40</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76200</xdr:colOff>
      <xdr:row>21</xdr:row>
      <xdr:rowOff>4067175</xdr:rowOff>
    </xdr:from>
    <xdr:to>
      <xdr:col>38</xdr:col>
      <xdr:colOff>28575</xdr:colOff>
      <xdr:row>21</xdr:row>
      <xdr:rowOff>4591050</xdr:rowOff>
    </xdr:to>
    <xdr:sp>
      <xdr:nvSpPr>
        <xdr:cNvPr id="13" name="テキスト ボックス 64"/>
        <xdr:cNvSpPr txBox="1">
          <a:spLocks noChangeArrowheads="1"/>
        </xdr:cNvSpPr>
      </xdr:nvSpPr>
      <xdr:spPr>
        <a:xfrm>
          <a:off x="4895850" y="17726025"/>
          <a:ext cx="1714500" cy="52387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関東地方環境事務所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４７百万円</a:t>
          </a:r>
          <a:r>
            <a:rPr lang="en-US" cap="none" sz="1000" b="0" i="0" u="none" baseline="0">
              <a:solidFill>
                <a:srgbClr val="000000"/>
              </a:solidFill>
              <a:latin typeface="Calibri"/>
              <a:ea typeface="Calibri"/>
              <a:cs typeface="Calibri"/>
            </a:rPr>
            <a:t>
</a:t>
          </a:r>
        </a:p>
      </xdr:txBody>
    </xdr:sp>
    <xdr:clientData/>
  </xdr:twoCellAnchor>
  <xdr:twoCellAnchor>
    <xdr:from>
      <xdr:col>38</xdr:col>
      <xdr:colOff>85725</xdr:colOff>
      <xdr:row>22</xdr:row>
      <xdr:rowOff>57150</xdr:rowOff>
    </xdr:from>
    <xdr:to>
      <xdr:col>48</xdr:col>
      <xdr:colOff>85725</xdr:colOff>
      <xdr:row>22</xdr:row>
      <xdr:rowOff>571500</xdr:rowOff>
    </xdr:to>
    <xdr:sp>
      <xdr:nvSpPr>
        <xdr:cNvPr id="14" name="テキスト ボックス 65"/>
        <xdr:cNvSpPr txBox="1">
          <a:spLocks noChangeArrowheads="1"/>
        </xdr:cNvSpPr>
      </xdr:nvSpPr>
      <xdr:spPr>
        <a:xfrm>
          <a:off x="6667500" y="18916650"/>
          <a:ext cx="171450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（財）宮城県伊豆沼・内沼環境保全財団　２百万</a:t>
          </a:r>
        </a:p>
      </xdr:txBody>
    </xdr:sp>
    <xdr:clientData/>
  </xdr:twoCellAnchor>
  <xdr:twoCellAnchor>
    <xdr:from>
      <xdr:col>38</xdr:col>
      <xdr:colOff>85725</xdr:colOff>
      <xdr:row>21</xdr:row>
      <xdr:rowOff>4067175</xdr:rowOff>
    </xdr:from>
    <xdr:to>
      <xdr:col>48</xdr:col>
      <xdr:colOff>85725</xdr:colOff>
      <xdr:row>21</xdr:row>
      <xdr:rowOff>4572000</xdr:rowOff>
    </xdr:to>
    <xdr:sp>
      <xdr:nvSpPr>
        <xdr:cNvPr id="15" name="テキスト ボックス 66"/>
        <xdr:cNvSpPr txBox="1">
          <a:spLocks noChangeArrowheads="1"/>
        </xdr:cNvSpPr>
      </xdr:nvSpPr>
      <xdr:spPr>
        <a:xfrm>
          <a:off x="6667500" y="17726025"/>
          <a:ext cx="1714500" cy="5048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Ｇ．東北地方環境事務所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８百万円</a:t>
          </a:r>
          <a:r>
            <a:rPr lang="en-US" cap="none" sz="1000" b="0" i="0" u="none" baseline="0">
              <a:solidFill>
                <a:srgbClr val="000000"/>
              </a:solidFill>
              <a:latin typeface="Calibri"/>
              <a:ea typeface="Calibri"/>
              <a:cs typeface="Calibri"/>
            </a:rPr>
            <a:t>
</a:t>
          </a:r>
        </a:p>
      </xdr:txBody>
    </xdr:sp>
    <xdr:clientData/>
  </xdr:twoCellAnchor>
  <xdr:twoCellAnchor>
    <xdr:from>
      <xdr:col>18</xdr:col>
      <xdr:colOff>9525</xdr:colOff>
      <xdr:row>23</xdr:row>
      <xdr:rowOff>419100</xdr:rowOff>
    </xdr:from>
    <xdr:to>
      <xdr:col>28</xdr:col>
      <xdr:colOff>57150</xdr:colOff>
      <xdr:row>23</xdr:row>
      <xdr:rowOff>933450</xdr:rowOff>
    </xdr:to>
    <xdr:sp>
      <xdr:nvSpPr>
        <xdr:cNvPr id="16" name="テキスト ボックス 67"/>
        <xdr:cNvSpPr txBox="1">
          <a:spLocks noChangeArrowheads="1"/>
        </xdr:cNvSpPr>
      </xdr:nvSpPr>
      <xdr:spPr>
        <a:xfrm>
          <a:off x="3114675" y="24479250"/>
          <a:ext cx="176212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王子木材緑化（株）苫小牧営業所 　</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18</xdr:col>
      <xdr:colOff>28575</xdr:colOff>
      <xdr:row>22</xdr:row>
      <xdr:rowOff>4248150</xdr:rowOff>
    </xdr:from>
    <xdr:to>
      <xdr:col>28</xdr:col>
      <xdr:colOff>38100</xdr:colOff>
      <xdr:row>22</xdr:row>
      <xdr:rowOff>4733925</xdr:rowOff>
    </xdr:to>
    <xdr:sp>
      <xdr:nvSpPr>
        <xdr:cNvPr id="17" name="テキスト ボックス 68"/>
        <xdr:cNvSpPr txBox="1">
          <a:spLocks noChangeArrowheads="1"/>
        </xdr:cNvSpPr>
      </xdr:nvSpPr>
      <xdr:spPr>
        <a:xfrm>
          <a:off x="3133725" y="23107650"/>
          <a:ext cx="1724025" cy="48577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Ｈ</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北海道地方環境事務所   ３百万円</a:t>
          </a:r>
          <a:r>
            <a:rPr lang="en-US" cap="none" sz="1000" b="0" i="0" u="none" baseline="0">
              <a:solidFill>
                <a:srgbClr val="000000"/>
              </a:solidFill>
              <a:latin typeface="Calibri"/>
              <a:ea typeface="Calibri"/>
              <a:cs typeface="Calibri"/>
            </a:rPr>
            <a:t>
</a:t>
          </a:r>
        </a:p>
      </xdr:txBody>
    </xdr:sp>
    <xdr:clientData/>
  </xdr:twoCellAnchor>
  <xdr:twoCellAnchor>
    <xdr:from>
      <xdr:col>28</xdr:col>
      <xdr:colOff>152400</xdr:colOff>
      <xdr:row>23</xdr:row>
      <xdr:rowOff>390525</xdr:rowOff>
    </xdr:from>
    <xdr:to>
      <xdr:col>38</xdr:col>
      <xdr:colOff>85725</xdr:colOff>
      <xdr:row>23</xdr:row>
      <xdr:rowOff>933450</xdr:rowOff>
    </xdr:to>
    <xdr:sp>
      <xdr:nvSpPr>
        <xdr:cNvPr id="18" name="テキスト ボックス 69"/>
        <xdr:cNvSpPr txBox="1">
          <a:spLocks noChangeArrowheads="1"/>
        </xdr:cNvSpPr>
      </xdr:nvSpPr>
      <xdr:spPr>
        <a:xfrm>
          <a:off x="4972050" y="24450675"/>
          <a:ext cx="1695450"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（財）日本鳥類保護連盟 　</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95250</xdr:colOff>
      <xdr:row>22</xdr:row>
      <xdr:rowOff>4267200</xdr:rowOff>
    </xdr:from>
    <xdr:to>
      <xdr:col>38</xdr:col>
      <xdr:colOff>47625</xdr:colOff>
      <xdr:row>22</xdr:row>
      <xdr:rowOff>4733925</xdr:rowOff>
    </xdr:to>
    <xdr:sp>
      <xdr:nvSpPr>
        <xdr:cNvPr id="19" name="テキスト ボックス 70"/>
        <xdr:cNvSpPr txBox="1">
          <a:spLocks noChangeArrowheads="1"/>
        </xdr:cNvSpPr>
      </xdr:nvSpPr>
      <xdr:spPr>
        <a:xfrm>
          <a:off x="4914900" y="23126700"/>
          <a:ext cx="1714500" cy="4667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Ｉ</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釧路自然環境事務所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６百万円</a:t>
          </a:r>
          <a:r>
            <a:rPr lang="en-US" cap="none" sz="1000" b="0" i="0" u="none" baseline="0">
              <a:solidFill>
                <a:srgbClr val="000000"/>
              </a:solidFill>
              <a:latin typeface="Calibri"/>
              <a:ea typeface="Calibri"/>
              <a:cs typeface="Calibri"/>
            </a:rPr>
            <a:t>
</a:t>
          </a:r>
        </a:p>
      </xdr:txBody>
    </xdr:sp>
    <xdr:clientData/>
  </xdr:twoCellAnchor>
  <xdr:twoCellAnchor>
    <xdr:from>
      <xdr:col>7</xdr:col>
      <xdr:colOff>66675</xdr:colOff>
      <xdr:row>21</xdr:row>
      <xdr:rowOff>1952625</xdr:rowOff>
    </xdr:from>
    <xdr:to>
      <xdr:col>17</xdr:col>
      <xdr:colOff>104775</xdr:colOff>
      <xdr:row>21</xdr:row>
      <xdr:rowOff>2657475</xdr:rowOff>
    </xdr:to>
    <xdr:sp>
      <xdr:nvSpPr>
        <xdr:cNvPr id="20" name="テキスト ボックス 71"/>
        <xdr:cNvSpPr txBox="1">
          <a:spLocks noChangeArrowheads="1"/>
        </xdr:cNvSpPr>
      </xdr:nvSpPr>
      <xdr:spPr>
        <a:xfrm>
          <a:off x="1285875" y="15611475"/>
          <a:ext cx="1752600" cy="7143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奄美大島ジャワマングース防除事業業務　</a:t>
          </a:r>
          <a:r>
            <a:rPr lang="en-US" cap="none" sz="900" b="0" i="0" u="none" baseline="0">
              <a:solidFill>
                <a:srgbClr val="000000"/>
              </a:solidFill>
              <a:latin typeface="Calibri"/>
              <a:ea typeface="Calibri"/>
              <a:cs typeface="Calibri"/>
            </a:rPr>
            <a:t>
</a:t>
          </a:r>
        </a:p>
      </xdr:txBody>
    </xdr:sp>
    <xdr:clientData/>
  </xdr:twoCellAnchor>
  <xdr:twoCellAnchor>
    <xdr:from>
      <xdr:col>18</xdr:col>
      <xdr:colOff>66675</xdr:colOff>
      <xdr:row>21</xdr:row>
      <xdr:rowOff>2152650</xdr:rowOff>
    </xdr:from>
    <xdr:to>
      <xdr:col>28</xdr:col>
      <xdr:colOff>19050</xdr:colOff>
      <xdr:row>21</xdr:row>
      <xdr:rowOff>2867025</xdr:rowOff>
    </xdr:to>
    <xdr:sp>
      <xdr:nvSpPr>
        <xdr:cNvPr id="21" name="テキスト ボックス 72"/>
        <xdr:cNvSpPr txBox="1">
          <a:spLocks noChangeArrowheads="1"/>
        </xdr:cNvSpPr>
      </xdr:nvSpPr>
      <xdr:spPr>
        <a:xfrm>
          <a:off x="3171825" y="15811500"/>
          <a:ext cx="1666875" cy="7143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防除モデル事業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（藺牟田池オオクチバス等）</a:t>
          </a:r>
        </a:p>
      </xdr:txBody>
    </xdr:sp>
    <xdr:clientData/>
  </xdr:twoCellAnchor>
  <xdr:twoCellAnchor>
    <xdr:from>
      <xdr:col>28</xdr:col>
      <xdr:colOff>38100</xdr:colOff>
      <xdr:row>21</xdr:row>
      <xdr:rowOff>2171700</xdr:rowOff>
    </xdr:from>
    <xdr:to>
      <xdr:col>38</xdr:col>
      <xdr:colOff>66675</xdr:colOff>
      <xdr:row>21</xdr:row>
      <xdr:rowOff>2657475</xdr:rowOff>
    </xdr:to>
    <xdr:sp>
      <xdr:nvSpPr>
        <xdr:cNvPr id="22" name="テキスト ボックス 73"/>
        <xdr:cNvSpPr txBox="1">
          <a:spLocks noChangeArrowheads="1"/>
        </xdr:cNvSpPr>
      </xdr:nvSpPr>
      <xdr:spPr>
        <a:xfrm>
          <a:off x="4857750" y="15830550"/>
          <a:ext cx="1790700" cy="4857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四国地域におけるアライグマ防除モデル事業業務</a:t>
          </a:r>
        </a:p>
      </xdr:txBody>
    </xdr:sp>
    <xdr:clientData/>
  </xdr:twoCellAnchor>
  <xdr:twoCellAnchor>
    <xdr:from>
      <xdr:col>37</xdr:col>
      <xdr:colOff>171450</xdr:colOff>
      <xdr:row>21</xdr:row>
      <xdr:rowOff>1990725</xdr:rowOff>
    </xdr:from>
    <xdr:to>
      <xdr:col>48</xdr:col>
      <xdr:colOff>104775</xdr:colOff>
      <xdr:row>21</xdr:row>
      <xdr:rowOff>2705100</xdr:rowOff>
    </xdr:to>
    <xdr:sp>
      <xdr:nvSpPr>
        <xdr:cNvPr id="23" name="テキスト ボックス 74"/>
        <xdr:cNvSpPr txBox="1">
          <a:spLocks noChangeArrowheads="1"/>
        </xdr:cNvSpPr>
      </xdr:nvSpPr>
      <xdr:spPr>
        <a:xfrm>
          <a:off x="6581775" y="15649575"/>
          <a:ext cx="1819275" cy="71437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琵琶湖オオクチバス等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防除事業調査業務</a:t>
          </a:r>
        </a:p>
      </xdr:txBody>
    </xdr:sp>
    <xdr:clientData/>
  </xdr:twoCellAnchor>
  <xdr:twoCellAnchor>
    <xdr:from>
      <xdr:col>18</xdr:col>
      <xdr:colOff>19050</xdr:colOff>
      <xdr:row>22</xdr:row>
      <xdr:rowOff>552450</xdr:rowOff>
    </xdr:from>
    <xdr:to>
      <xdr:col>27</xdr:col>
      <xdr:colOff>142875</xdr:colOff>
      <xdr:row>22</xdr:row>
      <xdr:rowOff>1038225</xdr:rowOff>
    </xdr:to>
    <xdr:sp>
      <xdr:nvSpPr>
        <xdr:cNvPr id="24" name="テキスト ボックス 75"/>
        <xdr:cNvSpPr txBox="1">
          <a:spLocks noChangeArrowheads="1"/>
        </xdr:cNvSpPr>
      </xdr:nvSpPr>
      <xdr:spPr>
        <a:xfrm>
          <a:off x="3124200" y="19411950"/>
          <a:ext cx="1666875" cy="4857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アルゼンチンアリ防除事業</a:t>
          </a:r>
        </a:p>
      </xdr:txBody>
    </xdr:sp>
    <xdr:clientData/>
  </xdr:twoCellAnchor>
  <xdr:twoCellAnchor>
    <xdr:from>
      <xdr:col>28</xdr:col>
      <xdr:colOff>95250</xdr:colOff>
      <xdr:row>22</xdr:row>
      <xdr:rowOff>609600</xdr:rowOff>
    </xdr:from>
    <xdr:to>
      <xdr:col>38</xdr:col>
      <xdr:colOff>9525</xdr:colOff>
      <xdr:row>22</xdr:row>
      <xdr:rowOff>1162050</xdr:rowOff>
    </xdr:to>
    <xdr:sp>
      <xdr:nvSpPr>
        <xdr:cNvPr id="25" name="テキスト ボックス 76"/>
        <xdr:cNvSpPr txBox="1">
          <a:spLocks noChangeArrowheads="1"/>
        </xdr:cNvSpPr>
      </xdr:nvSpPr>
      <xdr:spPr>
        <a:xfrm>
          <a:off x="4914900" y="19469100"/>
          <a:ext cx="1676400" cy="5524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小笠原におけるグリーンアノール等の防除業務　</a:t>
          </a:r>
        </a:p>
      </xdr:txBody>
    </xdr:sp>
    <xdr:clientData/>
  </xdr:twoCellAnchor>
  <xdr:twoCellAnchor>
    <xdr:from>
      <xdr:col>38</xdr:col>
      <xdr:colOff>95250</xdr:colOff>
      <xdr:row>22</xdr:row>
      <xdr:rowOff>523875</xdr:rowOff>
    </xdr:from>
    <xdr:to>
      <xdr:col>48</xdr:col>
      <xdr:colOff>142875</xdr:colOff>
      <xdr:row>22</xdr:row>
      <xdr:rowOff>1200150</xdr:rowOff>
    </xdr:to>
    <xdr:sp>
      <xdr:nvSpPr>
        <xdr:cNvPr id="26" name="テキスト ボックス 77"/>
        <xdr:cNvSpPr txBox="1">
          <a:spLocks noChangeArrowheads="1"/>
        </xdr:cNvSpPr>
      </xdr:nvSpPr>
      <xdr:spPr>
        <a:xfrm>
          <a:off x="6677025" y="19383375"/>
          <a:ext cx="1762125" cy="6667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伊豆沼・内沼オオクチバス等防除（人工産卵床による）駆除事業</a:t>
          </a:r>
        </a:p>
      </xdr:txBody>
    </xdr:sp>
    <xdr:clientData/>
  </xdr:twoCellAnchor>
  <xdr:twoCellAnchor>
    <xdr:from>
      <xdr:col>18</xdr:col>
      <xdr:colOff>57150</xdr:colOff>
      <xdr:row>23</xdr:row>
      <xdr:rowOff>933450</xdr:rowOff>
    </xdr:from>
    <xdr:to>
      <xdr:col>27</xdr:col>
      <xdr:colOff>171450</xdr:colOff>
      <xdr:row>23</xdr:row>
      <xdr:rowOff>1657350</xdr:rowOff>
    </xdr:to>
    <xdr:sp>
      <xdr:nvSpPr>
        <xdr:cNvPr id="27" name="テキスト ボックス 78"/>
        <xdr:cNvSpPr txBox="1">
          <a:spLocks noChangeArrowheads="1"/>
        </xdr:cNvSpPr>
      </xdr:nvSpPr>
      <xdr:spPr>
        <a:xfrm>
          <a:off x="3162300" y="24993600"/>
          <a:ext cx="1657350" cy="7239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国指定ウトナイ湖鳥獣保護区アライグマ等防除事業業務　</a:t>
          </a:r>
        </a:p>
      </xdr:txBody>
    </xdr:sp>
    <xdr:clientData/>
  </xdr:twoCellAnchor>
  <xdr:twoCellAnchor>
    <xdr:from>
      <xdr:col>28</xdr:col>
      <xdr:colOff>190500</xdr:colOff>
      <xdr:row>23</xdr:row>
      <xdr:rowOff>914400</xdr:rowOff>
    </xdr:from>
    <xdr:to>
      <xdr:col>37</xdr:col>
      <xdr:colOff>104775</xdr:colOff>
      <xdr:row>23</xdr:row>
      <xdr:rowOff>1581150</xdr:rowOff>
    </xdr:to>
    <xdr:sp>
      <xdr:nvSpPr>
        <xdr:cNvPr id="28" name="テキスト ボックス 79"/>
        <xdr:cNvSpPr txBox="1">
          <a:spLocks noChangeArrowheads="1"/>
        </xdr:cNvSpPr>
      </xdr:nvSpPr>
      <xdr:spPr>
        <a:xfrm>
          <a:off x="5010150" y="24974550"/>
          <a:ext cx="1504950" cy="6667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シマフクロウに脅威となるアライグマの捕獲調査業務</a:t>
          </a:r>
        </a:p>
      </xdr:txBody>
    </xdr:sp>
    <xdr:clientData/>
  </xdr:twoCellAnchor>
  <xdr:twoCellAnchor>
    <xdr:from>
      <xdr:col>7</xdr:col>
      <xdr:colOff>85725</xdr:colOff>
      <xdr:row>21</xdr:row>
      <xdr:rowOff>2152650</xdr:rowOff>
    </xdr:from>
    <xdr:to>
      <xdr:col>17</xdr:col>
      <xdr:colOff>104775</xdr:colOff>
      <xdr:row>21</xdr:row>
      <xdr:rowOff>2619375</xdr:rowOff>
    </xdr:to>
    <xdr:sp>
      <xdr:nvSpPr>
        <xdr:cNvPr id="29" name="大かっこ 80"/>
        <xdr:cNvSpPr>
          <a:spLocks/>
        </xdr:cNvSpPr>
      </xdr:nvSpPr>
      <xdr:spPr>
        <a:xfrm>
          <a:off x="1304925" y="15811500"/>
          <a:ext cx="17335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21</xdr:row>
      <xdr:rowOff>2171700</xdr:rowOff>
    </xdr:from>
    <xdr:to>
      <xdr:col>28</xdr:col>
      <xdr:colOff>38100</xdr:colOff>
      <xdr:row>21</xdr:row>
      <xdr:rowOff>2657475</xdr:rowOff>
    </xdr:to>
    <xdr:sp>
      <xdr:nvSpPr>
        <xdr:cNvPr id="30" name="大かっこ 81"/>
        <xdr:cNvSpPr>
          <a:spLocks/>
        </xdr:cNvSpPr>
      </xdr:nvSpPr>
      <xdr:spPr>
        <a:xfrm>
          <a:off x="3133725" y="15830550"/>
          <a:ext cx="17240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21</xdr:row>
      <xdr:rowOff>2190750</xdr:rowOff>
    </xdr:from>
    <xdr:to>
      <xdr:col>38</xdr:col>
      <xdr:colOff>9525</xdr:colOff>
      <xdr:row>21</xdr:row>
      <xdr:rowOff>2619375</xdr:rowOff>
    </xdr:to>
    <xdr:sp>
      <xdr:nvSpPr>
        <xdr:cNvPr id="31" name="大かっこ 82"/>
        <xdr:cNvSpPr>
          <a:spLocks/>
        </xdr:cNvSpPr>
      </xdr:nvSpPr>
      <xdr:spPr>
        <a:xfrm>
          <a:off x="4914900" y="15849600"/>
          <a:ext cx="16764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21</xdr:row>
      <xdr:rowOff>2238375</xdr:rowOff>
    </xdr:from>
    <xdr:to>
      <xdr:col>48</xdr:col>
      <xdr:colOff>104775</xdr:colOff>
      <xdr:row>21</xdr:row>
      <xdr:rowOff>2543175</xdr:rowOff>
    </xdr:to>
    <xdr:sp>
      <xdr:nvSpPr>
        <xdr:cNvPr id="32" name="大かっこ 83"/>
        <xdr:cNvSpPr>
          <a:spLocks/>
        </xdr:cNvSpPr>
      </xdr:nvSpPr>
      <xdr:spPr>
        <a:xfrm>
          <a:off x="6667500" y="15897225"/>
          <a:ext cx="17335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22</xdr:row>
      <xdr:rowOff>628650</xdr:rowOff>
    </xdr:from>
    <xdr:to>
      <xdr:col>27</xdr:col>
      <xdr:colOff>161925</xdr:colOff>
      <xdr:row>22</xdr:row>
      <xdr:rowOff>971550</xdr:rowOff>
    </xdr:to>
    <xdr:sp>
      <xdr:nvSpPr>
        <xdr:cNvPr id="33" name="大かっこ 84"/>
        <xdr:cNvSpPr>
          <a:spLocks/>
        </xdr:cNvSpPr>
      </xdr:nvSpPr>
      <xdr:spPr>
        <a:xfrm>
          <a:off x="3095625" y="19488150"/>
          <a:ext cx="17145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22</xdr:row>
      <xdr:rowOff>590550</xdr:rowOff>
    </xdr:from>
    <xdr:to>
      <xdr:col>38</xdr:col>
      <xdr:colOff>47625</xdr:colOff>
      <xdr:row>22</xdr:row>
      <xdr:rowOff>1000125</xdr:rowOff>
    </xdr:to>
    <xdr:sp>
      <xdr:nvSpPr>
        <xdr:cNvPr id="34" name="大かっこ 85"/>
        <xdr:cNvSpPr>
          <a:spLocks/>
        </xdr:cNvSpPr>
      </xdr:nvSpPr>
      <xdr:spPr>
        <a:xfrm>
          <a:off x="4876800" y="19450050"/>
          <a:ext cx="175260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22</xdr:row>
      <xdr:rowOff>609600</xdr:rowOff>
    </xdr:from>
    <xdr:to>
      <xdr:col>48</xdr:col>
      <xdr:colOff>142875</xdr:colOff>
      <xdr:row>22</xdr:row>
      <xdr:rowOff>1095375</xdr:rowOff>
    </xdr:to>
    <xdr:sp>
      <xdr:nvSpPr>
        <xdr:cNvPr id="35" name="大かっこ 86"/>
        <xdr:cNvSpPr>
          <a:spLocks/>
        </xdr:cNvSpPr>
      </xdr:nvSpPr>
      <xdr:spPr>
        <a:xfrm>
          <a:off x="6686550" y="19469100"/>
          <a:ext cx="175260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990600</xdr:rowOff>
    </xdr:from>
    <xdr:to>
      <xdr:col>28</xdr:col>
      <xdr:colOff>38100</xdr:colOff>
      <xdr:row>23</xdr:row>
      <xdr:rowOff>1514475</xdr:rowOff>
    </xdr:to>
    <xdr:sp>
      <xdr:nvSpPr>
        <xdr:cNvPr id="36" name="大かっこ 87"/>
        <xdr:cNvSpPr>
          <a:spLocks/>
        </xdr:cNvSpPr>
      </xdr:nvSpPr>
      <xdr:spPr>
        <a:xfrm>
          <a:off x="3105150" y="25050750"/>
          <a:ext cx="17526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23</xdr:row>
      <xdr:rowOff>990600</xdr:rowOff>
    </xdr:from>
    <xdr:to>
      <xdr:col>38</xdr:col>
      <xdr:colOff>9525</xdr:colOff>
      <xdr:row>23</xdr:row>
      <xdr:rowOff>1371600</xdr:rowOff>
    </xdr:to>
    <xdr:sp>
      <xdr:nvSpPr>
        <xdr:cNvPr id="37" name="大かっこ 88"/>
        <xdr:cNvSpPr>
          <a:spLocks/>
        </xdr:cNvSpPr>
      </xdr:nvSpPr>
      <xdr:spPr>
        <a:xfrm>
          <a:off x="4953000" y="25050750"/>
          <a:ext cx="16383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21</xdr:row>
      <xdr:rowOff>1466850</xdr:rowOff>
    </xdr:from>
    <xdr:to>
      <xdr:col>18</xdr:col>
      <xdr:colOff>123825</xdr:colOff>
      <xdr:row>21</xdr:row>
      <xdr:rowOff>1771650</xdr:rowOff>
    </xdr:to>
    <xdr:sp>
      <xdr:nvSpPr>
        <xdr:cNvPr id="38" name="テキスト ボックス 89"/>
        <xdr:cNvSpPr txBox="1">
          <a:spLocks noChangeArrowheads="1"/>
        </xdr:cNvSpPr>
      </xdr:nvSpPr>
      <xdr:spPr>
        <a:xfrm>
          <a:off x="1285875" y="15125700"/>
          <a:ext cx="1943100"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参加者確認公募</a:t>
          </a:r>
          <a:r>
            <a:rPr lang="en-US" cap="none" sz="900" b="0" i="0" u="none" baseline="0">
              <a:solidFill>
                <a:srgbClr val="000000"/>
              </a:solidFill>
              <a:latin typeface="Calibri"/>
              <a:ea typeface="Calibri"/>
              <a:cs typeface="Calibri"/>
            </a:rPr>
            <a:t>】</a:t>
          </a:r>
        </a:p>
      </xdr:txBody>
    </xdr:sp>
    <xdr:clientData/>
  </xdr:twoCellAnchor>
  <xdr:twoCellAnchor>
    <xdr:from>
      <xdr:col>7</xdr:col>
      <xdr:colOff>152400</xdr:colOff>
      <xdr:row>21</xdr:row>
      <xdr:rowOff>971550</xdr:rowOff>
    </xdr:from>
    <xdr:to>
      <xdr:col>18</xdr:col>
      <xdr:colOff>9525</xdr:colOff>
      <xdr:row>21</xdr:row>
      <xdr:rowOff>1257300</xdr:rowOff>
    </xdr:to>
    <xdr:sp>
      <xdr:nvSpPr>
        <xdr:cNvPr id="39" name="テキスト ボックス 90"/>
        <xdr:cNvSpPr txBox="1">
          <a:spLocks noChangeArrowheads="1"/>
        </xdr:cNvSpPr>
      </xdr:nvSpPr>
      <xdr:spPr>
        <a:xfrm>
          <a:off x="1371600" y="14630400"/>
          <a:ext cx="1743075"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業務の指導監督</a:t>
          </a:r>
        </a:p>
      </xdr:txBody>
    </xdr:sp>
    <xdr:clientData/>
  </xdr:twoCellAnchor>
  <xdr:twoCellAnchor>
    <xdr:from>
      <xdr:col>18</xdr:col>
      <xdr:colOff>66675</xdr:colOff>
      <xdr:row>21</xdr:row>
      <xdr:rowOff>952500</xdr:rowOff>
    </xdr:from>
    <xdr:to>
      <xdr:col>28</xdr:col>
      <xdr:colOff>19050</xdr:colOff>
      <xdr:row>21</xdr:row>
      <xdr:rowOff>1257300</xdr:rowOff>
    </xdr:to>
    <xdr:sp>
      <xdr:nvSpPr>
        <xdr:cNvPr id="40" name="テキスト ボックス 91"/>
        <xdr:cNvSpPr txBox="1">
          <a:spLocks noChangeArrowheads="1"/>
        </xdr:cNvSpPr>
      </xdr:nvSpPr>
      <xdr:spPr>
        <a:xfrm>
          <a:off x="3171825" y="14611350"/>
          <a:ext cx="1666875"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業務の指導監督</a:t>
          </a:r>
        </a:p>
      </xdr:txBody>
    </xdr:sp>
    <xdr:clientData/>
  </xdr:twoCellAnchor>
  <xdr:twoCellAnchor>
    <xdr:from>
      <xdr:col>28</xdr:col>
      <xdr:colOff>85725</xdr:colOff>
      <xdr:row>21</xdr:row>
      <xdr:rowOff>952500</xdr:rowOff>
    </xdr:from>
    <xdr:to>
      <xdr:col>37</xdr:col>
      <xdr:colOff>171450</xdr:colOff>
      <xdr:row>21</xdr:row>
      <xdr:rowOff>1257300</xdr:rowOff>
    </xdr:to>
    <xdr:sp>
      <xdr:nvSpPr>
        <xdr:cNvPr id="41" name="テキスト ボックス 92"/>
        <xdr:cNvSpPr txBox="1">
          <a:spLocks noChangeArrowheads="1"/>
        </xdr:cNvSpPr>
      </xdr:nvSpPr>
      <xdr:spPr>
        <a:xfrm>
          <a:off x="4905375" y="14611350"/>
          <a:ext cx="1676400"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業務の指導監督</a:t>
          </a:r>
        </a:p>
      </xdr:txBody>
    </xdr:sp>
    <xdr:clientData/>
  </xdr:twoCellAnchor>
  <xdr:twoCellAnchor>
    <xdr:from>
      <xdr:col>7</xdr:col>
      <xdr:colOff>123825</xdr:colOff>
      <xdr:row>21</xdr:row>
      <xdr:rowOff>2886075</xdr:rowOff>
    </xdr:from>
    <xdr:to>
      <xdr:col>17</xdr:col>
      <xdr:colOff>152400</xdr:colOff>
      <xdr:row>21</xdr:row>
      <xdr:rowOff>3371850</xdr:rowOff>
    </xdr:to>
    <xdr:sp>
      <xdr:nvSpPr>
        <xdr:cNvPr id="42" name="テキスト ボックス 93"/>
        <xdr:cNvSpPr txBox="1">
          <a:spLocks noChangeArrowheads="1"/>
        </xdr:cNvSpPr>
      </xdr:nvSpPr>
      <xdr:spPr>
        <a:xfrm>
          <a:off x="1343025" y="16544925"/>
          <a:ext cx="174307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岩崎産業</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22</a:t>
          </a:r>
          <a:r>
            <a:rPr lang="en-US" cap="none" sz="1000" b="0" i="0" u="none" baseline="0">
              <a:solidFill>
                <a:srgbClr val="000000"/>
              </a:solidFill>
              <a:latin typeface="ＭＳ Ｐゴシック"/>
              <a:ea typeface="ＭＳ Ｐゴシック"/>
              <a:cs typeface="ＭＳ Ｐゴシック"/>
            </a:rPr>
            <a:t>百万</a:t>
          </a:r>
          <a:r>
            <a:rPr lang="en-US" cap="none" sz="1000" b="0" i="0" u="none" baseline="0">
              <a:solidFill>
                <a:srgbClr val="000000"/>
              </a:solidFill>
              <a:latin typeface="Calibri"/>
              <a:ea typeface="Calibri"/>
              <a:cs typeface="Calibri"/>
            </a:rPr>
            <a:t>
</a:t>
          </a:r>
        </a:p>
      </xdr:txBody>
    </xdr:sp>
    <xdr:clientData/>
  </xdr:twoCellAnchor>
  <xdr:twoCellAnchor>
    <xdr:from>
      <xdr:col>7</xdr:col>
      <xdr:colOff>95250</xdr:colOff>
      <xdr:row>21</xdr:row>
      <xdr:rowOff>3171825</xdr:rowOff>
    </xdr:from>
    <xdr:to>
      <xdr:col>17</xdr:col>
      <xdr:colOff>123825</xdr:colOff>
      <xdr:row>21</xdr:row>
      <xdr:rowOff>4067175</xdr:rowOff>
    </xdr:to>
    <xdr:sp>
      <xdr:nvSpPr>
        <xdr:cNvPr id="43" name="テキスト ボックス 94"/>
        <xdr:cNvSpPr txBox="1">
          <a:spLocks noChangeArrowheads="1"/>
        </xdr:cNvSpPr>
      </xdr:nvSpPr>
      <xdr:spPr>
        <a:xfrm>
          <a:off x="1314450" y="16830675"/>
          <a:ext cx="1743075" cy="8953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奄美大島ジャワマングース防除事業特定地域捕獲作業等業務　</a:t>
          </a:r>
          <a:r>
            <a:rPr lang="en-US" cap="none" sz="900" b="0" i="0" u="none" baseline="0">
              <a:solidFill>
                <a:srgbClr val="000000"/>
              </a:solidFill>
              <a:latin typeface="Calibri"/>
              <a:ea typeface="Calibri"/>
              <a:cs typeface="Calibri"/>
            </a:rPr>
            <a:t>
</a:t>
          </a:r>
        </a:p>
      </xdr:txBody>
    </xdr:sp>
    <xdr:clientData/>
  </xdr:twoCellAnchor>
  <xdr:twoCellAnchor>
    <xdr:from>
      <xdr:col>7</xdr:col>
      <xdr:colOff>104775</xdr:colOff>
      <xdr:row>21</xdr:row>
      <xdr:rowOff>3409950</xdr:rowOff>
    </xdr:from>
    <xdr:to>
      <xdr:col>17</xdr:col>
      <xdr:colOff>133350</xdr:colOff>
      <xdr:row>21</xdr:row>
      <xdr:rowOff>3905250</xdr:rowOff>
    </xdr:to>
    <xdr:sp>
      <xdr:nvSpPr>
        <xdr:cNvPr id="44" name="大かっこ 95"/>
        <xdr:cNvSpPr>
          <a:spLocks/>
        </xdr:cNvSpPr>
      </xdr:nvSpPr>
      <xdr:spPr>
        <a:xfrm>
          <a:off x="1323975" y="17068800"/>
          <a:ext cx="17430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21</xdr:row>
      <xdr:rowOff>2638425</xdr:rowOff>
    </xdr:from>
    <xdr:to>
      <xdr:col>14</xdr:col>
      <xdr:colOff>171450</xdr:colOff>
      <xdr:row>21</xdr:row>
      <xdr:rowOff>3009900</xdr:rowOff>
    </xdr:to>
    <xdr:sp>
      <xdr:nvSpPr>
        <xdr:cNvPr id="45" name="テキスト ボックス 96"/>
        <xdr:cNvSpPr txBox="1">
          <a:spLocks noChangeArrowheads="1"/>
        </xdr:cNvSpPr>
      </xdr:nvSpPr>
      <xdr:spPr>
        <a:xfrm>
          <a:off x="1295400" y="16297275"/>
          <a:ext cx="1295400" cy="3619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twoCellAnchor>
  <xdr:twoCellAnchor>
    <xdr:from>
      <xdr:col>7</xdr:col>
      <xdr:colOff>104775</xdr:colOff>
      <xdr:row>21</xdr:row>
      <xdr:rowOff>4181475</xdr:rowOff>
    </xdr:from>
    <xdr:to>
      <xdr:col>17</xdr:col>
      <xdr:colOff>142875</xdr:colOff>
      <xdr:row>21</xdr:row>
      <xdr:rowOff>4676775</xdr:rowOff>
    </xdr:to>
    <xdr:sp>
      <xdr:nvSpPr>
        <xdr:cNvPr id="46" name="テキスト ボックス 97"/>
        <xdr:cNvSpPr txBox="1">
          <a:spLocks noChangeArrowheads="1"/>
        </xdr:cNvSpPr>
      </xdr:nvSpPr>
      <xdr:spPr>
        <a:xfrm>
          <a:off x="1323975" y="17840325"/>
          <a:ext cx="175260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（有）傳建設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0</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7</xdr:col>
      <xdr:colOff>85725</xdr:colOff>
      <xdr:row>21</xdr:row>
      <xdr:rowOff>4505325</xdr:rowOff>
    </xdr:from>
    <xdr:to>
      <xdr:col>17</xdr:col>
      <xdr:colOff>114300</xdr:colOff>
      <xdr:row>21</xdr:row>
      <xdr:rowOff>5200650</xdr:rowOff>
    </xdr:to>
    <xdr:sp>
      <xdr:nvSpPr>
        <xdr:cNvPr id="47" name="テキスト ボックス 98"/>
        <xdr:cNvSpPr txBox="1">
          <a:spLocks noChangeArrowheads="1"/>
        </xdr:cNvSpPr>
      </xdr:nvSpPr>
      <xdr:spPr>
        <a:xfrm>
          <a:off x="1304925" y="18164175"/>
          <a:ext cx="1743075" cy="69532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探索犬犬舎用フェンス工事</a:t>
          </a:r>
        </a:p>
      </xdr:txBody>
    </xdr:sp>
    <xdr:clientData/>
  </xdr:twoCellAnchor>
  <xdr:twoCellAnchor>
    <xdr:from>
      <xdr:col>7</xdr:col>
      <xdr:colOff>95250</xdr:colOff>
      <xdr:row>21</xdr:row>
      <xdr:rowOff>4695825</xdr:rowOff>
    </xdr:from>
    <xdr:to>
      <xdr:col>17</xdr:col>
      <xdr:colOff>114300</xdr:colOff>
      <xdr:row>21</xdr:row>
      <xdr:rowOff>5200650</xdr:rowOff>
    </xdr:to>
    <xdr:sp>
      <xdr:nvSpPr>
        <xdr:cNvPr id="48" name="大かっこ 99"/>
        <xdr:cNvSpPr>
          <a:spLocks/>
        </xdr:cNvSpPr>
      </xdr:nvSpPr>
      <xdr:spPr>
        <a:xfrm>
          <a:off x="1314450" y="18354675"/>
          <a:ext cx="17335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21</xdr:row>
      <xdr:rowOff>3962400</xdr:rowOff>
    </xdr:from>
    <xdr:to>
      <xdr:col>14</xdr:col>
      <xdr:colOff>171450</xdr:colOff>
      <xdr:row>21</xdr:row>
      <xdr:rowOff>4248150</xdr:rowOff>
    </xdr:to>
    <xdr:sp>
      <xdr:nvSpPr>
        <xdr:cNvPr id="49" name="テキスト ボックス 100"/>
        <xdr:cNvSpPr txBox="1">
          <a:spLocks noChangeArrowheads="1"/>
        </xdr:cNvSpPr>
      </xdr:nvSpPr>
      <xdr:spPr>
        <a:xfrm>
          <a:off x="1295400" y="17621250"/>
          <a:ext cx="1295400" cy="2857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請負：随意契約</a:t>
          </a:r>
          <a:r>
            <a:rPr lang="en-US" cap="none" sz="900" b="0" i="0" u="none" baseline="0">
              <a:solidFill>
                <a:srgbClr val="000000"/>
              </a:solidFill>
              <a:latin typeface="Calibri"/>
              <a:ea typeface="Calibri"/>
              <a:cs typeface="Calibri"/>
            </a:rPr>
            <a:t>】</a:t>
          </a:r>
        </a:p>
      </xdr:txBody>
    </xdr:sp>
    <xdr:clientData/>
  </xdr:twoCellAnchor>
  <xdr:twoCellAnchor>
    <xdr:from>
      <xdr:col>7</xdr:col>
      <xdr:colOff>85725</xdr:colOff>
      <xdr:row>22</xdr:row>
      <xdr:rowOff>266700</xdr:rowOff>
    </xdr:from>
    <xdr:to>
      <xdr:col>17</xdr:col>
      <xdr:colOff>114300</xdr:colOff>
      <xdr:row>22</xdr:row>
      <xdr:rowOff>771525</xdr:rowOff>
    </xdr:to>
    <xdr:sp>
      <xdr:nvSpPr>
        <xdr:cNvPr id="50" name="テキスト ボックス 101"/>
        <xdr:cNvSpPr txBox="1">
          <a:spLocks noChangeArrowheads="1"/>
        </xdr:cNvSpPr>
      </xdr:nvSpPr>
      <xdr:spPr>
        <a:xfrm>
          <a:off x="1304925" y="19126200"/>
          <a:ext cx="17430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合資会社中京銃砲火薬店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12</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7</xdr:col>
      <xdr:colOff>123825</xdr:colOff>
      <xdr:row>22</xdr:row>
      <xdr:rowOff>752475</xdr:rowOff>
    </xdr:from>
    <xdr:to>
      <xdr:col>17</xdr:col>
      <xdr:colOff>152400</xdr:colOff>
      <xdr:row>22</xdr:row>
      <xdr:rowOff>1057275</xdr:rowOff>
    </xdr:to>
    <xdr:sp>
      <xdr:nvSpPr>
        <xdr:cNvPr id="51" name="テキスト ボックス 102"/>
        <xdr:cNvSpPr txBox="1">
          <a:spLocks noChangeArrowheads="1"/>
        </xdr:cNvSpPr>
      </xdr:nvSpPr>
      <xdr:spPr>
        <a:xfrm>
          <a:off x="1343025" y="19611975"/>
          <a:ext cx="1743075" cy="3048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ワナ購入 </a:t>
          </a:r>
        </a:p>
      </xdr:txBody>
    </xdr:sp>
    <xdr:clientData/>
  </xdr:twoCellAnchor>
  <xdr:twoCellAnchor>
    <xdr:from>
      <xdr:col>7</xdr:col>
      <xdr:colOff>85725</xdr:colOff>
      <xdr:row>22</xdr:row>
      <xdr:rowOff>790575</xdr:rowOff>
    </xdr:from>
    <xdr:to>
      <xdr:col>17</xdr:col>
      <xdr:colOff>104775</xdr:colOff>
      <xdr:row>22</xdr:row>
      <xdr:rowOff>971550</xdr:rowOff>
    </xdr:to>
    <xdr:sp>
      <xdr:nvSpPr>
        <xdr:cNvPr id="52" name="大かっこ 103"/>
        <xdr:cNvSpPr>
          <a:spLocks/>
        </xdr:cNvSpPr>
      </xdr:nvSpPr>
      <xdr:spPr>
        <a:xfrm>
          <a:off x="1304925" y="19650075"/>
          <a:ext cx="173355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21</xdr:row>
      <xdr:rowOff>5200650</xdr:rowOff>
    </xdr:from>
    <xdr:to>
      <xdr:col>18</xdr:col>
      <xdr:colOff>38100</xdr:colOff>
      <xdr:row>22</xdr:row>
      <xdr:rowOff>304800</xdr:rowOff>
    </xdr:to>
    <xdr:sp>
      <xdr:nvSpPr>
        <xdr:cNvPr id="53" name="テキスト ボックス 104"/>
        <xdr:cNvSpPr txBox="1">
          <a:spLocks noChangeArrowheads="1"/>
        </xdr:cNvSpPr>
      </xdr:nvSpPr>
      <xdr:spPr>
        <a:xfrm>
          <a:off x="1266825" y="18859500"/>
          <a:ext cx="1876425"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請負：一般競争、随契</a:t>
          </a:r>
          <a:r>
            <a:rPr lang="en-US" cap="none" sz="900" b="0" i="0" u="none" baseline="0">
              <a:solidFill>
                <a:srgbClr val="000000"/>
              </a:solidFill>
              <a:latin typeface="Calibri"/>
              <a:ea typeface="Calibri"/>
              <a:cs typeface="Calibri"/>
            </a:rPr>
            <a:t>】</a:t>
          </a:r>
        </a:p>
      </xdr:txBody>
    </xdr:sp>
    <xdr:clientData/>
  </xdr:twoCellAnchor>
  <xdr:twoCellAnchor>
    <xdr:from>
      <xdr:col>7</xdr:col>
      <xdr:colOff>123825</xdr:colOff>
      <xdr:row>22</xdr:row>
      <xdr:rowOff>1323975</xdr:rowOff>
    </xdr:from>
    <xdr:to>
      <xdr:col>17</xdr:col>
      <xdr:colOff>152400</xdr:colOff>
      <xdr:row>22</xdr:row>
      <xdr:rowOff>1790700</xdr:rowOff>
    </xdr:to>
    <xdr:sp>
      <xdr:nvSpPr>
        <xdr:cNvPr id="54" name="テキスト ボックス 105"/>
        <xdr:cNvSpPr txBox="1">
          <a:spLocks noChangeArrowheads="1"/>
        </xdr:cNvSpPr>
      </xdr:nvSpPr>
      <xdr:spPr>
        <a:xfrm>
          <a:off x="1343025" y="20183475"/>
          <a:ext cx="174307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南西環境研究所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58</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7</xdr:col>
      <xdr:colOff>104775</xdr:colOff>
      <xdr:row>22</xdr:row>
      <xdr:rowOff>1790700</xdr:rowOff>
    </xdr:from>
    <xdr:to>
      <xdr:col>17</xdr:col>
      <xdr:colOff>142875</xdr:colOff>
      <xdr:row>22</xdr:row>
      <xdr:rowOff>2276475</xdr:rowOff>
    </xdr:to>
    <xdr:sp>
      <xdr:nvSpPr>
        <xdr:cNvPr id="55" name="テキスト ボックス 106"/>
        <xdr:cNvSpPr txBox="1">
          <a:spLocks noChangeArrowheads="1"/>
        </xdr:cNvSpPr>
      </xdr:nvSpPr>
      <xdr:spPr>
        <a:xfrm>
          <a:off x="1323975" y="20650200"/>
          <a:ext cx="1752600" cy="4857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沖縄島北部地域ジャワマングース等防除事業業務　</a:t>
          </a:r>
        </a:p>
      </xdr:txBody>
    </xdr:sp>
    <xdr:clientData/>
  </xdr:twoCellAnchor>
  <xdr:twoCellAnchor>
    <xdr:from>
      <xdr:col>7</xdr:col>
      <xdr:colOff>104775</xdr:colOff>
      <xdr:row>22</xdr:row>
      <xdr:rowOff>1828800</xdr:rowOff>
    </xdr:from>
    <xdr:to>
      <xdr:col>17</xdr:col>
      <xdr:colOff>133350</xdr:colOff>
      <xdr:row>22</xdr:row>
      <xdr:rowOff>2238375</xdr:rowOff>
    </xdr:to>
    <xdr:sp>
      <xdr:nvSpPr>
        <xdr:cNvPr id="56" name="大かっこ 107"/>
        <xdr:cNvSpPr>
          <a:spLocks/>
        </xdr:cNvSpPr>
      </xdr:nvSpPr>
      <xdr:spPr>
        <a:xfrm>
          <a:off x="1323975" y="20688300"/>
          <a:ext cx="17430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22</xdr:row>
      <xdr:rowOff>1038225</xdr:rowOff>
    </xdr:from>
    <xdr:to>
      <xdr:col>16</xdr:col>
      <xdr:colOff>114300</xdr:colOff>
      <xdr:row>22</xdr:row>
      <xdr:rowOff>1343025</xdr:rowOff>
    </xdr:to>
    <xdr:sp>
      <xdr:nvSpPr>
        <xdr:cNvPr id="57" name="テキスト ボックス 108"/>
        <xdr:cNvSpPr txBox="1">
          <a:spLocks noChangeArrowheads="1"/>
        </xdr:cNvSpPr>
      </xdr:nvSpPr>
      <xdr:spPr>
        <a:xfrm>
          <a:off x="1285875" y="19897725"/>
          <a:ext cx="1590675"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7</xdr:col>
      <xdr:colOff>85725</xdr:colOff>
      <xdr:row>22</xdr:row>
      <xdr:rowOff>2514600</xdr:rowOff>
    </xdr:from>
    <xdr:to>
      <xdr:col>17</xdr:col>
      <xdr:colOff>123825</xdr:colOff>
      <xdr:row>22</xdr:row>
      <xdr:rowOff>2990850</xdr:rowOff>
    </xdr:to>
    <xdr:sp>
      <xdr:nvSpPr>
        <xdr:cNvPr id="58" name="テキスト ボックス 109"/>
        <xdr:cNvSpPr txBox="1">
          <a:spLocks noChangeArrowheads="1"/>
        </xdr:cNvSpPr>
      </xdr:nvSpPr>
      <xdr:spPr>
        <a:xfrm>
          <a:off x="1304925" y="21374100"/>
          <a:ext cx="175260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一成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7</xdr:col>
      <xdr:colOff>76200</xdr:colOff>
      <xdr:row>22</xdr:row>
      <xdr:rowOff>2990850</xdr:rowOff>
    </xdr:from>
    <xdr:to>
      <xdr:col>17</xdr:col>
      <xdr:colOff>104775</xdr:colOff>
      <xdr:row>22</xdr:row>
      <xdr:rowOff>3638550</xdr:rowOff>
    </xdr:to>
    <xdr:sp>
      <xdr:nvSpPr>
        <xdr:cNvPr id="59" name="テキスト ボックス 110"/>
        <xdr:cNvSpPr txBox="1">
          <a:spLocks noChangeArrowheads="1"/>
        </xdr:cNvSpPr>
      </xdr:nvSpPr>
      <xdr:spPr>
        <a:xfrm>
          <a:off x="1295400" y="21850350"/>
          <a:ext cx="1743075" cy="6477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沖縄県八重山地域におけるオオヒキガエル等外来生物防除事業（西表島地域）業務　</a:t>
          </a:r>
        </a:p>
      </xdr:txBody>
    </xdr:sp>
    <xdr:clientData/>
  </xdr:twoCellAnchor>
  <xdr:twoCellAnchor>
    <xdr:from>
      <xdr:col>7</xdr:col>
      <xdr:colOff>76200</xdr:colOff>
      <xdr:row>22</xdr:row>
      <xdr:rowOff>2990850</xdr:rowOff>
    </xdr:from>
    <xdr:to>
      <xdr:col>17</xdr:col>
      <xdr:colOff>95250</xdr:colOff>
      <xdr:row>22</xdr:row>
      <xdr:rowOff>3552825</xdr:rowOff>
    </xdr:to>
    <xdr:sp>
      <xdr:nvSpPr>
        <xdr:cNvPr id="60" name="大かっこ 111"/>
        <xdr:cNvSpPr>
          <a:spLocks/>
        </xdr:cNvSpPr>
      </xdr:nvSpPr>
      <xdr:spPr>
        <a:xfrm>
          <a:off x="1295400" y="21850350"/>
          <a:ext cx="17335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22</xdr:row>
      <xdr:rowOff>2295525</xdr:rowOff>
    </xdr:from>
    <xdr:to>
      <xdr:col>16</xdr:col>
      <xdr:colOff>76200</xdr:colOff>
      <xdr:row>22</xdr:row>
      <xdr:rowOff>2581275</xdr:rowOff>
    </xdr:to>
    <xdr:sp>
      <xdr:nvSpPr>
        <xdr:cNvPr id="61" name="テキスト ボックス 112"/>
        <xdr:cNvSpPr txBox="1">
          <a:spLocks noChangeArrowheads="1"/>
        </xdr:cNvSpPr>
      </xdr:nvSpPr>
      <xdr:spPr>
        <a:xfrm>
          <a:off x="1257300" y="21155025"/>
          <a:ext cx="1581150" cy="2857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25</xdr:col>
      <xdr:colOff>171450</xdr:colOff>
      <xdr:row>21</xdr:row>
      <xdr:rowOff>361950</xdr:rowOff>
    </xdr:from>
    <xdr:to>
      <xdr:col>29</xdr:col>
      <xdr:colOff>28575</xdr:colOff>
      <xdr:row>21</xdr:row>
      <xdr:rowOff>571500</xdr:rowOff>
    </xdr:to>
    <xdr:sp>
      <xdr:nvSpPr>
        <xdr:cNvPr id="62" name="下矢印 113"/>
        <xdr:cNvSpPr>
          <a:spLocks/>
        </xdr:cNvSpPr>
      </xdr:nvSpPr>
      <xdr:spPr>
        <a:xfrm>
          <a:off x="4476750" y="14020800"/>
          <a:ext cx="590550" cy="2000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22</xdr:row>
      <xdr:rowOff>5019675</xdr:rowOff>
    </xdr:from>
    <xdr:to>
      <xdr:col>17</xdr:col>
      <xdr:colOff>85725</xdr:colOff>
      <xdr:row>23</xdr:row>
      <xdr:rowOff>304800</xdr:rowOff>
    </xdr:to>
    <xdr:sp>
      <xdr:nvSpPr>
        <xdr:cNvPr id="63" name="テキスト ボックス 114"/>
        <xdr:cNvSpPr txBox="1">
          <a:spLocks noChangeArrowheads="1"/>
        </xdr:cNvSpPr>
      </xdr:nvSpPr>
      <xdr:spPr>
        <a:xfrm>
          <a:off x="1266825" y="23879175"/>
          <a:ext cx="175260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（有）ミチムラ電機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7</xdr:col>
      <xdr:colOff>76200</xdr:colOff>
      <xdr:row>23</xdr:row>
      <xdr:rowOff>333375</xdr:rowOff>
    </xdr:from>
    <xdr:to>
      <xdr:col>17</xdr:col>
      <xdr:colOff>104775</xdr:colOff>
      <xdr:row>23</xdr:row>
      <xdr:rowOff>628650</xdr:rowOff>
    </xdr:to>
    <xdr:sp>
      <xdr:nvSpPr>
        <xdr:cNvPr id="64" name="テキスト ボックス 115"/>
        <xdr:cNvSpPr txBox="1">
          <a:spLocks noChangeArrowheads="1"/>
        </xdr:cNvSpPr>
      </xdr:nvSpPr>
      <xdr:spPr>
        <a:xfrm>
          <a:off x="1295400" y="24393525"/>
          <a:ext cx="1743075" cy="2952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業務用簡易無線機</a:t>
          </a:r>
        </a:p>
      </xdr:txBody>
    </xdr:sp>
    <xdr:clientData/>
  </xdr:twoCellAnchor>
  <xdr:twoCellAnchor>
    <xdr:from>
      <xdr:col>7</xdr:col>
      <xdr:colOff>0</xdr:colOff>
      <xdr:row>22</xdr:row>
      <xdr:rowOff>4857750</xdr:rowOff>
    </xdr:from>
    <xdr:to>
      <xdr:col>15</xdr:col>
      <xdr:colOff>104775</xdr:colOff>
      <xdr:row>22</xdr:row>
      <xdr:rowOff>5019675</xdr:rowOff>
    </xdr:to>
    <xdr:sp>
      <xdr:nvSpPr>
        <xdr:cNvPr id="65" name="テキスト ボックス 116"/>
        <xdr:cNvSpPr txBox="1">
          <a:spLocks noChangeArrowheads="1"/>
        </xdr:cNvSpPr>
      </xdr:nvSpPr>
      <xdr:spPr>
        <a:xfrm>
          <a:off x="1219200" y="23717250"/>
          <a:ext cx="1476375" cy="1619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請負：随意契約</a:t>
          </a:r>
          <a:r>
            <a:rPr lang="en-US" cap="none" sz="900" b="0" i="0" u="none" baseline="0">
              <a:solidFill>
                <a:srgbClr val="000000"/>
              </a:solidFill>
              <a:latin typeface="Calibri"/>
              <a:ea typeface="Calibri"/>
              <a:cs typeface="Calibri"/>
            </a:rPr>
            <a:t>】</a:t>
          </a:r>
        </a:p>
      </xdr:txBody>
    </xdr:sp>
    <xdr:clientData/>
  </xdr:twoCellAnchor>
  <xdr:twoCellAnchor>
    <xdr:from>
      <xdr:col>38</xdr:col>
      <xdr:colOff>66675</xdr:colOff>
      <xdr:row>21</xdr:row>
      <xdr:rowOff>1647825</xdr:rowOff>
    </xdr:from>
    <xdr:to>
      <xdr:col>48</xdr:col>
      <xdr:colOff>47625</xdr:colOff>
      <xdr:row>21</xdr:row>
      <xdr:rowOff>2152650</xdr:rowOff>
    </xdr:to>
    <xdr:sp>
      <xdr:nvSpPr>
        <xdr:cNvPr id="66" name="テキスト ボックス 117"/>
        <xdr:cNvSpPr txBox="1">
          <a:spLocks noChangeArrowheads="1"/>
        </xdr:cNvSpPr>
      </xdr:nvSpPr>
      <xdr:spPr>
        <a:xfrm>
          <a:off x="6648450" y="15306675"/>
          <a:ext cx="1695450" cy="5048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琵琶湖・淀川水質保全機構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38</xdr:col>
      <xdr:colOff>47625</xdr:colOff>
      <xdr:row>21</xdr:row>
      <xdr:rowOff>971550</xdr:rowOff>
    </xdr:from>
    <xdr:to>
      <xdr:col>48</xdr:col>
      <xdr:colOff>28575</xdr:colOff>
      <xdr:row>21</xdr:row>
      <xdr:rowOff>1257300</xdr:rowOff>
    </xdr:to>
    <xdr:sp>
      <xdr:nvSpPr>
        <xdr:cNvPr id="67" name="テキスト ボックス 118"/>
        <xdr:cNvSpPr txBox="1">
          <a:spLocks noChangeArrowheads="1"/>
        </xdr:cNvSpPr>
      </xdr:nvSpPr>
      <xdr:spPr>
        <a:xfrm>
          <a:off x="6629400" y="14630400"/>
          <a:ext cx="1695450"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業務の指導監督</a:t>
          </a:r>
        </a:p>
      </xdr:txBody>
    </xdr:sp>
    <xdr:clientData/>
  </xdr:twoCellAnchor>
  <xdr:twoCellAnchor>
    <xdr:from>
      <xdr:col>28</xdr:col>
      <xdr:colOff>19050</xdr:colOff>
      <xdr:row>21</xdr:row>
      <xdr:rowOff>1419225</xdr:rowOff>
    </xdr:from>
    <xdr:to>
      <xdr:col>35</xdr:col>
      <xdr:colOff>76200</xdr:colOff>
      <xdr:row>21</xdr:row>
      <xdr:rowOff>1809750</xdr:rowOff>
    </xdr:to>
    <xdr:sp>
      <xdr:nvSpPr>
        <xdr:cNvPr id="68" name="テキスト ボックス 119"/>
        <xdr:cNvSpPr txBox="1">
          <a:spLocks noChangeArrowheads="1"/>
        </xdr:cNvSpPr>
      </xdr:nvSpPr>
      <xdr:spPr>
        <a:xfrm>
          <a:off x="4838700" y="15078075"/>
          <a:ext cx="1304925"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twoCellAnchor>
  <xdr:twoCellAnchor>
    <xdr:from>
      <xdr:col>28</xdr:col>
      <xdr:colOff>19050</xdr:colOff>
      <xdr:row>21</xdr:row>
      <xdr:rowOff>2619375</xdr:rowOff>
    </xdr:from>
    <xdr:to>
      <xdr:col>35</xdr:col>
      <xdr:colOff>76200</xdr:colOff>
      <xdr:row>21</xdr:row>
      <xdr:rowOff>3009900</xdr:rowOff>
    </xdr:to>
    <xdr:sp>
      <xdr:nvSpPr>
        <xdr:cNvPr id="69" name="テキスト ボックス 120"/>
        <xdr:cNvSpPr txBox="1">
          <a:spLocks noChangeArrowheads="1"/>
        </xdr:cNvSpPr>
      </xdr:nvSpPr>
      <xdr:spPr>
        <a:xfrm>
          <a:off x="4838700" y="16278225"/>
          <a:ext cx="1304925"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twoCellAnchor>
  <xdr:twoCellAnchor>
    <xdr:from>
      <xdr:col>28</xdr:col>
      <xdr:colOff>76200</xdr:colOff>
      <xdr:row>21</xdr:row>
      <xdr:rowOff>2886075</xdr:rowOff>
    </xdr:from>
    <xdr:to>
      <xdr:col>37</xdr:col>
      <xdr:colOff>171450</xdr:colOff>
      <xdr:row>21</xdr:row>
      <xdr:rowOff>3390900</xdr:rowOff>
    </xdr:to>
    <xdr:sp>
      <xdr:nvSpPr>
        <xdr:cNvPr id="70" name="テキスト ボックス 121"/>
        <xdr:cNvSpPr txBox="1">
          <a:spLocks noChangeArrowheads="1"/>
        </xdr:cNvSpPr>
      </xdr:nvSpPr>
      <xdr:spPr>
        <a:xfrm>
          <a:off x="4895850" y="16544925"/>
          <a:ext cx="168592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ウエスコ岡山支社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19050</xdr:colOff>
      <xdr:row>21</xdr:row>
      <xdr:rowOff>3390900</xdr:rowOff>
    </xdr:from>
    <xdr:to>
      <xdr:col>38</xdr:col>
      <xdr:colOff>47625</xdr:colOff>
      <xdr:row>21</xdr:row>
      <xdr:rowOff>4019550</xdr:rowOff>
    </xdr:to>
    <xdr:sp>
      <xdr:nvSpPr>
        <xdr:cNvPr id="71" name="テキスト ボックス 122"/>
        <xdr:cNvSpPr txBox="1">
          <a:spLocks noChangeArrowheads="1"/>
        </xdr:cNvSpPr>
      </xdr:nvSpPr>
      <xdr:spPr>
        <a:xfrm>
          <a:off x="4838700" y="17049750"/>
          <a:ext cx="1790700" cy="6286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開放水域におけるオオクチバス防除モデル事業業務</a:t>
          </a:r>
        </a:p>
      </xdr:txBody>
    </xdr:sp>
    <xdr:clientData/>
  </xdr:twoCellAnchor>
  <xdr:twoCellAnchor>
    <xdr:from>
      <xdr:col>28</xdr:col>
      <xdr:colOff>76200</xdr:colOff>
      <xdr:row>21</xdr:row>
      <xdr:rowOff>3429000</xdr:rowOff>
    </xdr:from>
    <xdr:to>
      <xdr:col>37</xdr:col>
      <xdr:colOff>171450</xdr:colOff>
      <xdr:row>21</xdr:row>
      <xdr:rowOff>3857625</xdr:rowOff>
    </xdr:to>
    <xdr:sp>
      <xdr:nvSpPr>
        <xdr:cNvPr id="72" name="大かっこ 123"/>
        <xdr:cNvSpPr>
          <a:spLocks/>
        </xdr:cNvSpPr>
      </xdr:nvSpPr>
      <xdr:spPr>
        <a:xfrm>
          <a:off x="4895850" y="17087850"/>
          <a:ext cx="168592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21</xdr:row>
      <xdr:rowOff>1419225</xdr:rowOff>
    </xdr:from>
    <xdr:to>
      <xdr:col>45</xdr:col>
      <xdr:colOff>76200</xdr:colOff>
      <xdr:row>21</xdr:row>
      <xdr:rowOff>1790700</xdr:rowOff>
    </xdr:to>
    <xdr:sp>
      <xdr:nvSpPr>
        <xdr:cNvPr id="73" name="テキスト ボックス 124"/>
        <xdr:cNvSpPr txBox="1">
          <a:spLocks noChangeArrowheads="1"/>
        </xdr:cNvSpPr>
      </xdr:nvSpPr>
      <xdr:spPr>
        <a:xfrm>
          <a:off x="6562725" y="15078075"/>
          <a:ext cx="1295400" cy="3619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請負：総合評価</a:t>
          </a:r>
          <a:r>
            <a:rPr lang="en-US" cap="none" sz="900" b="0" i="0" u="none" baseline="0">
              <a:solidFill>
                <a:srgbClr val="000000"/>
              </a:solidFill>
              <a:latin typeface="Calibri"/>
              <a:ea typeface="Calibri"/>
              <a:cs typeface="Calibri"/>
            </a:rPr>
            <a:t>】</a:t>
          </a:r>
        </a:p>
      </xdr:txBody>
    </xdr:sp>
    <xdr:clientData/>
  </xdr:twoCellAnchor>
  <xdr:twoCellAnchor>
    <xdr:from>
      <xdr:col>23</xdr:col>
      <xdr:colOff>9525</xdr:colOff>
      <xdr:row>21</xdr:row>
      <xdr:rowOff>1276350</xdr:rowOff>
    </xdr:from>
    <xdr:to>
      <xdr:col>23</xdr:col>
      <xdr:colOff>9525</xdr:colOff>
      <xdr:row>21</xdr:row>
      <xdr:rowOff>1524000</xdr:rowOff>
    </xdr:to>
    <xdr:sp>
      <xdr:nvSpPr>
        <xdr:cNvPr id="74" name="直線矢印コネクタ 125"/>
        <xdr:cNvSpPr>
          <a:spLocks/>
        </xdr:cNvSpPr>
      </xdr:nvSpPr>
      <xdr:spPr>
        <a:xfrm rot="5400000">
          <a:off x="3971925" y="14935200"/>
          <a:ext cx="0" cy="247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21</xdr:row>
      <xdr:rowOff>1276350</xdr:rowOff>
    </xdr:from>
    <xdr:to>
      <xdr:col>32</xdr:col>
      <xdr:colOff>123825</xdr:colOff>
      <xdr:row>21</xdr:row>
      <xdr:rowOff>1524000</xdr:rowOff>
    </xdr:to>
    <xdr:sp>
      <xdr:nvSpPr>
        <xdr:cNvPr id="75" name="直線矢印コネクタ 126"/>
        <xdr:cNvSpPr>
          <a:spLocks/>
        </xdr:cNvSpPr>
      </xdr:nvSpPr>
      <xdr:spPr>
        <a:xfrm rot="5400000">
          <a:off x="5676900" y="14935200"/>
          <a:ext cx="0" cy="247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21</xdr:row>
      <xdr:rowOff>1257300</xdr:rowOff>
    </xdr:from>
    <xdr:to>
      <xdr:col>42</xdr:col>
      <xdr:colOff>104775</xdr:colOff>
      <xdr:row>21</xdr:row>
      <xdr:rowOff>1504950</xdr:rowOff>
    </xdr:to>
    <xdr:sp>
      <xdr:nvSpPr>
        <xdr:cNvPr id="76" name="直線矢印コネクタ 127"/>
        <xdr:cNvSpPr>
          <a:spLocks/>
        </xdr:cNvSpPr>
      </xdr:nvSpPr>
      <xdr:spPr>
        <a:xfrm rot="5400000">
          <a:off x="7372350" y="14916150"/>
          <a:ext cx="0" cy="247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23</xdr:row>
      <xdr:rowOff>381000</xdr:rowOff>
    </xdr:from>
    <xdr:to>
      <xdr:col>17</xdr:col>
      <xdr:colOff>76200</xdr:colOff>
      <xdr:row>23</xdr:row>
      <xdr:rowOff>666750</xdr:rowOff>
    </xdr:to>
    <xdr:sp>
      <xdr:nvSpPr>
        <xdr:cNvPr id="77" name="大かっこ 128"/>
        <xdr:cNvSpPr>
          <a:spLocks/>
        </xdr:cNvSpPr>
      </xdr:nvSpPr>
      <xdr:spPr>
        <a:xfrm>
          <a:off x="1276350" y="24441150"/>
          <a:ext cx="17335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21</xdr:row>
      <xdr:rowOff>4505325</xdr:rowOff>
    </xdr:from>
    <xdr:to>
      <xdr:col>28</xdr:col>
      <xdr:colOff>0</xdr:colOff>
      <xdr:row>21</xdr:row>
      <xdr:rowOff>4791075</xdr:rowOff>
    </xdr:to>
    <xdr:sp>
      <xdr:nvSpPr>
        <xdr:cNvPr id="78" name="テキスト ボックス 129"/>
        <xdr:cNvSpPr txBox="1">
          <a:spLocks noChangeArrowheads="1"/>
        </xdr:cNvSpPr>
      </xdr:nvSpPr>
      <xdr:spPr>
        <a:xfrm>
          <a:off x="3114675" y="18164175"/>
          <a:ext cx="1704975"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業務の指導監督</a:t>
          </a:r>
        </a:p>
      </xdr:txBody>
    </xdr:sp>
    <xdr:clientData/>
  </xdr:twoCellAnchor>
  <xdr:twoCellAnchor>
    <xdr:from>
      <xdr:col>17</xdr:col>
      <xdr:colOff>142875</xdr:colOff>
      <xdr:row>21</xdr:row>
      <xdr:rowOff>5038725</xdr:rowOff>
    </xdr:from>
    <xdr:to>
      <xdr:col>26</xdr:col>
      <xdr:colOff>66675</xdr:colOff>
      <xdr:row>22</xdr:row>
      <xdr:rowOff>38100</xdr:rowOff>
    </xdr:to>
    <xdr:sp>
      <xdr:nvSpPr>
        <xdr:cNvPr id="79" name="テキスト ボックス 130"/>
        <xdr:cNvSpPr txBox="1">
          <a:spLocks noChangeArrowheads="1"/>
        </xdr:cNvSpPr>
      </xdr:nvSpPr>
      <xdr:spPr>
        <a:xfrm>
          <a:off x="3076575" y="18697575"/>
          <a:ext cx="14668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28</xdr:col>
      <xdr:colOff>76200</xdr:colOff>
      <xdr:row>21</xdr:row>
      <xdr:rowOff>4505325</xdr:rowOff>
    </xdr:from>
    <xdr:to>
      <xdr:col>38</xdr:col>
      <xdr:colOff>28575</xdr:colOff>
      <xdr:row>21</xdr:row>
      <xdr:rowOff>4791075</xdr:rowOff>
    </xdr:to>
    <xdr:sp>
      <xdr:nvSpPr>
        <xdr:cNvPr id="80" name="テキスト ボックス 131"/>
        <xdr:cNvSpPr txBox="1">
          <a:spLocks noChangeArrowheads="1"/>
        </xdr:cNvSpPr>
      </xdr:nvSpPr>
      <xdr:spPr>
        <a:xfrm>
          <a:off x="4895850" y="18164175"/>
          <a:ext cx="1714500"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業務の指導監督</a:t>
          </a:r>
        </a:p>
      </xdr:txBody>
    </xdr:sp>
    <xdr:clientData/>
  </xdr:twoCellAnchor>
  <xdr:twoCellAnchor>
    <xdr:from>
      <xdr:col>38</xdr:col>
      <xdr:colOff>85725</xdr:colOff>
      <xdr:row>21</xdr:row>
      <xdr:rowOff>4505325</xdr:rowOff>
    </xdr:from>
    <xdr:to>
      <xdr:col>48</xdr:col>
      <xdr:colOff>85725</xdr:colOff>
      <xdr:row>21</xdr:row>
      <xdr:rowOff>4791075</xdr:rowOff>
    </xdr:to>
    <xdr:sp>
      <xdr:nvSpPr>
        <xdr:cNvPr id="81" name="テキスト ボックス 132"/>
        <xdr:cNvSpPr txBox="1">
          <a:spLocks noChangeArrowheads="1"/>
        </xdr:cNvSpPr>
      </xdr:nvSpPr>
      <xdr:spPr>
        <a:xfrm>
          <a:off x="6667500" y="18164175"/>
          <a:ext cx="1714500"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業務の指導監督</a:t>
          </a:r>
        </a:p>
      </xdr:txBody>
    </xdr:sp>
    <xdr:clientData/>
  </xdr:twoCellAnchor>
  <xdr:twoCellAnchor>
    <xdr:from>
      <xdr:col>38</xdr:col>
      <xdr:colOff>47625</xdr:colOff>
      <xdr:row>21</xdr:row>
      <xdr:rowOff>5038725</xdr:rowOff>
    </xdr:from>
    <xdr:to>
      <xdr:col>47</xdr:col>
      <xdr:colOff>104775</xdr:colOff>
      <xdr:row>22</xdr:row>
      <xdr:rowOff>142875</xdr:rowOff>
    </xdr:to>
    <xdr:sp>
      <xdr:nvSpPr>
        <xdr:cNvPr id="82" name="テキスト ボックス 133"/>
        <xdr:cNvSpPr txBox="1">
          <a:spLocks noChangeArrowheads="1"/>
        </xdr:cNvSpPr>
      </xdr:nvSpPr>
      <xdr:spPr>
        <a:xfrm>
          <a:off x="6629400" y="18697575"/>
          <a:ext cx="1600200"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23</xdr:col>
      <xdr:colOff>9525</xdr:colOff>
      <xdr:row>21</xdr:row>
      <xdr:rowOff>4838700</xdr:rowOff>
    </xdr:from>
    <xdr:to>
      <xdr:col>23</xdr:col>
      <xdr:colOff>9525</xdr:colOff>
      <xdr:row>21</xdr:row>
      <xdr:rowOff>5076825</xdr:rowOff>
    </xdr:to>
    <xdr:sp>
      <xdr:nvSpPr>
        <xdr:cNvPr id="83" name="直線矢印コネクタ 134"/>
        <xdr:cNvSpPr>
          <a:spLocks/>
        </xdr:cNvSpPr>
      </xdr:nvSpPr>
      <xdr:spPr>
        <a:xfrm rot="5400000">
          <a:off x="3971925" y="18497550"/>
          <a:ext cx="0" cy="247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21</xdr:row>
      <xdr:rowOff>4838700</xdr:rowOff>
    </xdr:from>
    <xdr:to>
      <xdr:col>32</xdr:col>
      <xdr:colOff>123825</xdr:colOff>
      <xdr:row>21</xdr:row>
      <xdr:rowOff>5076825</xdr:rowOff>
    </xdr:to>
    <xdr:sp>
      <xdr:nvSpPr>
        <xdr:cNvPr id="84" name="直線矢印コネクタ 135"/>
        <xdr:cNvSpPr>
          <a:spLocks/>
        </xdr:cNvSpPr>
      </xdr:nvSpPr>
      <xdr:spPr>
        <a:xfrm rot="5400000">
          <a:off x="5676900" y="18497550"/>
          <a:ext cx="0" cy="247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21</xdr:row>
      <xdr:rowOff>4791075</xdr:rowOff>
    </xdr:from>
    <xdr:to>
      <xdr:col>42</xdr:col>
      <xdr:colOff>104775</xdr:colOff>
      <xdr:row>21</xdr:row>
      <xdr:rowOff>5038725</xdr:rowOff>
    </xdr:to>
    <xdr:sp>
      <xdr:nvSpPr>
        <xdr:cNvPr id="85" name="直線矢印コネクタ 136"/>
        <xdr:cNvSpPr>
          <a:spLocks/>
        </xdr:cNvSpPr>
      </xdr:nvSpPr>
      <xdr:spPr>
        <a:xfrm rot="5400000">
          <a:off x="7372350" y="18449925"/>
          <a:ext cx="0" cy="247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22</xdr:row>
      <xdr:rowOff>1524000</xdr:rowOff>
    </xdr:from>
    <xdr:to>
      <xdr:col>48</xdr:col>
      <xdr:colOff>85725</xdr:colOff>
      <xdr:row>22</xdr:row>
      <xdr:rowOff>2009775</xdr:rowOff>
    </xdr:to>
    <xdr:sp>
      <xdr:nvSpPr>
        <xdr:cNvPr id="86" name="テキスト ボックス 137"/>
        <xdr:cNvSpPr txBox="1">
          <a:spLocks noChangeArrowheads="1"/>
        </xdr:cNvSpPr>
      </xdr:nvSpPr>
      <xdr:spPr>
        <a:xfrm>
          <a:off x="6667500" y="20383500"/>
          <a:ext cx="171450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伊豆沼漁業協同組合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38</xdr:col>
      <xdr:colOff>95250</xdr:colOff>
      <xdr:row>22</xdr:row>
      <xdr:rowOff>1990725</xdr:rowOff>
    </xdr:from>
    <xdr:to>
      <xdr:col>48</xdr:col>
      <xdr:colOff>142875</xdr:colOff>
      <xdr:row>22</xdr:row>
      <xdr:rowOff>2638425</xdr:rowOff>
    </xdr:to>
    <xdr:sp>
      <xdr:nvSpPr>
        <xdr:cNvPr id="87" name="テキスト ボックス 138"/>
        <xdr:cNvSpPr txBox="1">
          <a:spLocks noChangeArrowheads="1"/>
        </xdr:cNvSpPr>
      </xdr:nvSpPr>
      <xdr:spPr>
        <a:xfrm>
          <a:off x="6677025" y="20850225"/>
          <a:ext cx="1762125" cy="6477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伊豆沼・内沼オオクチバス等防除事業（定置網・刺網駆除事業）</a:t>
          </a:r>
        </a:p>
      </xdr:txBody>
    </xdr:sp>
    <xdr:clientData/>
  </xdr:twoCellAnchor>
  <xdr:twoCellAnchor>
    <xdr:from>
      <xdr:col>38</xdr:col>
      <xdr:colOff>104775</xdr:colOff>
      <xdr:row>22</xdr:row>
      <xdr:rowOff>2047875</xdr:rowOff>
    </xdr:from>
    <xdr:to>
      <xdr:col>48</xdr:col>
      <xdr:colOff>142875</xdr:colOff>
      <xdr:row>22</xdr:row>
      <xdr:rowOff>2581275</xdr:rowOff>
    </xdr:to>
    <xdr:sp>
      <xdr:nvSpPr>
        <xdr:cNvPr id="88" name="大かっこ 139"/>
        <xdr:cNvSpPr>
          <a:spLocks/>
        </xdr:cNvSpPr>
      </xdr:nvSpPr>
      <xdr:spPr>
        <a:xfrm>
          <a:off x="6686550" y="20907375"/>
          <a:ext cx="17526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22</xdr:row>
      <xdr:rowOff>1276350</xdr:rowOff>
    </xdr:from>
    <xdr:to>
      <xdr:col>47</xdr:col>
      <xdr:colOff>104775</xdr:colOff>
      <xdr:row>22</xdr:row>
      <xdr:rowOff>1581150</xdr:rowOff>
    </xdr:to>
    <xdr:sp>
      <xdr:nvSpPr>
        <xdr:cNvPr id="89" name="テキスト ボックス 140"/>
        <xdr:cNvSpPr txBox="1">
          <a:spLocks noChangeArrowheads="1"/>
        </xdr:cNvSpPr>
      </xdr:nvSpPr>
      <xdr:spPr>
        <a:xfrm>
          <a:off x="6629400" y="20135850"/>
          <a:ext cx="1600200"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請負：随意契約</a:t>
          </a:r>
          <a:r>
            <a:rPr lang="en-US" cap="none" sz="900" b="0" i="0" u="none" baseline="0">
              <a:solidFill>
                <a:srgbClr val="000000"/>
              </a:solidFill>
              <a:latin typeface="Calibri"/>
              <a:ea typeface="Calibri"/>
              <a:cs typeface="Calibri"/>
            </a:rPr>
            <a:t>】</a:t>
          </a:r>
        </a:p>
      </xdr:txBody>
    </xdr:sp>
    <xdr:clientData/>
  </xdr:twoCellAnchor>
  <xdr:twoCellAnchor>
    <xdr:from>
      <xdr:col>38</xdr:col>
      <xdr:colOff>123825</xdr:colOff>
      <xdr:row>22</xdr:row>
      <xdr:rowOff>2847975</xdr:rowOff>
    </xdr:from>
    <xdr:to>
      <xdr:col>48</xdr:col>
      <xdr:colOff>123825</xdr:colOff>
      <xdr:row>22</xdr:row>
      <xdr:rowOff>3352800</xdr:rowOff>
    </xdr:to>
    <xdr:sp>
      <xdr:nvSpPr>
        <xdr:cNvPr id="90" name="テキスト ボックス 141"/>
        <xdr:cNvSpPr txBox="1">
          <a:spLocks noChangeArrowheads="1"/>
        </xdr:cNvSpPr>
      </xdr:nvSpPr>
      <xdr:spPr>
        <a:xfrm>
          <a:off x="6705600" y="21707475"/>
          <a:ext cx="171450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（財）宮城県伊豆沼・内沼環境保全財団　</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38</xdr:col>
      <xdr:colOff>133350</xdr:colOff>
      <xdr:row>22</xdr:row>
      <xdr:rowOff>3314700</xdr:rowOff>
    </xdr:from>
    <xdr:to>
      <xdr:col>49</xdr:col>
      <xdr:colOff>0</xdr:colOff>
      <xdr:row>22</xdr:row>
      <xdr:rowOff>4019550</xdr:rowOff>
    </xdr:to>
    <xdr:sp>
      <xdr:nvSpPr>
        <xdr:cNvPr id="91" name="テキスト ボックス 142"/>
        <xdr:cNvSpPr txBox="1">
          <a:spLocks noChangeArrowheads="1"/>
        </xdr:cNvSpPr>
      </xdr:nvSpPr>
      <xdr:spPr>
        <a:xfrm>
          <a:off x="6715125" y="22174200"/>
          <a:ext cx="1752600" cy="7143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平成</a:t>
          </a:r>
          <a:r>
            <a:rPr lang="en-US" cap="none" sz="900" b="0" i="0" u="none" baseline="0">
              <a:solidFill>
                <a:srgbClr val="000000"/>
              </a:solidFill>
              <a:latin typeface="Calibri"/>
              <a:ea typeface="Calibri"/>
              <a:cs typeface="Calibri"/>
            </a:rPr>
            <a:t>21</a:t>
          </a:r>
          <a:r>
            <a:rPr lang="en-US" cap="none" sz="900" b="0" i="0" u="none" baseline="0">
              <a:solidFill>
                <a:srgbClr val="000000"/>
              </a:solidFill>
              <a:latin typeface="ＭＳ Ｐゴシック"/>
              <a:ea typeface="ＭＳ Ｐゴシック"/>
              <a:cs typeface="ＭＳ Ｐゴシック"/>
            </a:rPr>
            <a:t>年度伊豆沼・内沼オオクチバス等防除事業（駆除魚データ収集事業）</a:t>
          </a:r>
        </a:p>
      </xdr:txBody>
    </xdr:sp>
    <xdr:clientData/>
  </xdr:twoCellAnchor>
  <xdr:twoCellAnchor>
    <xdr:from>
      <xdr:col>38</xdr:col>
      <xdr:colOff>104775</xdr:colOff>
      <xdr:row>22</xdr:row>
      <xdr:rowOff>3390900</xdr:rowOff>
    </xdr:from>
    <xdr:to>
      <xdr:col>48</xdr:col>
      <xdr:colOff>142875</xdr:colOff>
      <xdr:row>22</xdr:row>
      <xdr:rowOff>3905250</xdr:rowOff>
    </xdr:to>
    <xdr:sp>
      <xdr:nvSpPr>
        <xdr:cNvPr id="92" name="大かっこ 143"/>
        <xdr:cNvSpPr>
          <a:spLocks/>
        </xdr:cNvSpPr>
      </xdr:nvSpPr>
      <xdr:spPr>
        <a:xfrm>
          <a:off x="6686550" y="22250400"/>
          <a:ext cx="17526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22</xdr:row>
      <xdr:rowOff>2619375</xdr:rowOff>
    </xdr:from>
    <xdr:to>
      <xdr:col>47</xdr:col>
      <xdr:colOff>142875</xdr:colOff>
      <xdr:row>22</xdr:row>
      <xdr:rowOff>2924175</xdr:rowOff>
    </xdr:to>
    <xdr:sp>
      <xdr:nvSpPr>
        <xdr:cNvPr id="93" name="テキスト ボックス 144"/>
        <xdr:cNvSpPr txBox="1">
          <a:spLocks noChangeArrowheads="1"/>
        </xdr:cNvSpPr>
      </xdr:nvSpPr>
      <xdr:spPr>
        <a:xfrm>
          <a:off x="6667500" y="21478875"/>
          <a:ext cx="1600200"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請負：随意契約</a:t>
          </a:r>
          <a:r>
            <a:rPr lang="en-US" cap="none" sz="900" b="0" i="0" u="none" baseline="0">
              <a:solidFill>
                <a:srgbClr val="000000"/>
              </a:solidFill>
              <a:latin typeface="Calibri"/>
              <a:ea typeface="Calibri"/>
              <a:cs typeface="Calibri"/>
            </a:rPr>
            <a:t>】</a:t>
          </a:r>
        </a:p>
      </xdr:txBody>
    </xdr:sp>
    <xdr:clientData/>
  </xdr:twoCellAnchor>
  <xdr:twoCellAnchor>
    <xdr:from>
      <xdr:col>38</xdr:col>
      <xdr:colOff>161925</xdr:colOff>
      <xdr:row>22</xdr:row>
      <xdr:rowOff>4229100</xdr:rowOff>
    </xdr:from>
    <xdr:to>
      <xdr:col>48</xdr:col>
      <xdr:colOff>161925</xdr:colOff>
      <xdr:row>22</xdr:row>
      <xdr:rowOff>4714875</xdr:rowOff>
    </xdr:to>
    <xdr:sp>
      <xdr:nvSpPr>
        <xdr:cNvPr id="94" name="テキスト ボックス 145"/>
        <xdr:cNvSpPr txBox="1">
          <a:spLocks noChangeArrowheads="1"/>
        </xdr:cNvSpPr>
      </xdr:nvSpPr>
      <xdr:spPr>
        <a:xfrm>
          <a:off x="6743700" y="23088600"/>
          <a:ext cx="171450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（株）環境指標生物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38</xdr:col>
      <xdr:colOff>171450</xdr:colOff>
      <xdr:row>22</xdr:row>
      <xdr:rowOff>4752975</xdr:rowOff>
    </xdr:from>
    <xdr:to>
      <xdr:col>49</xdr:col>
      <xdr:colOff>38100</xdr:colOff>
      <xdr:row>23</xdr:row>
      <xdr:rowOff>571500</xdr:rowOff>
    </xdr:to>
    <xdr:sp>
      <xdr:nvSpPr>
        <xdr:cNvPr id="95" name="テキスト ボックス 146"/>
        <xdr:cNvSpPr txBox="1">
          <a:spLocks noChangeArrowheads="1"/>
        </xdr:cNvSpPr>
      </xdr:nvSpPr>
      <xdr:spPr>
        <a:xfrm>
          <a:off x="6753225" y="23612475"/>
          <a:ext cx="1752600" cy="10191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伊豆沼・内沼オオクチバス等防除事業（生息実態調査）</a:t>
          </a:r>
        </a:p>
      </xdr:txBody>
    </xdr:sp>
    <xdr:clientData/>
  </xdr:twoCellAnchor>
  <xdr:twoCellAnchor>
    <xdr:from>
      <xdr:col>38</xdr:col>
      <xdr:colOff>161925</xdr:colOff>
      <xdr:row>22</xdr:row>
      <xdr:rowOff>4791075</xdr:rowOff>
    </xdr:from>
    <xdr:to>
      <xdr:col>49</xdr:col>
      <xdr:colOff>19050</xdr:colOff>
      <xdr:row>23</xdr:row>
      <xdr:rowOff>247650</xdr:rowOff>
    </xdr:to>
    <xdr:sp>
      <xdr:nvSpPr>
        <xdr:cNvPr id="96" name="大かっこ 147"/>
        <xdr:cNvSpPr>
          <a:spLocks/>
        </xdr:cNvSpPr>
      </xdr:nvSpPr>
      <xdr:spPr>
        <a:xfrm>
          <a:off x="6743700" y="23650575"/>
          <a:ext cx="174307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22</xdr:row>
      <xdr:rowOff>4000500</xdr:rowOff>
    </xdr:from>
    <xdr:to>
      <xdr:col>48</xdr:col>
      <xdr:colOff>0</xdr:colOff>
      <xdr:row>22</xdr:row>
      <xdr:rowOff>4305300</xdr:rowOff>
    </xdr:to>
    <xdr:sp>
      <xdr:nvSpPr>
        <xdr:cNvPr id="97" name="テキスト ボックス 148"/>
        <xdr:cNvSpPr txBox="1">
          <a:spLocks noChangeArrowheads="1"/>
        </xdr:cNvSpPr>
      </xdr:nvSpPr>
      <xdr:spPr>
        <a:xfrm>
          <a:off x="6705600" y="22860000"/>
          <a:ext cx="1590675"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39</xdr:col>
      <xdr:colOff>28575</xdr:colOff>
      <xdr:row>23</xdr:row>
      <xdr:rowOff>581025</xdr:rowOff>
    </xdr:from>
    <xdr:to>
      <xdr:col>49</xdr:col>
      <xdr:colOff>19050</xdr:colOff>
      <xdr:row>23</xdr:row>
      <xdr:rowOff>1057275</xdr:rowOff>
    </xdr:to>
    <xdr:sp>
      <xdr:nvSpPr>
        <xdr:cNvPr id="98" name="テキスト ボックス 149"/>
        <xdr:cNvSpPr txBox="1">
          <a:spLocks noChangeArrowheads="1"/>
        </xdr:cNvSpPr>
      </xdr:nvSpPr>
      <xdr:spPr>
        <a:xfrm>
          <a:off x="6781800" y="24641175"/>
          <a:ext cx="170497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三国屋コンサルタント（株）　</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39</xdr:col>
      <xdr:colOff>28575</xdr:colOff>
      <xdr:row>23</xdr:row>
      <xdr:rowOff>1095375</xdr:rowOff>
    </xdr:from>
    <xdr:to>
      <xdr:col>49</xdr:col>
      <xdr:colOff>76200</xdr:colOff>
      <xdr:row>23</xdr:row>
      <xdr:rowOff>2095500</xdr:rowOff>
    </xdr:to>
    <xdr:sp>
      <xdr:nvSpPr>
        <xdr:cNvPr id="99" name="テキスト ボックス 150"/>
        <xdr:cNvSpPr txBox="1">
          <a:spLocks noChangeArrowheads="1"/>
        </xdr:cNvSpPr>
      </xdr:nvSpPr>
      <xdr:spPr>
        <a:xfrm>
          <a:off x="6781800" y="25155525"/>
          <a:ext cx="1762125" cy="100012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21</a:t>
          </a:r>
          <a:r>
            <a:rPr lang="en-US" cap="none" sz="900" b="0" i="0" u="none" baseline="0">
              <a:solidFill>
                <a:srgbClr val="000000"/>
              </a:solidFill>
              <a:latin typeface="ＭＳ Ｐゴシック"/>
              <a:ea typeface="ＭＳ Ｐゴシック"/>
              <a:cs typeface="ＭＳ Ｐゴシック"/>
            </a:rPr>
            <a:t>年度伊豆沼・内沼オオクチバス等防除事業（ため池干しによるオオクチバス等の駆除マニュアル作成）</a:t>
          </a:r>
        </a:p>
      </xdr:txBody>
    </xdr:sp>
    <xdr:clientData/>
  </xdr:twoCellAnchor>
  <xdr:twoCellAnchor>
    <xdr:from>
      <xdr:col>39</xdr:col>
      <xdr:colOff>28575</xdr:colOff>
      <xdr:row>23</xdr:row>
      <xdr:rowOff>1133475</xdr:rowOff>
    </xdr:from>
    <xdr:to>
      <xdr:col>49</xdr:col>
      <xdr:colOff>57150</xdr:colOff>
      <xdr:row>23</xdr:row>
      <xdr:rowOff>1800225</xdr:rowOff>
    </xdr:to>
    <xdr:sp>
      <xdr:nvSpPr>
        <xdr:cNvPr id="100" name="大かっこ 151"/>
        <xdr:cNvSpPr>
          <a:spLocks/>
        </xdr:cNvSpPr>
      </xdr:nvSpPr>
      <xdr:spPr>
        <a:xfrm>
          <a:off x="6781800" y="25193625"/>
          <a:ext cx="174307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23</xdr:row>
      <xdr:rowOff>352425</xdr:rowOff>
    </xdr:from>
    <xdr:to>
      <xdr:col>48</xdr:col>
      <xdr:colOff>38100</xdr:colOff>
      <xdr:row>23</xdr:row>
      <xdr:rowOff>657225</xdr:rowOff>
    </xdr:to>
    <xdr:sp>
      <xdr:nvSpPr>
        <xdr:cNvPr id="101" name="テキスト ボックス 152"/>
        <xdr:cNvSpPr txBox="1">
          <a:spLocks noChangeArrowheads="1"/>
        </xdr:cNvSpPr>
      </xdr:nvSpPr>
      <xdr:spPr>
        <a:xfrm>
          <a:off x="6743700" y="24412575"/>
          <a:ext cx="1590675"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18</xdr:col>
      <xdr:colOff>28575</xdr:colOff>
      <xdr:row>22</xdr:row>
      <xdr:rowOff>4676775</xdr:rowOff>
    </xdr:from>
    <xdr:to>
      <xdr:col>28</xdr:col>
      <xdr:colOff>38100</xdr:colOff>
      <xdr:row>22</xdr:row>
      <xdr:rowOff>5000625</xdr:rowOff>
    </xdr:to>
    <xdr:sp>
      <xdr:nvSpPr>
        <xdr:cNvPr id="102" name="テキスト ボックス 153"/>
        <xdr:cNvSpPr txBox="1">
          <a:spLocks noChangeArrowheads="1"/>
        </xdr:cNvSpPr>
      </xdr:nvSpPr>
      <xdr:spPr>
        <a:xfrm>
          <a:off x="3133725" y="23536275"/>
          <a:ext cx="1724025"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業務の指導監督</a:t>
          </a:r>
        </a:p>
      </xdr:txBody>
    </xdr:sp>
    <xdr:clientData/>
  </xdr:twoCellAnchor>
  <xdr:twoCellAnchor>
    <xdr:from>
      <xdr:col>28</xdr:col>
      <xdr:colOff>95250</xdr:colOff>
      <xdr:row>22</xdr:row>
      <xdr:rowOff>4648200</xdr:rowOff>
    </xdr:from>
    <xdr:to>
      <xdr:col>38</xdr:col>
      <xdr:colOff>47625</xdr:colOff>
      <xdr:row>22</xdr:row>
      <xdr:rowOff>4981575</xdr:rowOff>
    </xdr:to>
    <xdr:sp>
      <xdr:nvSpPr>
        <xdr:cNvPr id="103" name="テキスト ボックス 154"/>
        <xdr:cNvSpPr txBox="1">
          <a:spLocks noChangeArrowheads="1"/>
        </xdr:cNvSpPr>
      </xdr:nvSpPr>
      <xdr:spPr>
        <a:xfrm>
          <a:off x="4914900" y="23507700"/>
          <a:ext cx="1714500"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業務の指導監督</a:t>
          </a:r>
        </a:p>
      </xdr:txBody>
    </xdr:sp>
    <xdr:clientData/>
  </xdr:twoCellAnchor>
  <xdr:twoCellAnchor>
    <xdr:from>
      <xdr:col>28</xdr:col>
      <xdr:colOff>133350</xdr:colOff>
      <xdr:row>23</xdr:row>
      <xdr:rowOff>133350</xdr:rowOff>
    </xdr:from>
    <xdr:to>
      <xdr:col>37</xdr:col>
      <xdr:colOff>133350</xdr:colOff>
      <xdr:row>23</xdr:row>
      <xdr:rowOff>419100</xdr:rowOff>
    </xdr:to>
    <xdr:sp>
      <xdr:nvSpPr>
        <xdr:cNvPr id="104" name="テキスト ボックス 155"/>
        <xdr:cNvSpPr txBox="1">
          <a:spLocks noChangeArrowheads="1"/>
        </xdr:cNvSpPr>
      </xdr:nvSpPr>
      <xdr:spPr>
        <a:xfrm>
          <a:off x="4953000" y="24193500"/>
          <a:ext cx="1590675" cy="2952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28</xdr:col>
      <xdr:colOff>142875</xdr:colOff>
      <xdr:row>23</xdr:row>
      <xdr:rowOff>1581150</xdr:rowOff>
    </xdr:from>
    <xdr:to>
      <xdr:col>38</xdr:col>
      <xdr:colOff>85725</xdr:colOff>
      <xdr:row>23</xdr:row>
      <xdr:rowOff>2266950</xdr:rowOff>
    </xdr:to>
    <xdr:sp>
      <xdr:nvSpPr>
        <xdr:cNvPr id="105" name="テキスト ボックス 156"/>
        <xdr:cNvSpPr txBox="1">
          <a:spLocks noChangeArrowheads="1"/>
        </xdr:cNvSpPr>
      </xdr:nvSpPr>
      <xdr:spPr>
        <a:xfrm>
          <a:off x="4962525" y="25641300"/>
          <a:ext cx="1704975" cy="685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特定非営利活動法人環境把握推進ネットワーク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180975</xdr:colOff>
      <xdr:row>23</xdr:row>
      <xdr:rowOff>2295525</xdr:rowOff>
    </xdr:from>
    <xdr:to>
      <xdr:col>38</xdr:col>
      <xdr:colOff>152400</xdr:colOff>
      <xdr:row>23</xdr:row>
      <xdr:rowOff>2971800</xdr:rowOff>
    </xdr:to>
    <xdr:sp>
      <xdr:nvSpPr>
        <xdr:cNvPr id="106" name="テキスト ボックス 157"/>
        <xdr:cNvSpPr txBox="1">
          <a:spLocks noChangeArrowheads="1"/>
        </xdr:cNvSpPr>
      </xdr:nvSpPr>
      <xdr:spPr>
        <a:xfrm>
          <a:off x="5000625" y="26355675"/>
          <a:ext cx="1733550" cy="6667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ウチダザリガニ防除業務　等</a:t>
          </a:r>
        </a:p>
      </xdr:txBody>
    </xdr:sp>
    <xdr:clientData/>
  </xdr:twoCellAnchor>
  <xdr:twoCellAnchor>
    <xdr:from>
      <xdr:col>28</xdr:col>
      <xdr:colOff>123825</xdr:colOff>
      <xdr:row>23</xdr:row>
      <xdr:rowOff>2324100</xdr:rowOff>
    </xdr:from>
    <xdr:to>
      <xdr:col>38</xdr:col>
      <xdr:colOff>161925</xdr:colOff>
      <xdr:row>23</xdr:row>
      <xdr:rowOff>2600325</xdr:rowOff>
    </xdr:to>
    <xdr:sp>
      <xdr:nvSpPr>
        <xdr:cNvPr id="107" name="大かっこ 158"/>
        <xdr:cNvSpPr>
          <a:spLocks/>
        </xdr:cNvSpPr>
      </xdr:nvSpPr>
      <xdr:spPr>
        <a:xfrm>
          <a:off x="4943475" y="26384250"/>
          <a:ext cx="18002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23</xdr:row>
      <xdr:rowOff>1343025</xdr:rowOff>
    </xdr:from>
    <xdr:to>
      <xdr:col>37</xdr:col>
      <xdr:colOff>123825</xdr:colOff>
      <xdr:row>23</xdr:row>
      <xdr:rowOff>1657350</xdr:rowOff>
    </xdr:to>
    <xdr:sp>
      <xdr:nvSpPr>
        <xdr:cNvPr id="108" name="テキスト ボックス 159"/>
        <xdr:cNvSpPr txBox="1">
          <a:spLocks noChangeArrowheads="1"/>
        </xdr:cNvSpPr>
      </xdr:nvSpPr>
      <xdr:spPr>
        <a:xfrm>
          <a:off x="4943475" y="25403175"/>
          <a:ext cx="1590675" cy="323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28</xdr:col>
      <xdr:colOff>57150</xdr:colOff>
      <xdr:row>21</xdr:row>
      <xdr:rowOff>5038725</xdr:rowOff>
    </xdr:from>
    <xdr:to>
      <xdr:col>36</xdr:col>
      <xdr:colOff>123825</xdr:colOff>
      <xdr:row>22</xdr:row>
      <xdr:rowOff>38100</xdr:rowOff>
    </xdr:to>
    <xdr:sp>
      <xdr:nvSpPr>
        <xdr:cNvPr id="109" name="テキスト ボックス 160"/>
        <xdr:cNvSpPr txBox="1">
          <a:spLocks noChangeArrowheads="1"/>
        </xdr:cNvSpPr>
      </xdr:nvSpPr>
      <xdr:spPr>
        <a:xfrm>
          <a:off x="4876800" y="18697575"/>
          <a:ext cx="148590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請負：企画競争</a:t>
          </a:r>
          <a:r>
            <a:rPr lang="en-US" cap="none" sz="900" b="0" i="0" u="none" baseline="0">
              <a:solidFill>
                <a:srgbClr val="000000"/>
              </a:solidFill>
              <a:latin typeface="Calibri"/>
              <a:ea typeface="Calibri"/>
              <a:cs typeface="Calibri"/>
            </a:rPr>
            <a:t>】</a:t>
          </a:r>
        </a:p>
      </xdr:txBody>
    </xdr:sp>
    <xdr:clientData/>
  </xdr:twoCellAnchor>
  <xdr:twoCellAnchor>
    <xdr:from>
      <xdr:col>22</xdr:col>
      <xdr:colOff>171450</xdr:colOff>
      <xdr:row>22</xdr:row>
      <xdr:rowOff>5076825</xdr:rowOff>
    </xdr:from>
    <xdr:to>
      <xdr:col>22</xdr:col>
      <xdr:colOff>171450</xdr:colOff>
      <xdr:row>23</xdr:row>
      <xdr:rowOff>133350</xdr:rowOff>
    </xdr:to>
    <xdr:sp>
      <xdr:nvSpPr>
        <xdr:cNvPr id="110" name="直線矢印コネクタ 161"/>
        <xdr:cNvSpPr>
          <a:spLocks/>
        </xdr:cNvSpPr>
      </xdr:nvSpPr>
      <xdr:spPr>
        <a:xfrm rot="5400000">
          <a:off x="3962400" y="23936325"/>
          <a:ext cx="0" cy="257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22</xdr:row>
      <xdr:rowOff>5038725</xdr:rowOff>
    </xdr:from>
    <xdr:to>
      <xdr:col>32</xdr:col>
      <xdr:colOff>104775</xdr:colOff>
      <xdr:row>23</xdr:row>
      <xdr:rowOff>76200</xdr:rowOff>
    </xdr:to>
    <xdr:sp>
      <xdr:nvSpPr>
        <xdr:cNvPr id="111" name="直線矢印コネクタ 162"/>
        <xdr:cNvSpPr>
          <a:spLocks/>
        </xdr:cNvSpPr>
      </xdr:nvSpPr>
      <xdr:spPr>
        <a:xfrm rot="5400000">
          <a:off x="5657850" y="23898225"/>
          <a:ext cx="0" cy="238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22</xdr:row>
      <xdr:rowOff>1257300</xdr:rowOff>
    </xdr:from>
    <xdr:to>
      <xdr:col>38</xdr:col>
      <xdr:colOff>38100</xdr:colOff>
      <xdr:row>22</xdr:row>
      <xdr:rowOff>1724025</xdr:rowOff>
    </xdr:to>
    <xdr:sp>
      <xdr:nvSpPr>
        <xdr:cNvPr id="112" name="テキスト ボックス 163"/>
        <xdr:cNvSpPr txBox="1">
          <a:spLocks noChangeArrowheads="1"/>
        </xdr:cNvSpPr>
      </xdr:nvSpPr>
      <xdr:spPr>
        <a:xfrm>
          <a:off x="4876800" y="20116800"/>
          <a:ext cx="174307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自然環境研究センター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104775</xdr:colOff>
      <xdr:row>22</xdr:row>
      <xdr:rowOff>1704975</xdr:rowOff>
    </xdr:from>
    <xdr:to>
      <xdr:col>38</xdr:col>
      <xdr:colOff>19050</xdr:colOff>
      <xdr:row>22</xdr:row>
      <xdr:rowOff>2152650</xdr:rowOff>
    </xdr:to>
    <xdr:sp>
      <xdr:nvSpPr>
        <xdr:cNvPr id="113" name="テキスト ボックス 164"/>
        <xdr:cNvSpPr txBox="1">
          <a:spLocks noChangeArrowheads="1"/>
        </xdr:cNvSpPr>
      </xdr:nvSpPr>
      <xdr:spPr>
        <a:xfrm>
          <a:off x="4924425" y="20564475"/>
          <a:ext cx="1676400" cy="4476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カミツキガメの防除推進調査業務　</a:t>
          </a:r>
        </a:p>
      </xdr:txBody>
    </xdr:sp>
    <xdr:clientData/>
  </xdr:twoCellAnchor>
  <xdr:twoCellAnchor>
    <xdr:from>
      <xdr:col>28</xdr:col>
      <xdr:colOff>85725</xdr:colOff>
      <xdr:row>22</xdr:row>
      <xdr:rowOff>1743075</xdr:rowOff>
    </xdr:from>
    <xdr:to>
      <xdr:col>38</xdr:col>
      <xdr:colOff>28575</xdr:colOff>
      <xdr:row>22</xdr:row>
      <xdr:rowOff>2095500</xdr:rowOff>
    </xdr:to>
    <xdr:sp>
      <xdr:nvSpPr>
        <xdr:cNvPr id="114" name="大かっこ 165"/>
        <xdr:cNvSpPr>
          <a:spLocks/>
        </xdr:cNvSpPr>
      </xdr:nvSpPr>
      <xdr:spPr>
        <a:xfrm>
          <a:off x="4905375" y="20602575"/>
          <a:ext cx="17049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22</xdr:row>
      <xdr:rowOff>1038225</xdr:rowOff>
    </xdr:from>
    <xdr:to>
      <xdr:col>37</xdr:col>
      <xdr:colOff>171450</xdr:colOff>
      <xdr:row>22</xdr:row>
      <xdr:rowOff>1362075</xdr:rowOff>
    </xdr:to>
    <xdr:sp>
      <xdr:nvSpPr>
        <xdr:cNvPr id="115" name="テキスト ボックス 166"/>
        <xdr:cNvSpPr txBox="1">
          <a:spLocks noChangeArrowheads="1"/>
        </xdr:cNvSpPr>
      </xdr:nvSpPr>
      <xdr:spPr>
        <a:xfrm>
          <a:off x="4886325" y="19897725"/>
          <a:ext cx="1695450" cy="323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請負：参加者確認公募</a:t>
          </a:r>
          <a:r>
            <a:rPr lang="en-US" cap="none" sz="900" b="0" i="0" u="none" baseline="0">
              <a:solidFill>
                <a:srgbClr val="000000"/>
              </a:solidFill>
              <a:latin typeface="Calibri"/>
              <a:ea typeface="Calibri"/>
              <a:cs typeface="Calibri"/>
            </a:rPr>
            <a:t>】</a:t>
          </a:r>
        </a:p>
      </xdr:txBody>
    </xdr:sp>
    <xdr:clientData/>
  </xdr:twoCellAnchor>
  <xdr:twoCellAnchor>
    <xdr:from>
      <xdr:col>28</xdr:col>
      <xdr:colOff>38100</xdr:colOff>
      <xdr:row>22</xdr:row>
      <xdr:rowOff>2238375</xdr:rowOff>
    </xdr:from>
    <xdr:to>
      <xdr:col>38</xdr:col>
      <xdr:colOff>19050</xdr:colOff>
      <xdr:row>22</xdr:row>
      <xdr:rowOff>2724150</xdr:rowOff>
    </xdr:to>
    <xdr:sp>
      <xdr:nvSpPr>
        <xdr:cNvPr id="116" name="テキスト ボックス 167"/>
        <xdr:cNvSpPr txBox="1">
          <a:spLocks noChangeArrowheads="1"/>
        </xdr:cNvSpPr>
      </xdr:nvSpPr>
      <xdr:spPr>
        <a:xfrm>
          <a:off x="4857750" y="21097875"/>
          <a:ext cx="174307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株式会社一成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85725</xdr:colOff>
      <xdr:row>22</xdr:row>
      <xdr:rowOff>2800350</xdr:rowOff>
    </xdr:from>
    <xdr:to>
      <xdr:col>38</xdr:col>
      <xdr:colOff>0</xdr:colOff>
      <xdr:row>22</xdr:row>
      <xdr:rowOff>3457575</xdr:rowOff>
    </xdr:to>
    <xdr:sp>
      <xdr:nvSpPr>
        <xdr:cNvPr id="117" name="テキスト ボックス 168"/>
        <xdr:cNvSpPr txBox="1">
          <a:spLocks noChangeArrowheads="1"/>
        </xdr:cNvSpPr>
      </xdr:nvSpPr>
      <xdr:spPr>
        <a:xfrm>
          <a:off x="4905375" y="21659850"/>
          <a:ext cx="1676400" cy="6477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羽田沼におけるオオクチバス等外来魚の防除等業務　</a:t>
          </a:r>
        </a:p>
      </xdr:txBody>
    </xdr:sp>
    <xdr:clientData/>
  </xdr:twoCellAnchor>
  <xdr:twoCellAnchor>
    <xdr:from>
      <xdr:col>28</xdr:col>
      <xdr:colOff>47625</xdr:colOff>
      <xdr:row>22</xdr:row>
      <xdr:rowOff>2781300</xdr:rowOff>
    </xdr:from>
    <xdr:to>
      <xdr:col>38</xdr:col>
      <xdr:colOff>38100</xdr:colOff>
      <xdr:row>22</xdr:row>
      <xdr:rowOff>3190875</xdr:rowOff>
    </xdr:to>
    <xdr:sp>
      <xdr:nvSpPr>
        <xdr:cNvPr id="118" name="大かっこ 169"/>
        <xdr:cNvSpPr>
          <a:spLocks/>
        </xdr:cNvSpPr>
      </xdr:nvSpPr>
      <xdr:spPr>
        <a:xfrm>
          <a:off x="4867275" y="21640800"/>
          <a:ext cx="175260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22</xdr:row>
      <xdr:rowOff>2028825</xdr:rowOff>
    </xdr:from>
    <xdr:to>
      <xdr:col>36</xdr:col>
      <xdr:colOff>104775</xdr:colOff>
      <xdr:row>22</xdr:row>
      <xdr:rowOff>2238375</xdr:rowOff>
    </xdr:to>
    <xdr:sp>
      <xdr:nvSpPr>
        <xdr:cNvPr id="119" name="テキスト ボックス 170"/>
        <xdr:cNvSpPr txBox="1">
          <a:spLocks noChangeArrowheads="1"/>
        </xdr:cNvSpPr>
      </xdr:nvSpPr>
      <xdr:spPr>
        <a:xfrm>
          <a:off x="4867275" y="20888325"/>
          <a:ext cx="1476375"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18</xdr:col>
      <xdr:colOff>9525</xdr:colOff>
      <xdr:row>23</xdr:row>
      <xdr:rowOff>1866900</xdr:rowOff>
    </xdr:from>
    <xdr:to>
      <xdr:col>28</xdr:col>
      <xdr:colOff>57150</xdr:colOff>
      <xdr:row>23</xdr:row>
      <xdr:rowOff>2343150</xdr:rowOff>
    </xdr:to>
    <xdr:sp>
      <xdr:nvSpPr>
        <xdr:cNvPr id="120" name="テキスト ボックス 171"/>
        <xdr:cNvSpPr txBox="1">
          <a:spLocks noChangeArrowheads="1"/>
        </xdr:cNvSpPr>
      </xdr:nvSpPr>
      <xdr:spPr>
        <a:xfrm>
          <a:off x="3114675" y="25927050"/>
          <a:ext cx="176212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（株）マツイ　札幌事業所他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18</xdr:col>
      <xdr:colOff>57150</xdr:colOff>
      <xdr:row>23</xdr:row>
      <xdr:rowOff>2352675</xdr:rowOff>
    </xdr:from>
    <xdr:to>
      <xdr:col>27</xdr:col>
      <xdr:colOff>171450</xdr:colOff>
      <xdr:row>23</xdr:row>
      <xdr:rowOff>3086100</xdr:rowOff>
    </xdr:to>
    <xdr:sp>
      <xdr:nvSpPr>
        <xdr:cNvPr id="121" name="テキスト ボックス 172"/>
        <xdr:cNvSpPr txBox="1">
          <a:spLocks noChangeArrowheads="1"/>
        </xdr:cNvSpPr>
      </xdr:nvSpPr>
      <xdr:spPr>
        <a:xfrm>
          <a:off x="3162300" y="26412825"/>
          <a:ext cx="1657350" cy="7239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ウチダザリガニ防除　消耗品購入他</a:t>
          </a:r>
        </a:p>
      </xdr:txBody>
    </xdr:sp>
    <xdr:clientData/>
  </xdr:twoCellAnchor>
  <xdr:twoCellAnchor>
    <xdr:from>
      <xdr:col>18</xdr:col>
      <xdr:colOff>0</xdr:colOff>
      <xdr:row>23</xdr:row>
      <xdr:rowOff>2419350</xdr:rowOff>
    </xdr:from>
    <xdr:to>
      <xdr:col>28</xdr:col>
      <xdr:colOff>38100</xdr:colOff>
      <xdr:row>23</xdr:row>
      <xdr:rowOff>2943225</xdr:rowOff>
    </xdr:to>
    <xdr:sp>
      <xdr:nvSpPr>
        <xdr:cNvPr id="122" name="大かっこ 173"/>
        <xdr:cNvSpPr>
          <a:spLocks/>
        </xdr:cNvSpPr>
      </xdr:nvSpPr>
      <xdr:spPr>
        <a:xfrm>
          <a:off x="3105150" y="26479500"/>
          <a:ext cx="17526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22</xdr:row>
      <xdr:rowOff>3800475</xdr:rowOff>
    </xdr:from>
    <xdr:to>
      <xdr:col>17</xdr:col>
      <xdr:colOff>104775</xdr:colOff>
      <xdr:row>22</xdr:row>
      <xdr:rowOff>4267200</xdr:rowOff>
    </xdr:to>
    <xdr:sp>
      <xdr:nvSpPr>
        <xdr:cNvPr id="123" name="テキスト ボックス 174"/>
        <xdr:cNvSpPr txBox="1">
          <a:spLocks noChangeArrowheads="1"/>
        </xdr:cNvSpPr>
      </xdr:nvSpPr>
      <xdr:spPr>
        <a:xfrm>
          <a:off x="1285875" y="22659975"/>
          <a:ext cx="175260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沖縄環境経済研究所　</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7</xdr:col>
      <xdr:colOff>95250</xdr:colOff>
      <xdr:row>22</xdr:row>
      <xdr:rowOff>4248150</xdr:rowOff>
    </xdr:from>
    <xdr:to>
      <xdr:col>17</xdr:col>
      <xdr:colOff>123825</xdr:colOff>
      <xdr:row>22</xdr:row>
      <xdr:rowOff>4876800</xdr:rowOff>
    </xdr:to>
    <xdr:sp>
      <xdr:nvSpPr>
        <xdr:cNvPr id="124" name="テキスト ボックス 175"/>
        <xdr:cNvSpPr txBox="1">
          <a:spLocks noChangeArrowheads="1"/>
        </xdr:cNvSpPr>
      </xdr:nvSpPr>
      <xdr:spPr>
        <a:xfrm>
          <a:off x="1314450" y="23107650"/>
          <a:ext cx="1743075" cy="6286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平成２１年度石垣島におけるオオヒキガエル防除事業業務</a:t>
          </a:r>
        </a:p>
      </xdr:txBody>
    </xdr:sp>
    <xdr:clientData/>
  </xdr:twoCellAnchor>
  <xdr:twoCellAnchor>
    <xdr:from>
      <xdr:col>7</xdr:col>
      <xdr:colOff>19050</xdr:colOff>
      <xdr:row>22</xdr:row>
      <xdr:rowOff>3600450</xdr:rowOff>
    </xdr:from>
    <xdr:to>
      <xdr:col>15</xdr:col>
      <xdr:colOff>123825</xdr:colOff>
      <xdr:row>22</xdr:row>
      <xdr:rowOff>3781425</xdr:rowOff>
    </xdr:to>
    <xdr:sp>
      <xdr:nvSpPr>
        <xdr:cNvPr id="125" name="テキスト ボックス 176"/>
        <xdr:cNvSpPr txBox="1">
          <a:spLocks noChangeArrowheads="1"/>
        </xdr:cNvSpPr>
      </xdr:nvSpPr>
      <xdr:spPr>
        <a:xfrm>
          <a:off x="1238250" y="22459950"/>
          <a:ext cx="1476375" cy="1809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7</xdr:col>
      <xdr:colOff>76200</xdr:colOff>
      <xdr:row>22</xdr:row>
      <xdr:rowOff>4286250</xdr:rowOff>
    </xdr:from>
    <xdr:to>
      <xdr:col>17</xdr:col>
      <xdr:colOff>95250</xdr:colOff>
      <xdr:row>22</xdr:row>
      <xdr:rowOff>4752975</xdr:rowOff>
    </xdr:to>
    <xdr:sp>
      <xdr:nvSpPr>
        <xdr:cNvPr id="126" name="大かっこ 177"/>
        <xdr:cNvSpPr>
          <a:spLocks/>
        </xdr:cNvSpPr>
      </xdr:nvSpPr>
      <xdr:spPr>
        <a:xfrm>
          <a:off x="1295400" y="23145750"/>
          <a:ext cx="17335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23</xdr:row>
      <xdr:rowOff>1628775</xdr:rowOff>
    </xdr:from>
    <xdr:to>
      <xdr:col>26</xdr:col>
      <xdr:colOff>104775</xdr:colOff>
      <xdr:row>23</xdr:row>
      <xdr:rowOff>1819275</xdr:rowOff>
    </xdr:to>
    <xdr:sp>
      <xdr:nvSpPr>
        <xdr:cNvPr id="127" name="テキスト ボックス 178"/>
        <xdr:cNvSpPr txBox="1">
          <a:spLocks noChangeArrowheads="1"/>
        </xdr:cNvSpPr>
      </xdr:nvSpPr>
      <xdr:spPr>
        <a:xfrm>
          <a:off x="3114675" y="25688925"/>
          <a:ext cx="14668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請負：随意契約</a:t>
          </a:r>
          <a:r>
            <a:rPr lang="en-US" cap="none" sz="900" b="0" i="0" u="none" baseline="0">
              <a:solidFill>
                <a:srgbClr val="000000"/>
              </a:solidFill>
              <a:latin typeface="Calibri"/>
              <a:ea typeface="Calibri"/>
              <a:cs typeface="Calibri"/>
            </a:rPr>
            <a:t>】</a:t>
          </a:r>
        </a:p>
      </xdr:txBody>
    </xdr:sp>
    <xdr:clientData/>
  </xdr:twoCellAnchor>
  <xdr:twoCellAnchor>
    <xdr:from>
      <xdr:col>18</xdr:col>
      <xdr:colOff>9525</xdr:colOff>
      <xdr:row>23</xdr:row>
      <xdr:rowOff>200025</xdr:rowOff>
    </xdr:from>
    <xdr:to>
      <xdr:col>26</xdr:col>
      <xdr:colOff>104775</xdr:colOff>
      <xdr:row>23</xdr:row>
      <xdr:rowOff>409575</xdr:rowOff>
    </xdr:to>
    <xdr:sp>
      <xdr:nvSpPr>
        <xdr:cNvPr id="128" name="テキスト ボックス 179"/>
        <xdr:cNvSpPr txBox="1">
          <a:spLocks noChangeArrowheads="1"/>
        </xdr:cNvSpPr>
      </xdr:nvSpPr>
      <xdr:spPr>
        <a:xfrm>
          <a:off x="3114675" y="24260175"/>
          <a:ext cx="1466850" cy="2000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請負：随意契約</a:t>
          </a:r>
          <a:r>
            <a:rPr lang="en-US" cap="none" sz="900" b="0" i="0" u="none" baseline="0">
              <a:solidFill>
                <a:srgbClr val="000000"/>
              </a:solidFill>
              <a:latin typeface="Calibri"/>
              <a:ea typeface="Calibri"/>
              <a:cs typeface="Calibri"/>
            </a:rPr>
            <a:t>】</a:t>
          </a:r>
        </a:p>
      </xdr:txBody>
    </xdr:sp>
    <xdr:clientData/>
  </xdr:twoCellAnchor>
  <xdr:twoCellAnchor>
    <xdr:from>
      <xdr:col>18</xdr:col>
      <xdr:colOff>47625</xdr:colOff>
      <xdr:row>21</xdr:row>
      <xdr:rowOff>2886075</xdr:rowOff>
    </xdr:from>
    <xdr:to>
      <xdr:col>28</xdr:col>
      <xdr:colOff>0</xdr:colOff>
      <xdr:row>21</xdr:row>
      <xdr:rowOff>3390900</xdr:rowOff>
    </xdr:to>
    <xdr:sp>
      <xdr:nvSpPr>
        <xdr:cNvPr id="129" name="テキスト ボックス 180"/>
        <xdr:cNvSpPr txBox="1">
          <a:spLocks noChangeArrowheads="1"/>
        </xdr:cNvSpPr>
      </xdr:nvSpPr>
      <xdr:spPr>
        <a:xfrm>
          <a:off x="3152775" y="16544925"/>
          <a:ext cx="16668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（株）地域環境計画　</a:t>
          </a:r>
          <a:r>
            <a:rPr lang="en-US" cap="none" sz="1000" b="0" i="0" u="none" baseline="0">
              <a:solidFill>
                <a:srgbClr val="000000"/>
              </a:solidFill>
              <a:latin typeface="Calibri"/>
              <a:ea typeface="Calibri"/>
              <a:cs typeface="Calibri"/>
            </a:rPr>
            <a:t>6</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18</xdr:col>
      <xdr:colOff>66675</xdr:colOff>
      <xdr:row>21</xdr:row>
      <xdr:rowOff>3390900</xdr:rowOff>
    </xdr:from>
    <xdr:to>
      <xdr:col>28</xdr:col>
      <xdr:colOff>19050</xdr:colOff>
      <xdr:row>21</xdr:row>
      <xdr:rowOff>4105275</xdr:rowOff>
    </xdr:to>
    <xdr:sp>
      <xdr:nvSpPr>
        <xdr:cNvPr id="130" name="テキスト ボックス 181"/>
        <xdr:cNvSpPr txBox="1">
          <a:spLocks noChangeArrowheads="1"/>
        </xdr:cNvSpPr>
      </xdr:nvSpPr>
      <xdr:spPr>
        <a:xfrm>
          <a:off x="3171825" y="17049750"/>
          <a:ext cx="1666875" cy="7143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九州地方アライグマ防除モデル事業</a:t>
          </a:r>
        </a:p>
      </xdr:txBody>
    </xdr:sp>
    <xdr:clientData/>
  </xdr:twoCellAnchor>
  <xdr:twoCellAnchor>
    <xdr:from>
      <xdr:col>18</xdr:col>
      <xdr:colOff>28575</xdr:colOff>
      <xdr:row>21</xdr:row>
      <xdr:rowOff>3409950</xdr:rowOff>
    </xdr:from>
    <xdr:to>
      <xdr:col>28</xdr:col>
      <xdr:colOff>38100</xdr:colOff>
      <xdr:row>21</xdr:row>
      <xdr:rowOff>3905250</xdr:rowOff>
    </xdr:to>
    <xdr:sp>
      <xdr:nvSpPr>
        <xdr:cNvPr id="131" name="大かっこ 182"/>
        <xdr:cNvSpPr>
          <a:spLocks/>
        </xdr:cNvSpPr>
      </xdr:nvSpPr>
      <xdr:spPr>
        <a:xfrm>
          <a:off x="3133725" y="17068800"/>
          <a:ext cx="17240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21</xdr:row>
      <xdr:rowOff>2657475</xdr:rowOff>
    </xdr:from>
    <xdr:to>
      <xdr:col>26</xdr:col>
      <xdr:colOff>123825</xdr:colOff>
      <xdr:row>21</xdr:row>
      <xdr:rowOff>2962275</xdr:rowOff>
    </xdr:to>
    <xdr:sp>
      <xdr:nvSpPr>
        <xdr:cNvPr id="132" name="テキスト ボックス 183"/>
        <xdr:cNvSpPr txBox="1">
          <a:spLocks noChangeArrowheads="1"/>
        </xdr:cNvSpPr>
      </xdr:nvSpPr>
      <xdr:spPr>
        <a:xfrm>
          <a:off x="3133725" y="16316325"/>
          <a:ext cx="1466850"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請負：一般競争</a:t>
          </a:r>
          <a:r>
            <a:rPr lang="en-US" cap="none" sz="900" b="0" i="0" u="none" baseline="0">
              <a:solidFill>
                <a:srgbClr val="000000"/>
              </a:solidFill>
              <a:latin typeface="Calibri"/>
              <a:ea typeface="Calibri"/>
              <a:cs typeface="Calibri"/>
            </a:rPr>
            <a:t>】</a:t>
          </a:r>
        </a:p>
      </xdr:txBody>
    </xdr:sp>
    <xdr:clientData/>
  </xdr:twoCellAnchor>
  <xdr:twoCellAnchor>
    <xdr:from>
      <xdr:col>18</xdr:col>
      <xdr:colOff>66675</xdr:colOff>
      <xdr:row>21</xdr:row>
      <xdr:rowOff>1438275</xdr:rowOff>
    </xdr:from>
    <xdr:to>
      <xdr:col>26</xdr:col>
      <xdr:colOff>161925</xdr:colOff>
      <xdr:row>21</xdr:row>
      <xdr:rowOff>1743075</xdr:rowOff>
    </xdr:to>
    <xdr:sp>
      <xdr:nvSpPr>
        <xdr:cNvPr id="133" name="テキスト ボックス 184"/>
        <xdr:cNvSpPr txBox="1">
          <a:spLocks noChangeArrowheads="1"/>
        </xdr:cNvSpPr>
      </xdr:nvSpPr>
      <xdr:spPr>
        <a:xfrm>
          <a:off x="3171825" y="15097125"/>
          <a:ext cx="1466850"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請負：企画競争</a:t>
          </a:r>
          <a:r>
            <a:rPr lang="en-US" cap="none" sz="900" b="0" i="0" u="none" baseline="0">
              <a:solidFill>
                <a:srgbClr val="000000"/>
              </a:solidFill>
              <a:latin typeface="Calibri"/>
              <a:ea typeface="Calibri"/>
              <a:cs typeface="Calibri"/>
            </a:rPr>
            <a:t>】</a:t>
          </a:r>
        </a:p>
      </xdr:txBody>
    </xdr:sp>
    <xdr:clientData/>
  </xdr:twoCellAnchor>
  <xdr:twoCellAnchor>
    <xdr:from>
      <xdr:col>28</xdr:col>
      <xdr:colOff>66675</xdr:colOff>
      <xdr:row>22</xdr:row>
      <xdr:rowOff>3409950</xdr:rowOff>
    </xdr:from>
    <xdr:to>
      <xdr:col>38</xdr:col>
      <xdr:colOff>47625</xdr:colOff>
      <xdr:row>22</xdr:row>
      <xdr:rowOff>3905250</xdr:rowOff>
    </xdr:to>
    <xdr:sp>
      <xdr:nvSpPr>
        <xdr:cNvPr id="134" name="テキスト ボックス 185"/>
        <xdr:cNvSpPr txBox="1">
          <a:spLocks noChangeArrowheads="1"/>
        </xdr:cNvSpPr>
      </xdr:nvSpPr>
      <xdr:spPr>
        <a:xfrm>
          <a:off x="4886325" y="22269450"/>
          <a:ext cx="174307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日東レンタル（株）西那須野営業所他　</a:t>
          </a:r>
          <a:r>
            <a:rPr lang="en-US" cap="none" sz="1000" b="0" i="0" u="none" baseline="0">
              <a:solidFill>
                <a:srgbClr val="000000"/>
              </a:solidFill>
              <a:latin typeface="Calibri"/>
              <a:ea typeface="Calibri"/>
              <a:cs typeface="Calibri"/>
            </a:rPr>
            <a:t>0</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85725</xdr:colOff>
      <xdr:row>22</xdr:row>
      <xdr:rowOff>3905250</xdr:rowOff>
    </xdr:from>
    <xdr:to>
      <xdr:col>38</xdr:col>
      <xdr:colOff>0</xdr:colOff>
      <xdr:row>22</xdr:row>
      <xdr:rowOff>4552950</xdr:rowOff>
    </xdr:to>
    <xdr:sp>
      <xdr:nvSpPr>
        <xdr:cNvPr id="135" name="テキスト ボックス 186"/>
        <xdr:cNvSpPr txBox="1">
          <a:spLocks noChangeArrowheads="1"/>
        </xdr:cNvSpPr>
      </xdr:nvSpPr>
      <xdr:spPr>
        <a:xfrm>
          <a:off x="4905375" y="22764750"/>
          <a:ext cx="1676400" cy="6477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投げ網等</a:t>
          </a:r>
        </a:p>
      </xdr:txBody>
    </xdr:sp>
    <xdr:clientData/>
  </xdr:twoCellAnchor>
  <xdr:twoCellAnchor>
    <xdr:from>
      <xdr:col>28</xdr:col>
      <xdr:colOff>57150</xdr:colOff>
      <xdr:row>22</xdr:row>
      <xdr:rowOff>3924300</xdr:rowOff>
    </xdr:from>
    <xdr:to>
      <xdr:col>38</xdr:col>
      <xdr:colOff>47625</xdr:colOff>
      <xdr:row>22</xdr:row>
      <xdr:rowOff>4086225</xdr:rowOff>
    </xdr:to>
    <xdr:sp>
      <xdr:nvSpPr>
        <xdr:cNvPr id="136" name="大かっこ 187"/>
        <xdr:cNvSpPr>
          <a:spLocks/>
        </xdr:cNvSpPr>
      </xdr:nvSpPr>
      <xdr:spPr>
        <a:xfrm>
          <a:off x="4876800" y="22783800"/>
          <a:ext cx="17526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22</xdr:row>
      <xdr:rowOff>3209925</xdr:rowOff>
    </xdr:from>
    <xdr:to>
      <xdr:col>36</xdr:col>
      <xdr:colOff>123825</xdr:colOff>
      <xdr:row>22</xdr:row>
      <xdr:rowOff>3390900</xdr:rowOff>
    </xdr:to>
    <xdr:sp>
      <xdr:nvSpPr>
        <xdr:cNvPr id="137" name="テキスト ボックス 188"/>
        <xdr:cNvSpPr txBox="1">
          <a:spLocks noChangeArrowheads="1"/>
        </xdr:cNvSpPr>
      </xdr:nvSpPr>
      <xdr:spPr>
        <a:xfrm>
          <a:off x="4876800" y="22069425"/>
          <a:ext cx="1485900" cy="1809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請負：随意契約</a:t>
          </a:r>
          <a:r>
            <a:rPr lang="en-US" cap="none" sz="900" b="0" i="0" u="none" baseline="0">
              <a:solidFill>
                <a:srgbClr val="000000"/>
              </a:solidFill>
              <a:latin typeface="Calibri"/>
              <a:ea typeface="Calibri"/>
              <a:cs typeface="Calibri"/>
            </a:rPr>
            <a:t>】</a:t>
          </a:r>
        </a:p>
      </xdr:txBody>
    </xdr:sp>
    <xdr:clientData/>
  </xdr:twoCellAnchor>
  <xdr:twoCellAnchor>
    <xdr:from>
      <xdr:col>28</xdr:col>
      <xdr:colOff>209550</xdr:colOff>
      <xdr:row>23</xdr:row>
      <xdr:rowOff>2781300</xdr:rowOff>
    </xdr:from>
    <xdr:to>
      <xdr:col>38</xdr:col>
      <xdr:colOff>142875</xdr:colOff>
      <xdr:row>23</xdr:row>
      <xdr:rowOff>3219450</xdr:rowOff>
    </xdr:to>
    <xdr:sp>
      <xdr:nvSpPr>
        <xdr:cNvPr id="138" name="テキスト ボックス 189"/>
        <xdr:cNvSpPr txBox="1">
          <a:spLocks noChangeArrowheads="1"/>
        </xdr:cNvSpPr>
      </xdr:nvSpPr>
      <xdr:spPr>
        <a:xfrm>
          <a:off x="5029200" y="26841450"/>
          <a:ext cx="1695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釧路地区農業共済組合   </a:t>
          </a:r>
          <a:r>
            <a:rPr lang="en-US" cap="none" sz="1000" b="0" i="0" u="none" baseline="0">
              <a:solidFill>
                <a:srgbClr val="000000"/>
              </a:solidFill>
              <a:latin typeface="Calibri"/>
              <a:ea typeface="Calibri"/>
              <a:cs typeface="Calibri"/>
            </a:rPr>
            <a:t>0</a:t>
          </a:r>
          <a:r>
            <a:rPr lang="en-US" cap="none" sz="1000" b="0" i="0" u="none" baseline="0">
              <a:solidFill>
                <a:srgbClr val="000000"/>
              </a:solidFill>
              <a:latin typeface="ＭＳ Ｐゴシック"/>
              <a:ea typeface="ＭＳ Ｐゴシック"/>
              <a:cs typeface="ＭＳ Ｐゴシック"/>
            </a:rPr>
            <a:t>百万</a:t>
          </a:r>
        </a:p>
      </xdr:txBody>
    </xdr:sp>
    <xdr:clientData/>
  </xdr:twoCellAnchor>
  <xdr:twoCellAnchor>
    <xdr:from>
      <xdr:col>28</xdr:col>
      <xdr:colOff>180975</xdr:colOff>
      <xdr:row>23</xdr:row>
      <xdr:rowOff>3248025</xdr:rowOff>
    </xdr:from>
    <xdr:to>
      <xdr:col>38</xdr:col>
      <xdr:colOff>152400</xdr:colOff>
      <xdr:row>23</xdr:row>
      <xdr:rowOff>3429000</xdr:rowOff>
    </xdr:to>
    <xdr:sp>
      <xdr:nvSpPr>
        <xdr:cNvPr id="139" name="テキスト ボックス 190"/>
        <xdr:cNvSpPr txBox="1">
          <a:spLocks noChangeArrowheads="1"/>
        </xdr:cNvSpPr>
      </xdr:nvSpPr>
      <xdr:spPr>
        <a:xfrm>
          <a:off x="5000625" y="27308175"/>
          <a:ext cx="1733550" cy="1905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アメリカミンク殺処分費等</a:t>
          </a:r>
        </a:p>
      </xdr:txBody>
    </xdr:sp>
    <xdr:clientData/>
  </xdr:twoCellAnchor>
  <xdr:twoCellAnchor>
    <xdr:from>
      <xdr:col>28</xdr:col>
      <xdr:colOff>190500</xdr:colOff>
      <xdr:row>23</xdr:row>
      <xdr:rowOff>2514600</xdr:rowOff>
    </xdr:from>
    <xdr:to>
      <xdr:col>38</xdr:col>
      <xdr:colOff>9525</xdr:colOff>
      <xdr:row>23</xdr:row>
      <xdr:rowOff>2838450</xdr:rowOff>
    </xdr:to>
    <xdr:sp>
      <xdr:nvSpPr>
        <xdr:cNvPr id="140" name="テキスト ボックス 191"/>
        <xdr:cNvSpPr txBox="1">
          <a:spLocks noChangeArrowheads="1"/>
        </xdr:cNvSpPr>
      </xdr:nvSpPr>
      <xdr:spPr>
        <a:xfrm>
          <a:off x="5010150" y="26574750"/>
          <a:ext cx="1581150" cy="323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請負：随意契約</a:t>
          </a:r>
          <a:r>
            <a:rPr lang="en-US" cap="none" sz="900" b="0" i="0" u="none" baseline="0">
              <a:solidFill>
                <a:srgbClr val="000000"/>
              </a:solidFill>
              <a:latin typeface="Calibri"/>
              <a:ea typeface="Calibri"/>
              <a:cs typeface="Calibri"/>
            </a:rPr>
            <a:t>】</a:t>
          </a:r>
        </a:p>
      </xdr:txBody>
    </xdr:sp>
    <xdr:clientData/>
  </xdr:twoCellAnchor>
  <xdr:twoCellAnchor>
    <xdr:from>
      <xdr:col>28</xdr:col>
      <xdr:colOff>142875</xdr:colOff>
      <xdr:row>23</xdr:row>
      <xdr:rowOff>3181350</xdr:rowOff>
    </xdr:from>
    <xdr:to>
      <xdr:col>38</xdr:col>
      <xdr:colOff>171450</xdr:colOff>
      <xdr:row>23</xdr:row>
      <xdr:rowOff>3467100</xdr:rowOff>
    </xdr:to>
    <xdr:sp>
      <xdr:nvSpPr>
        <xdr:cNvPr id="141" name="大かっこ 192"/>
        <xdr:cNvSpPr>
          <a:spLocks/>
        </xdr:cNvSpPr>
      </xdr:nvSpPr>
      <xdr:spPr>
        <a:xfrm>
          <a:off x="4962525" y="27241500"/>
          <a:ext cx="17907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G56"/>
  <sheetViews>
    <sheetView tabSelected="1" view="pageBreakPreview" zoomScale="75" zoomScaleSheetLayoutView="75" zoomScalePageLayoutView="0" workbookViewId="0" topLeftCell="C10">
      <selection activeCell="AL15" sqref="AL15:AR15"/>
    </sheetView>
  </sheetViews>
  <sheetFormatPr defaultColWidth="9.00390625" defaultRowHeight="13.5"/>
  <cols>
    <col min="1" max="1" width="2.25390625" style="0" customWidth="1"/>
    <col min="2" max="3" width="2.375" style="0" customWidth="1"/>
    <col min="4" max="28" width="2.25390625" style="0" customWidth="1"/>
    <col min="29" max="29" width="2.875" style="0" customWidth="1"/>
    <col min="30" max="58" width="2.25390625" style="0" customWidth="1"/>
  </cols>
  <sheetData>
    <row r="2" spans="37:51" ht="21.75" customHeight="1" thickBot="1">
      <c r="AK2" s="211" t="s">
        <v>15</v>
      </c>
      <c r="AL2" s="211"/>
      <c r="AM2" s="211"/>
      <c r="AN2" s="211"/>
      <c r="AO2" s="211"/>
      <c r="AP2" s="211"/>
      <c r="AQ2" s="211"/>
      <c r="AR2" s="212" t="s">
        <v>98</v>
      </c>
      <c r="AS2" s="211"/>
      <c r="AT2" s="211"/>
      <c r="AU2" s="211"/>
      <c r="AV2" s="211"/>
      <c r="AW2" s="211"/>
      <c r="AX2" s="211"/>
      <c r="AY2" s="211"/>
    </row>
    <row r="3" spans="2:51" ht="32.25" customHeight="1" thickBot="1">
      <c r="B3" s="213" t="s">
        <v>36</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5"/>
    </row>
    <row r="4" spans="2:51" ht="32.25" customHeight="1">
      <c r="B4" s="216" t="s">
        <v>0</v>
      </c>
      <c r="C4" s="217"/>
      <c r="D4" s="217"/>
      <c r="E4" s="217"/>
      <c r="F4" s="217"/>
      <c r="G4" s="217"/>
      <c r="H4" s="224" t="s">
        <v>96</v>
      </c>
      <c r="I4" s="225"/>
      <c r="J4" s="225"/>
      <c r="K4" s="225"/>
      <c r="L4" s="225"/>
      <c r="M4" s="225"/>
      <c r="N4" s="225"/>
      <c r="O4" s="225"/>
      <c r="P4" s="225"/>
      <c r="Q4" s="225"/>
      <c r="R4" s="225"/>
      <c r="S4" s="225"/>
      <c r="T4" s="225"/>
      <c r="U4" s="225"/>
      <c r="V4" s="225"/>
      <c r="W4" s="225"/>
      <c r="X4" s="225"/>
      <c r="Y4" s="225"/>
      <c r="Z4" s="221" t="s">
        <v>25</v>
      </c>
      <c r="AA4" s="130"/>
      <c r="AB4" s="130"/>
      <c r="AC4" s="130"/>
      <c r="AD4" s="130"/>
      <c r="AE4" s="159"/>
      <c r="AF4" s="222" t="s">
        <v>40</v>
      </c>
      <c r="AG4" s="219"/>
      <c r="AH4" s="219"/>
      <c r="AI4" s="219"/>
      <c r="AJ4" s="219"/>
      <c r="AK4" s="219"/>
      <c r="AL4" s="219"/>
      <c r="AM4" s="219"/>
      <c r="AN4" s="219"/>
      <c r="AO4" s="219"/>
      <c r="AP4" s="219"/>
      <c r="AQ4" s="223"/>
      <c r="AR4" s="218" t="s">
        <v>1</v>
      </c>
      <c r="AS4" s="219"/>
      <c r="AT4" s="219"/>
      <c r="AU4" s="219"/>
      <c r="AV4" s="219"/>
      <c r="AW4" s="219"/>
      <c r="AX4" s="219"/>
      <c r="AY4" s="220"/>
    </row>
    <row r="5" spans="2:51" ht="32.25" customHeight="1">
      <c r="B5" s="3" t="s">
        <v>18</v>
      </c>
      <c r="C5" s="4"/>
      <c r="D5" s="4"/>
      <c r="E5" s="4"/>
      <c r="F5" s="4"/>
      <c r="G5" s="4"/>
      <c r="H5" s="39" t="s">
        <v>35</v>
      </c>
      <c r="I5" s="40"/>
      <c r="J5" s="40"/>
      <c r="K5" s="40"/>
      <c r="L5" s="40"/>
      <c r="M5" s="40"/>
      <c r="N5" s="40"/>
      <c r="O5" s="40"/>
      <c r="P5" s="40"/>
      <c r="Q5" s="40"/>
      <c r="R5" s="40"/>
      <c r="S5" s="40"/>
      <c r="T5" s="40"/>
      <c r="U5" s="40"/>
      <c r="V5" s="40"/>
      <c r="W5" s="7"/>
      <c r="X5" s="7"/>
      <c r="Y5" s="7"/>
      <c r="Z5" s="28" t="s">
        <v>19</v>
      </c>
      <c r="AA5" s="29"/>
      <c r="AB5" s="29"/>
      <c r="AC5" s="29"/>
      <c r="AD5" s="29"/>
      <c r="AE5" s="30"/>
      <c r="AF5" s="31" t="s">
        <v>88</v>
      </c>
      <c r="AG5" s="32"/>
      <c r="AH5" s="32"/>
      <c r="AI5" s="32"/>
      <c r="AJ5" s="32"/>
      <c r="AK5" s="32"/>
      <c r="AL5" s="32"/>
      <c r="AM5" s="32"/>
      <c r="AN5" s="32"/>
      <c r="AO5" s="32"/>
      <c r="AP5" s="32"/>
      <c r="AQ5" s="33"/>
      <c r="AR5" s="36" t="s">
        <v>89</v>
      </c>
      <c r="AS5" s="37"/>
      <c r="AT5" s="37"/>
      <c r="AU5" s="37"/>
      <c r="AV5" s="37"/>
      <c r="AW5" s="37"/>
      <c r="AX5" s="37"/>
      <c r="AY5" s="38"/>
    </row>
    <row r="6" spans="2:51" ht="32.25" customHeight="1">
      <c r="B6" s="3" t="s">
        <v>17</v>
      </c>
      <c r="C6" s="4"/>
      <c r="D6" s="4"/>
      <c r="E6" s="4"/>
      <c r="F6" s="4"/>
      <c r="G6" s="4"/>
      <c r="H6" s="41" t="s">
        <v>37</v>
      </c>
      <c r="I6" s="7"/>
      <c r="J6" s="7"/>
      <c r="K6" s="7"/>
      <c r="L6" s="7"/>
      <c r="M6" s="7"/>
      <c r="N6" s="7"/>
      <c r="O6" s="7"/>
      <c r="P6" s="7"/>
      <c r="Q6" s="7"/>
      <c r="R6" s="7"/>
      <c r="S6" s="7"/>
      <c r="T6" s="7"/>
      <c r="U6" s="7"/>
      <c r="V6" s="7"/>
      <c r="W6" s="7"/>
      <c r="X6" s="7"/>
      <c r="Y6" s="7"/>
      <c r="Z6" s="34" t="s">
        <v>20</v>
      </c>
      <c r="AA6" s="4"/>
      <c r="AB6" s="4"/>
      <c r="AC6" s="4"/>
      <c r="AD6" s="4"/>
      <c r="AE6" s="35"/>
      <c r="AF6" s="5" t="s">
        <v>38</v>
      </c>
      <c r="AG6" s="6"/>
      <c r="AH6" s="6"/>
      <c r="AI6" s="6"/>
      <c r="AJ6" s="6"/>
      <c r="AK6" s="6"/>
      <c r="AL6" s="6"/>
      <c r="AM6" s="6"/>
      <c r="AN6" s="6"/>
      <c r="AO6" s="6"/>
      <c r="AP6" s="6"/>
      <c r="AQ6" s="6"/>
      <c r="AR6" s="7"/>
      <c r="AS6" s="7"/>
      <c r="AT6" s="7"/>
      <c r="AU6" s="7"/>
      <c r="AV6" s="7"/>
      <c r="AW6" s="7"/>
      <c r="AX6" s="7"/>
      <c r="AY6" s="8"/>
    </row>
    <row r="7" spans="2:51" ht="26.25" customHeight="1">
      <c r="B7" s="42" t="s">
        <v>26</v>
      </c>
      <c r="C7" s="43"/>
      <c r="D7" s="43"/>
      <c r="E7" s="43"/>
      <c r="F7" s="43"/>
      <c r="G7" s="43"/>
      <c r="H7" s="15" t="s">
        <v>39</v>
      </c>
      <c r="I7" s="16"/>
      <c r="J7" s="16"/>
      <c r="K7" s="16"/>
      <c r="L7" s="16"/>
      <c r="M7" s="16"/>
      <c r="N7" s="16"/>
      <c r="O7" s="16"/>
      <c r="P7" s="16"/>
      <c r="Q7" s="16"/>
      <c r="R7" s="16"/>
      <c r="S7" s="16"/>
      <c r="T7" s="16"/>
      <c r="U7" s="16"/>
      <c r="V7" s="16"/>
      <c r="W7" s="17"/>
      <c r="X7" s="17"/>
      <c r="Y7" s="17"/>
      <c r="Z7" s="11" t="s">
        <v>32</v>
      </c>
      <c r="AA7" s="12"/>
      <c r="AB7" s="12"/>
      <c r="AC7" s="12"/>
      <c r="AD7" s="12"/>
      <c r="AE7" s="13"/>
      <c r="AF7" s="21" t="s">
        <v>43</v>
      </c>
      <c r="AG7" s="22"/>
      <c r="AH7" s="22"/>
      <c r="AI7" s="22"/>
      <c r="AJ7" s="22"/>
      <c r="AK7" s="22"/>
      <c r="AL7" s="22"/>
      <c r="AM7" s="22"/>
      <c r="AN7" s="22"/>
      <c r="AO7" s="22"/>
      <c r="AP7" s="22"/>
      <c r="AQ7" s="22"/>
      <c r="AR7" s="22"/>
      <c r="AS7" s="22"/>
      <c r="AT7" s="22"/>
      <c r="AU7" s="22"/>
      <c r="AV7" s="22"/>
      <c r="AW7" s="22"/>
      <c r="AX7" s="22"/>
      <c r="AY7" s="23"/>
    </row>
    <row r="8" spans="2:51" ht="32.25" customHeight="1">
      <c r="B8" s="44"/>
      <c r="C8" s="45"/>
      <c r="D8" s="45"/>
      <c r="E8" s="45"/>
      <c r="F8" s="45"/>
      <c r="G8" s="45"/>
      <c r="H8" s="18"/>
      <c r="I8" s="19"/>
      <c r="J8" s="19"/>
      <c r="K8" s="19"/>
      <c r="L8" s="19"/>
      <c r="M8" s="19"/>
      <c r="N8" s="19"/>
      <c r="O8" s="19"/>
      <c r="P8" s="19"/>
      <c r="Q8" s="19"/>
      <c r="R8" s="19"/>
      <c r="S8" s="19"/>
      <c r="T8" s="19"/>
      <c r="U8" s="19"/>
      <c r="V8" s="19"/>
      <c r="W8" s="20"/>
      <c r="X8" s="20"/>
      <c r="Y8" s="20"/>
      <c r="Z8" s="14"/>
      <c r="AA8" s="12"/>
      <c r="AB8" s="12"/>
      <c r="AC8" s="12"/>
      <c r="AD8" s="12"/>
      <c r="AE8" s="13"/>
      <c r="AF8" s="24"/>
      <c r="AG8" s="24"/>
      <c r="AH8" s="24"/>
      <c r="AI8" s="24"/>
      <c r="AJ8" s="24"/>
      <c r="AK8" s="24"/>
      <c r="AL8" s="24"/>
      <c r="AM8" s="24"/>
      <c r="AN8" s="24"/>
      <c r="AO8" s="24"/>
      <c r="AP8" s="24"/>
      <c r="AQ8" s="24"/>
      <c r="AR8" s="24"/>
      <c r="AS8" s="24"/>
      <c r="AT8" s="24"/>
      <c r="AU8" s="24"/>
      <c r="AV8" s="24"/>
      <c r="AW8" s="24"/>
      <c r="AX8" s="24"/>
      <c r="AY8" s="25"/>
    </row>
    <row r="9" spans="2:51" ht="66" customHeight="1">
      <c r="B9" s="233" t="s">
        <v>27</v>
      </c>
      <c r="C9" s="234"/>
      <c r="D9" s="234"/>
      <c r="E9" s="234"/>
      <c r="F9" s="234"/>
      <c r="G9" s="234"/>
      <c r="H9" s="237" t="s">
        <v>41</v>
      </c>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9"/>
    </row>
    <row r="10" spans="2:51" ht="63.75" customHeight="1">
      <c r="B10" s="233" t="s">
        <v>31</v>
      </c>
      <c r="C10" s="235"/>
      <c r="D10" s="235"/>
      <c r="E10" s="235"/>
      <c r="F10" s="235"/>
      <c r="G10" s="236"/>
      <c r="H10" s="237" t="s">
        <v>42</v>
      </c>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9"/>
    </row>
    <row r="11" spans="2:51" ht="15.75" customHeight="1">
      <c r="B11" s="240" t="s">
        <v>24</v>
      </c>
      <c r="C11" s="241"/>
      <c r="D11" s="241"/>
      <c r="E11" s="241"/>
      <c r="F11" s="241"/>
      <c r="G11" s="242"/>
      <c r="H11" s="227" t="s">
        <v>92</v>
      </c>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9"/>
    </row>
    <row r="12" spans="2:51" ht="135" customHeight="1">
      <c r="B12" s="243"/>
      <c r="C12" s="244"/>
      <c r="D12" s="244"/>
      <c r="E12" s="244"/>
      <c r="F12" s="244"/>
      <c r="G12" s="245"/>
      <c r="H12" s="230"/>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2"/>
    </row>
    <row r="13" spans="2:51" ht="23.25" customHeight="1">
      <c r="B13" s="246" t="s">
        <v>28</v>
      </c>
      <c r="C13" s="247"/>
      <c r="D13" s="247"/>
      <c r="E13" s="247"/>
      <c r="F13" s="247"/>
      <c r="G13" s="248"/>
      <c r="H13" s="185"/>
      <c r="I13" s="186"/>
      <c r="J13" s="186"/>
      <c r="K13" s="186"/>
      <c r="L13" s="186"/>
      <c r="M13" s="186"/>
      <c r="N13" s="186"/>
      <c r="O13" s="186"/>
      <c r="P13" s="186"/>
      <c r="Q13" s="9" t="s">
        <v>3</v>
      </c>
      <c r="R13" s="9"/>
      <c r="S13" s="9"/>
      <c r="T13" s="9"/>
      <c r="U13" s="9"/>
      <c r="V13" s="9"/>
      <c r="W13" s="9"/>
      <c r="X13" s="9" t="s">
        <v>4</v>
      </c>
      <c r="Y13" s="9"/>
      <c r="Z13" s="9"/>
      <c r="AA13" s="9"/>
      <c r="AB13" s="9"/>
      <c r="AC13" s="9"/>
      <c r="AD13" s="9"/>
      <c r="AE13" s="9" t="s">
        <v>5</v>
      </c>
      <c r="AF13" s="9"/>
      <c r="AG13" s="9"/>
      <c r="AH13" s="9"/>
      <c r="AI13" s="9"/>
      <c r="AJ13" s="9"/>
      <c r="AK13" s="9"/>
      <c r="AL13" s="10" t="s">
        <v>8</v>
      </c>
      <c r="AM13" s="9"/>
      <c r="AN13" s="9"/>
      <c r="AO13" s="9"/>
      <c r="AP13" s="9"/>
      <c r="AQ13" s="9"/>
      <c r="AR13" s="9"/>
      <c r="AS13" s="9" t="s">
        <v>13</v>
      </c>
      <c r="AT13" s="9"/>
      <c r="AU13" s="9"/>
      <c r="AV13" s="9"/>
      <c r="AW13" s="9"/>
      <c r="AX13" s="9"/>
      <c r="AY13" s="46"/>
    </row>
    <row r="14" spans="2:51" ht="24.75" customHeight="1">
      <c r="B14" s="163"/>
      <c r="C14" s="164"/>
      <c r="D14" s="164"/>
      <c r="E14" s="164"/>
      <c r="F14" s="164"/>
      <c r="G14" s="165"/>
      <c r="H14" s="187" t="s">
        <v>16</v>
      </c>
      <c r="I14" s="188"/>
      <c r="J14" s="188"/>
      <c r="K14" s="188"/>
      <c r="L14" s="188"/>
      <c r="M14" s="188"/>
      <c r="N14" s="188"/>
      <c r="O14" s="188"/>
      <c r="P14" s="188"/>
      <c r="Q14" s="9">
        <v>349</v>
      </c>
      <c r="R14" s="9"/>
      <c r="S14" s="9"/>
      <c r="T14" s="9"/>
      <c r="U14" s="9"/>
      <c r="V14" s="9"/>
      <c r="W14" s="9"/>
      <c r="X14" s="9">
        <v>328</v>
      </c>
      <c r="Y14" s="9"/>
      <c r="Z14" s="9"/>
      <c r="AA14" s="9"/>
      <c r="AB14" s="9"/>
      <c r="AC14" s="9"/>
      <c r="AD14" s="9"/>
      <c r="AE14" s="9">
        <v>327</v>
      </c>
      <c r="AF14" s="9"/>
      <c r="AG14" s="9"/>
      <c r="AH14" s="9"/>
      <c r="AI14" s="9"/>
      <c r="AJ14" s="9"/>
      <c r="AK14" s="9"/>
      <c r="AL14" s="9">
        <v>349</v>
      </c>
      <c r="AM14" s="9"/>
      <c r="AN14" s="9"/>
      <c r="AO14" s="9"/>
      <c r="AP14" s="9"/>
      <c r="AQ14" s="9"/>
      <c r="AR14" s="9"/>
      <c r="AS14" s="9">
        <v>380</v>
      </c>
      <c r="AT14" s="9"/>
      <c r="AU14" s="9"/>
      <c r="AV14" s="9"/>
      <c r="AW14" s="9"/>
      <c r="AX14" s="9"/>
      <c r="AY14" s="46"/>
    </row>
    <row r="15" spans="2:51" ht="24.75" customHeight="1">
      <c r="B15" s="163"/>
      <c r="C15" s="164"/>
      <c r="D15" s="164"/>
      <c r="E15" s="164"/>
      <c r="F15" s="164"/>
      <c r="G15" s="165"/>
      <c r="H15" s="187" t="s">
        <v>6</v>
      </c>
      <c r="I15" s="188"/>
      <c r="J15" s="188"/>
      <c r="K15" s="188"/>
      <c r="L15" s="188"/>
      <c r="M15" s="188"/>
      <c r="N15" s="188"/>
      <c r="O15" s="188"/>
      <c r="P15" s="188"/>
      <c r="Q15" s="10">
        <f>ROUND(348896490/1000000,0)</f>
        <v>349</v>
      </c>
      <c r="R15" s="9"/>
      <c r="S15" s="9"/>
      <c r="T15" s="9"/>
      <c r="U15" s="9"/>
      <c r="V15" s="9"/>
      <c r="W15" s="9"/>
      <c r="X15" s="10">
        <f>ROUND(317328443/1000000,0)</f>
        <v>317</v>
      </c>
      <c r="Y15" s="9"/>
      <c r="Z15" s="9"/>
      <c r="AA15" s="9"/>
      <c r="AB15" s="9"/>
      <c r="AC15" s="9"/>
      <c r="AD15" s="9"/>
      <c r="AE15" s="10">
        <f>ROUND(321377649/1000000,0)</f>
        <v>321</v>
      </c>
      <c r="AF15" s="9"/>
      <c r="AG15" s="9"/>
      <c r="AH15" s="9"/>
      <c r="AI15" s="9"/>
      <c r="AJ15" s="9"/>
      <c r="AK15" s="9"/>
      <c r="AL15" s="26"/>
      <c r="AM15" s="26"/>
      <c r="AN15" s="26"/>
      <c r="AO15" s="26"/>
      <c r="AP15" s="26"/>
      <c r="AQ15" s="26"/>
      <c r="AR15" s="26"/>
      <c r="AS15" s="26"/>
      <c r="AT15" s="26"/>
      <c r="AU15" s="26"/>
      <c r="AV15" s="26"/>
      <c r="AW15" s="26"/>
      <c r="AX15" s="26"/>
      <c r="AY15" s="27"/>
    </row>
    <row r="16" spans="2:51" ht="24.75" customHeight="1">
      <c r="B16" s="163"/>
      <c r="C16" s="164"/>
      <c r="D16" s="164"/>
      <c r="E16" s="164"/>
      <c r="F16" s="164"/>
      <c r="G16" s="165"/>
      <c r="H16" s="187" t="s">
        <v>7</v>
      </c>
      <c r="I16" s="188"/>
      <c r="J16" s="188"/>
      <c r="K16" s="188"/>
      <c r="L16" s="188"/>
      <c r="M16" s="188"/>
      <c r="N16" s="188"/>
      <c r="O16" s="188"/>
      <c r="P16" s="188"/>
      <c r="Q16" s="226">
        <v>1</v>
      </c>
      <c r="R16" s="226"/>
      <c r="S16" s="226"/>
      <c r="T16" s="226"/>
      <c r="U16" s="226"/>
      <c r="V16" s="226"/>
      <c r="W16" s="226"/>
      <c r="X16" s="226">
        <v>0.97</v>
      </c>
      <c r="Y16" s="226"/>
      <c r="Z16" s="226"/>
      <c r="AA16" s="226"/>
      <c r="AB16" s="226"/>
      <c r="AC16" s="226"/>
      <c r="AD16" s="226"/>
      <c r="AE16" s="226">
        <v>0.98</v>
      </c>
      <c r="AF16" s="226"/>
      <c r="AG16" s="226"/>
      <c r="AH16" s="226"/>
      <c r="AI16" s="226"/>
      <c r="AJ16" s="226"/>
      <c r="AK16" s="226"/>
      <c r="AL16" s="26"/>
      <c r="AM16" s="26"/>
      <c r="AN16" s="26"/>
      <c r="AO16" s="26"/>
      <c r="AP16" s="26"/>
      <c r="AQ16" s="26"/>
      <c r="AR16" s="26"/>
      <c r="AS16" s="26"/>
      <c r="AT16" s="26"/>
      <c r="AU16" s="26"/>
      <c r="AV16" s="26"/>
      <c r="AW16" s="26"/>
      <c r="AX16" s="26"/>
      <c r="AY16" s="27"/>
    </row>
    <row r="17" spans="2:51" ht="24.75" customHeight="1">
      <c r="B17" s="163"/>
      <c r="C17" s="164"/>
      <c r="D17" s="164"/>
      <c r="E17" s="164"/>
      <c r="F17" s="164"/>
      <c r="G17" s="165"/>
      <c r="H17" s="182" t="s">
        <v>34</v>
      </c>
      <c r="I17" s="183"/>
      <c r="J17" s="183"/>
      <c r="K17" s="183"/>
      <c r="L17" s="183"/>
      <c r="M17" s="183"/>
      <c r="N17" s="183"/>
      <c r="O17" s="183"/>
      <c r="P17" s="184"/>
      <c r="Q17" s="9">
        <f>Q15</f>
        <v>349</v>
      </c>
      <c r="R17" s="9"/>
      <c r="S17" s="9"/>
      <c r="T17" s="9"/>
      <c r="U17" s="9"/>
      <c r="V17" s="9"/>
      <c r="W17" s="9"/>
      <c r="X17" s="9">
        <f>X15</f>
        <v>317</v>
      </c>
      <c r="Y17" s="9"/>
      <c r="Z17" s="9"/>
      <c r="AA17" s="9"/>
      <c r="AB17" s="9"/>
      <c r="AC17" s="9"/>
      <c r="AD17" s="9"/>
      <c r="AE17" s="9">
        <f>AE15</f>
        <v>321</v>
      </c>
      <c r="AF17" s="9"/>
      <c r="AG17" s="9"/>
      <c r="AH17" s="9"/>
      <c r="AI17" s="9"/>
      <c r="AJ17" s="9"/>
      <c r="AK17" s="9"/>
      <c r="AL17" s="26"/>
      <c r="AM17" s="26"/>
      <c r="AN17" s="26"/>
      <c r="AO17" s="26"/>
      <c r="AP17" s="26"/>
      <c r="AQ17" s="26"/>
      <c r="AR17" s="26"/>
      <c r="AS17" s="26"/>
      <c r="AT17" s="26"/>
      <c r="AU17" s="26"/>
      <c r="AV17" s="26"/>
      <c r="AW17" s="26"/>
      <c r="AX17" s="26"/>
      <c r="AY17" s="27"/>
    </row>
    <row r="18" spans="2:51" ht="81" customHeight="1">
      <c r="B18" s="191" t="s">
        <v>12</v>
      </c>
      <c r="C18" s="192"/>
      <c r="D18" s="195" t="s">
        <v>10</v>
      </c>
      <c r="E18" s="195"/>
      <c r="F18" s="195"/>
      <c r="G18" s="196"/>
      <c r="H18" s="206" t="s">
        <v>44</v>
      </c>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10"/>
    </row>
    <row r="19" spans="2:51" ht="102.75" customHeight="1">
      <c r="B19" s="193"/>
      <c r="C19" s="194"/>
      <c r="D19" s="197" t="s">
        <v>11</v>
      </c>
      <c r="E19" s="197"/>
      <c r="F19" s="197"/>
      <c r="G19" s="198"/>
      <c r="H19" s="206" t="s">
        <v>93</v>
      </c>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8"/>
    </row>
    <row r="20" spans="2:51" ht="112.5" customHeight="1">
      <c r="B20" s="202" t="s">
        <v>14</v>
      </c>
      <c r="C20" s="203"/>
      <c r="D20" s="199" t="s">
        <v>99</v>
      </c>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1"/>
    </row>
    <row r="21" spans="2:51" ht="153.75" customHeight="1" thickBot="1">
      <c r="B21" s="189" t="s">
        <v>9</v>
      </c>
      <c r="C21" s="190"/>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5"/>
    </row>
    <row r="22" spans="2:51" ht="409.5" customHeight="1">
      <c r="B22" s="160" t="s">
        <v>30</v>
      </c>
      <c r="C22" s="161"/>
      <c r="D22" s="161"/>
      <c r="E22" s="161"/>
      <c r="F22" s="161"/>
      <c r="G22" s="162"/>
      <c r="H22" s="131"/>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3"/>
    </row>
    <row r="23" spans="2:51" ht="409.5" customHeight="1">
      <c r="B23" s="163"/>
      <c r="C23" s="164"/>
      <c r="D23" s="164"/>
      <c r="E23" s="164"/>
      <c r="F23" s="164"/>
      <c r="G23" s="165"/>
      <c r="H23" s="134"/>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6"/>
    </row>
    <row r="24" spans="2:51" ht="293.25" customHeight="1" thickBot="1">
      <c r="B24" s="166"/>
      <c r="C24" s="167"/>
      <c r="D24" s="167"/>
      <c r="E24" s="167"/>
      <c r="F24" s="167"/>
      <c r="G24" s="168"/>
      <c r="H24" s="137"/>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9"/>
    </row>
    <row r="25" spans="2:51" ht="24" customHeight="1">
      <c r="B25" s="169" t="s">
        <v>29</v>
      </c>
      <c r="C25" s="170"/>
      <c r="D25" s="170"/>
      <c r="E25" s="170"/>
      <c r="F25" s="170"/>
      <c r="G25" s="170"/>
      <c r="H25" s="129" t="s">
        <v>59</v>
      </c>
      <c r="I25" s="130"/>
      <c r="J25" s="130"/>
      <c r="K25" s="130"/>
      <c r="L25" s="130"/>
      <c r="M25" s="130"/>
      <c r="N25" s="130"/>
      <c r="O25" s="130"/>
      <c r="P25" s="130"/>
      <c r="Q25" s="130"/>
      <c r="R25" s="130"/>
      <c r="S25" s="130"/>
      <c r="T25" s="130"/>
      <c r="U25" s="130"/>
      <c r="V25" s="130"/>
      <c r="W25" s="130"/>
      <c r="X25" s="130"/>
      <c r="Y25" s="130"/>
      <c r="Z25" s="130"/>
      <c r="AA25" s="130"/>
      <c r="AB25" s="130"/>
      <c r="AC25" s="159"/>
      <c r="AD25" s="87" t="s">
        <v>68</v>
      </c>
      <c r="AE25" s="130"/>
      <c r="AF25" s="130"/>
      <c r="AG25" s="130"/>
      <c r="AH25" s="130"/>
      <c r="AI25" s="130"/>
      <c r="AJ25" s="130"/>
      <c r="AK25" s="130"/>
      <c r="AL25" s="130"/>
      <c r="AM25" s="130"/>
      <c r="AN25" s="130"/>
      <c r="AO25" s="130"/>
      <c r="AP25" s="130"/>
      <c r="AQ25" s="130"/>
      <c r="AR25" s="130"/>
      <c r="AS25" s="130"/>
      <c r="AT25" s="130"/>
      <c r="AU25" s="130"/>
      <c r="AV25" s="130"/>
      <c r="AW25" s="130"/>
      <c r="AX25" s="130"/>
      <c r="AY25" s="175"/>
    </row>
    <row r="26" spans="2:51" ht="33.75" customHeight="1">
      <c r="B26" s="171"/>
      <c r="C26" s="172"/>
      <c r="D26" s="172"/>
      <c r="E26" s="172"/>
      <c r="F26" s="172"/>
      <c r="G26" s="172"/>
      <c r="H26" s="115" t="s">
        <v>23</v>
      </c>
      <c r="I26" s="94"/>
      <c r="J26" s="94"/>
      <c r="K26" s="94"/>
      <c r="L26" s="94"/>
      <c r="M26" s="95" t="s">
        <v>22</v>
      </c>
      <c r="N26" s="12"/>
      <c r="O26" s="12"/>
      <c r="P26" s="12"/>
      <c r="Q26" s="12"/>
      <c r="R26" s="12"/>
      <c r="S26" s="12"/>
      <c r="T26" s="12"/>
      <c r="U26" s="12"/>
      <c r="V26" s="12"/>
      <c r="W26" s="12"/>
      <c r="X26" s="12"/>
      <c r="Y26" s="13"/>
      <c r="Z26" s="96" t="s">
        <v>21</v>
      </c>
      <c r="AA26" s="12"/>
      <c r="AB26" s="12"/>
      <c r="AC26" s="13"/>
      <c r="AD26" s="93" t="s">
        <v>23</v>
      </c>
      <c r="AE26" s="94"/>
      <c r="AF26" s="94"/>
      <c r="AG26" s="94"/>
      <c r="AH26" s="94"/>
      <c r="AI26" s="95" t="s">
        <v>22</v>
      </c>
      <c r="AJ26" s="12"/>
      <c r="AK26" s="12"/>
      <c r="AL26" s="12"/>
      <c r="AM26" s="12"/>
      <c r="AN26" s="12"/>
      <c r="AO26" s="12"/>
      <c r="AP26" s="12"/>
      <c r="AQ26" s="12"/>
      <c r="AR26" s="12"/>
      <c r="AS26" s="12"/>
      <c r="AT26" s="12"/>
      <c r="AU26" s="13"/>
      <c r="AV26" s="96" t="s">
        <v>21</v>
      </c>
      <c r="AW26" s="12"/>
      <c r="AX26" s="12"/>
      <c r="AY26" s="97"/>
    </row>
    <row r="27" spans="2:51" ht="44.25" customHeight="1">
      <c r="B27" s="171"/>
      <c r="C27" s="172"/>
      <c r="D27" s="172"/>
      <c r="E27" s="172"/>
      <c r="F27" s="172"/>
      <c r="G27" s="172"/>
      <c r="H27" s="152" t="s">
        <v>45</v>
      </c>
      <c r="I27" s="153"/>
      <c r="J27" s="153"/>
      <c r="K27" s="153"/>
      <c r="L27" s="154"/>
      <c r="M27" s="52" t="s">
        <v>46</v>
      </c>
      <c r="N27" s="58"/>
      <c r="O27" s="58"/>
      <c r="P27" s="58"/>
      <c r="Q27" s="58"/>
      <c r="R27" s="58"/>
      <c r="S27" s="58"/>
      <c r="T27" s="58"/>
      <c r="U27" s="58"/>
      <c r="V27" s="58"/>
      <c r="W27" s="58"/>
      <c r="X27" s="58"/>
      <c r="Y27" s="59"/>
      <c r="Z27" s="60">
        <f>ROUND(125555000/1000000,0)</f>
        <v>126</v>
      </c>
      <c r="AA27" s="61"/>
      <c r="AB27" s="61"/>
      <c r="AC27" s="179"/>
      <c r="AD27" s="50" t="s">
        <v>45</v>
      </c>
      <c r="AE27" s="17"/>
      <c r="AF27" s="17"/>
      <c r="AG27" s="17"/>
      <c r="AH27" s="51"/>
      <c r="AI27" s="52" t="s">
        <v>90</v>
      </c>
      <c r="AJ27" s="53"/>
      <c r="AK27" s="53"/>
      <c r="AL27" s="53"/>
      <c r="AM27" s="53"/>
      <c r="AN27" s="53"/>
      <c r="AO27" s="53"/>
      <c r="AP27" s="53"/>
      <c r="AQ27" s="53"/>
      <c r="AR27" s="53"/>
      <c r="AS27" s="53"/>
      <c r="AT27" s="53"/>
      <c r="AU27" s="54"/>
      <c r="AV27" s="55">
        <f>ROUND(39900000/1000000,0)</f>
        <v>40</v>
      </c>
      <c r="AW27" s="56"/>
      <c r="AX27" s="56"/>
      <c r="AY27" s="57"/>
    </row>
    <row r="28" spans="2:51" ht="41.25" customHeight="1">
      <c r="B28" s="171"/>
      <c r="C28" s="172"/>
      <c r="D28" s="172"/>
      <c r="E28" s="172"/>
      <c r="F28" s="172"/>
      <c r="G28" s="172"/>
      <c r="H28" s="152" t="s">
        <v>45</v>
      </c>
      <c r="I28" s="153"/>
      <c r="J28" s="153"/>
      <c r="K28" s="153"/>
      <c r="L28" s="154"/>
      <c r="M28" s="52" t="s">
        <v>47</v>
      </c>
      <c r="N28" s="180"/>
      <c r="O28" s="180"/>
      <c r="P28" s="180"/>
      <c r="Q28" s="180"/>
      <c r="R28" s="180"/>
      <c r="S28" s="180"/>
      <c r="T28" s="180"/>
      <c r="U28" s="180"/>
      <c r="V28" s="180"/>
      <c r="W28" s="180"/>
      <c r="X28" s="180"/>
      <c r="Y28" s="181"/>
      <c r="Z28" s="60">
        <f>ROUND(22000000/1000000,0)</f>
        <v>22</v>
      </c>
      <c r="AA28" s="61"/>
      <c r="AB28" s="61"/>
      <c r="AC28" s="179"/>
      <c r="AD28" s="50" t="s">
        <v>45</v>
      </c>
      <c r="AE28" s="17"/>
      <c r="AF28" s="17"/>
      <c r="AG28" s="17"/>
      <c r="AH28" s="51"/>
      <c r="AI28" s="52" t="s">
        <v>75</v>
      </c>
      <c r="AJ28" s="53"/>
      <c r="AK28" s="53"/>
      <c r="AL28" s="53"/>
      <c r="AM28" s="53"/>
      <c r="AN28" s="53"/>
      <c r="AO28" s="53"/>
      <c r="AP28" s="53"/>
      <c r="AQ28" s="53"/>
      <c r="AR28" s="53"/>
      <c r="AS28" s="53"/>
      <c r="AT28" s="53"/>
      <c r="AU28" s="54"/>
      <c r="AV28" s="60">
        <f>ROUND(4455000/1000000,0)</f>
        <v>4</v>
      </c>
      <c r="AW28" s="61"/>
      <c r="AX28" s="61"/>
      <c r="AY28" s="62"/>
    </row>
    <row r="29" spans="2:51" ht="43.5" customHeight="1">
      <c r="B29" s="171"/>
      <c r="C29" s="172"/>
      <c r="D29" s="172"/>
      <c r="E29" s="172"/>
      <c r="F29" s="172"/>
      <c r="G29" s="172"/>
      <c r="H29" s="152" t="s">
        <v>45</v>
      </c>
      <c r="I29" s="153"/>
      <c r="J29" s="153"/>
      <c r="K29" s="153"/>
      <c r="L29" s="154"/>
      <c r="M29" s="52" t="s">
        <v>48</v>
      </c>
      <c r="N29" s="180"/>
      <c r="O29" s="180"/>
      <c r="P29" s="180"/>
      <c r="Q29" s="180"/>
      <c r="R29" s="180"/>
      <c r="S29" s="180"/>
      <c r="T29" s="180"/>
      <c r="U29" s="180"/>
      <c r="V29" s="180"/>
      <c r="W29" s="180"/>
      <c r="X29" s="180"/>
      <c r="Y29" s="181"/>
      <c r="Z29" s="60">
        <f>ROUND(2407000/10000000,0)</f>
        <v>0</v>
      </c>
      <c r="AA29" s="61"/>
      <c r="AB29" s="61"/>
      <c r="AC29" s="179"/>
      <c r="AD29" s="50" t="s">
        <v>45</v>
      </c>
      <c r="AE29" s="17"/>
      <c r="AF29" s="17"/>
      <c r="AG29" s="17"/>
      <c r="AH29" s="51"/>
      <c r="AI29" s="52" t="s">
        <v>76</v>
      </c>
      <c r="AJ29" s="53"/>
      <c r="AK29" s="53"/>
      <c r="AL29" s="53"/>
      <c r="AM29" s="53"/>
      <c r="AN29" s="53"/>
      <c r="AO29" s="53"/>
      <c r="AP29" s="53"/>
      <c r="AQ29" s="53"/>
      <c r="AR29" s="53"/>
      <c r="AS29" s="53"/>
      <c r="AT29" s="53"/>
      <c r="AU29" s="54"/>
      <c r="AV29" s="60">
        <f>ROUND(2163000/1000000,0)</f>
        <v>2</v>
      </c>
      <c r="AW29" s="61"/>
      <c r="AX29" s="61"/>
      <c r="AY29" s="62"/>
    </row>
    <row r="30" spans="2:51" ht="42" customHeight="1">
      <c r="B30" s="171"/>
      <c r="C30" s="172"/>
      <c r="D30" s="172"/>
      <c r="E30" s="172"/>
      <c r="F30" s="172"/>
      <c r="G30" s="172"/>
      <c r="H30" s="152" t="s">
        <v>45</v>
      </c>
      <c r="I30" s="153"/>
      <c r="J30" s="153"/>
      <c r="K30" s="153"/>
      <c r="L30" s="154"/>
      <c r="M30" s="52" t="s">
        <v>49</v>
      </c>
      <c r="N30" s="53"/>
      <c r="O30" s="53"/>
      <c r="P30" s="53"/>
      <c r="Q30" s="53"/>
      <c r="R30" s="53"/>
      <c r="S30" s="53"/>
      <c r="T30" s="53"/>
      <c r="U30" s="53"/>
      <c r="V30" s="53"/>
      <c r="W30" s="53"/>
      <c r="X30" s="53"/>
      <c r="Y30" s="54"/>
      <c r="Z30" s="60">
        <f>ROUND(3150000/1000000,0)</f>
        <v>3</v>
      </c>
      <c r="AA30" s="61"/>
      <c r="AB30" s="61"/>
      <c r="AC30" s="113"/>
      <c r="AD30" s="50" t="s">
        <v>77</v>
      </c>
      <c r="AE30" s="17"/>
      <c r="AF30" s="17"/>
      <c r="AG30" s="17"/>
      <c r="AH30" s="51"/>
      <c r="AI30" s="52" t="s">
        <v>78</v>
      </c>
      <c r="AJ30" s="53"/>
      <c r="AK30" s="53"/>
      <c r="AL30" s="53"/>
      <c r="AM30" s="53"/>
      <c r="AN30" s="53"/>
      <c r="AO30" s="53"/>
      <c r="AP30" s="53"/>
      <c r="AQ30" s="53"/>
      <c r="AR30" s="53"/>
      <c r="AS30" s="53"/>
      <c r="AT30" s="53"/>
      <c r="AU30" s="54"/>
      <c r="AV30" s="60">
        <f>ROUND(249039/1000000,0)</f>
        <v>0</v>
      </c>
      <c r="AW30" s="61"/>
      <c r="AX30" s="61"/>
      <c r="AY30" s="62"/>
    </row>
    <row r="31" spans="2:51" ht="41.25" customHeight="1" thickBot="1">
      <c r="B31" s="171"/>
      <c r="C31" s="172"/>
      <c r="D31" s="172"/>
      <c r="E31" s="172"/>
      <c r="F31" s="172"/>
      <c r="G31" s="172"/>
      <c r="H31" s="152" t="s">
        <v>45</v>
      </c>
      <c r="I31" s="153"/>
      <c r="J31" s="153"/>
      <c r="K31" s="153"/>
      <c r="L31" s="154"/>
      <c r="M31" s="52" t="s">
        <v>50</v>
      </c>
      <c r="N31" s="53"/>
      <c r="O31" s="53"/>
      <c r="P31" s="53"/>
      <c r="Q31" s="53"/>
      <c r="R31" s="53"/>
      <c r="S31" s="53"/>
      <c r="T31" s="53"/>
      <c r="U31" s="53"/>
      <c r="V31" s="53"/>
      <c r="W31" s="53"/>
      <c r="X31" s="53"/>
      <c r="Y31" s="54"/>
      <c r="Z31" s="60">
        <f>ROUND(3150000/1000000,0)</f>
        <v>3</v>
      </c>
      <c r="AA31" s="61"/>
      <c r="AB31" s="61"/>
      <c r="AC31" s="61"/>
      <c r="AD31" s="83" t="s">
        <v>2</v>
      </c>
      <c r="AE31" s="12"/>
      <c r="AF31" s="12"/>
      <c r="AG31" s="12"/>
      <c r="AH31" s="12"/>
      <c r="AI31" s="84"/>
      <c r="AJ31" s="85"/>
      <c r="AK31" s="85"/>
      <c r="AL31" s="85"/>
      <c r="AM31" s="85"/>
      <c r="AN31" s="85"/>
      <c r="AO31" s="85"/>
      <c r="AP31" s="85"/>
      <c r="AQ31" s="85"/>
      <c r="AR31" s="85"/>
      <c r="AS31" s="85"/>
      <c r="AT31" s="85"/>
      <c r="AU31" s="86"/>
      <c r="AV31" s="47">
        <v>47</v>
      </c>
      <c r="AW31" s="48"/>
      <c r="AX31" s="48"/>
      <c r="AY31" s="49"/>
    </row>
    <row r="32" spans="2:51" ht="33" customHeight="1">
      <c r="B32" s="171"/>
      <c r="C32" s="172"/>
      <c r="D32" s="172"/>
      <c r="E32" s="172"/>
      <c r="F32" s="172"/>
      <c r="G32" s="172"/>
      <c r="H32" s="152" t="s">
        <v>45</v>
      </c>
      <c r="I32" s="153"/>
      <c r="J32" s="153"/>
      <c r="K32" s="153"/>
      <c r="L32" s="154"/>
      <c r="M32" s="52" t="s">
        <v>51</v>
      </c>
      <c r="N32" s="53"/>
      <c r="O32" s="53"/>
      <c r="P32" s="53"/>
      <c r="Q32" s="53"/>
      <c r="R32" s="53"/>
      <c r="S32" s="53"/>
      <c r="T32" s="53"/>
      <c r="U32" s="53"/>
      <c r="V32" s="53"/>
      <c r="W32" s="53"/>
      <c r="X32" s="53"/>
      <c r="Y32" s="54"/>
      <c r="Z32" s="60">
        <f>ROUND(568999/1000000,0)</f>
        <v>1</v>
      </c>
      <c r="AA32" s="61"/>
      <c r="AB32" s="61"/>
      <c r="AC32" s="61"/>
      <c r="AD32" s="87" t="s">
        <v>69</v>
      </c>
      <c r="AE32" s="130"/>
      <c r="AF32" s="130"/>
      <c r="AG32" s="130"/>
      <c r="AH32" s="130"/>
      <c r="AI32" s="130"/>
      <c r="AJ32" s="130"/>
      <c r="AK32" s="130"/>
      <c r="AL32" s="130"/>
      <c r="AM32" s="130"/>
      <c r="AN32" s="130"/>
      <c r="AO32" s="130"/>
      <c r="AP32" s="130"/>
      <c r="AQ32" s="130"/>
      <c r="AR32" s="130"/>
      <c r="AS32" s="130"/>
      <c r="AT32" s="130"/>
      <c r="AU32" s="130"/>
      <c r="AV32" s="130"/>
      <c r="AW32" s="130"/>
      <c r="AX32" s="130"/>
      <c r="AY32" s="175"/>
    </row>
    <row r="33" spans="2:51" ht="41.25" customHeight="1">
      <c r="B33" s="171"/>
      <c r="C33" s="172"/>
      <c r="D33" s="172"/>
      <c r="E33" s="172"/>
      <c r="F33" s="172"/>
      <c r="G33" s="172"/>
      <c r="H33" s="152" t="s">
        <v>45</v>
      </c>
      <c r="I33" s="153"/>
      <c r="J33" s="153"/>
      <c r="K33" s="153"/>
      <c r="L33" s="154"/>
      <c r="M33" s="52" t="s">
        <v>52</v>
      </c>
      <c r="N33" s="53"/>
      <c r="O33" s="53"/>
      <c r="P33" s="53"/>
      <c r="Q33" s="53"/>
      <c r="R33" s="53"/>
      <c r="S33" s="53"/>
      <c r="T33" s="53"/>
      <c r="U33" s="53"/>
      <c r="V33" s="53"/>
      <c r="W33" s="53"/>
      <c r="X33" s="53"/>
      <c r="Y33" s="54"/>
      <c r="Z33" s="60">
        <f>ROUND(5040000/1000000,0)</f>
        <v>5</v>
      </c>
      <c r="AA33" s="61"/>
      <c r="AB33" s="61"/>
      <c r="AC33" s="61"/>
      <c r="AD33" s="93" t="s">
        <v>23</v>
      </c>
      <c r="AE33" s="94"/>
      <c r="AF33" s="94"/>
      <c r="AG33" s="94"/>
      <c r="AH33" s="94"/>
      <c r="AI33" s="95" t="s">
        <v>22</v>
      </c>
      <c r="AJ33" s="12"/>
      <c r="AK33" s="12"/>
      <c r="AL33" s="12"/>
      <c r="AM33" s="12"/>
      <c r="AN33" s="12"/>
      <c r="AO33" s="12"/>
      <c r="AP33" s="12"/>
      <c r="AQ33" s="12"/>
      <c r="AR33" s="12"/>
      <c r="AS33" s="12"/>
      <c r="AT33" s="12"/>
      <c r="AU33" s="13"/>
      <c r="AV33" s="96" t="s">
        <v>21</v>
      </c>
      <c r="AW33" s="12"/>
      <c r="AX33" s="12"/>
      <c r="AY33" s="97"/>
    </row>
    <row r="34" spans="2:51" ht="62.25" customHeight="1">
      <c r="B34" s="171"/>
      <c r="C34" s="172"/>
      <c r="D34" s="172"/>
      <c r="E34" s="172"/>
      <c r="F34" s="172"/>
      <c r="G34" s="172"/>
      <c r="H34" s="152" t="s">
        <v>45</v>
      </c>
      <c r="I34" s="153"/>
      <c r="J34" s="153"/>
      <c r="K34" s="153"/>
      <c r="L34" s="154"/>
      <c r="M34" s="52" t="s">
        <v>53</v>
      </c>
      <c r="N34" s="53"/>
      <c r="O34" s="53"/>
      <c r="P34" s="53"/>
      <c r="Q34" s="53"/>
      <c r="R34" s="53"/>
      <c r="S34" s="53"/>
      <c r="T34" s="53"/>
      <c r="U34" s="53"/>
      <c r="V34" s="53"/>
      <c r="W34" s="53"/>
      <c r="X34" s="53"/>
      <c r="Y34" s="54"/>
      <c r="Z34" s="60">
        <f>ROUND(58275000/1000000,0)</f>
        <v>58</v>
      </c>
      <c r="AA34" s="61"/>
      <c r="AB34" s="61"/>
      <c r="AC34" s="61"/>
      <c r="AD34" s="50" t="s">
        <v>45</v>
      </c>
      <c r="AE34" s="17"/>
      <c r="AF34" s="17"/>
      <c r="AG34" s="17"/>
      <c r="AH34" s="51"/>
      <c r="AI34" s="52" t="s">
        <v>82</v>
      </c>
      <c r="AJ34" s="53"/>
      <c r="AK34" s="53"/>
      <c r="AL34" s="53"/>
      <c r="AM34" s="53"/>
      <c r="AN34" s="53"/>
      <c r="AO34" s="53"/>
      <c r="AP34" s="53"/>
      <c r="AQ34" s="53"/>
      <c r="AR34" s="53"/>
      <c r="AS34" s="53"/>
      <c r="AT34" s="53"/>
      <c r="AU34" s="54"/>
      <c r="AV34" s="60">
        <f>ROUND(1680000/1000000,0)</f>
        <v>2</v>
      </c>
      <c r="AW34" s="61"/>
      <c r="AX34" s="61"/>
      <c r="AY34" s="62"/>
    </row>
    <row r="35" spans="2:51" ht="43.5" customHeight="1">
      <c r="B35" s="171"/>
      <c r="C35" s="172"/>
      <c r="D35" s="172"/>
      <c r="E35" s="172"/>
      <c r="F35" s="172"/>
      <c r="G35" s="172"/>
      <c r="H35" s="152" t="s">
        <v>45</v>
      </c>
      <c r="I35" s="153"/>
      <c r="J35" s="153"/>
      <c r="K35" s="153"/>
      <c r="L35" s="154"/>
      <c r="M35" s="52" t="s">
        <v>54</v>
      </c>
      <c r="N35" s="53"/>
      <c r="O35" s="53"/>
      <c r="P35" s="53"/>
      <c r="Q35" s="53"/>
      <c r="R35" s="53"/>
      <c r="S35" s="53"/>
      <c r="T35" s="53"/>
      <c r="U35" s="53"/>
      <c r="V35" s="53"/>
      <c r="W35" s="53"/>
      <c r="X35" s="53"/>
      <c r="Y35" s="54"/>
      <c r="Z35" s="60">
        <f>ROUND(1333500/1000000,0)</f>
        <v>1</v>
      </c>
      <c r="AA35" s="61"/>
      <c r="AB35" s="61"/>
      <c r="AC35" s="61"/>
      <c r="AD35" s="50" t="s">
        <v>45</v>
      </c>
      <c r="AE35" s="17"/>
      <c r="AF35" s="17"/>
      <c r="AG35" s="17"/>
      <c r="AH35" s="51"/>
      <c r="AI35" s="52" t="s">
        <v>83</v>
      </c>
      <c r="AJ35" s="53"/>
      <c r="AK35" s="53"/>
      <c r="AL35" s="53"/>
      <c r="AM35" s="53"/>
      <c r="AN35" s="53"/>
      <c r="AO35" s="53"/>
      <c r="AP35" s="53"/>
      <c r="AQ35" s="53"/>
      <c r="AR35" s="53"/>
      <c r="AS35" s="53"/>
      <c r="AT35" s="53"/>
      <c r="AU35" s="54"/>
      <c r="AV35" s="60">
        <f>ROUND(2511500/1000000,0)</f>
        <v>3</v>
      </c>
      <c r="AW35" s="61"/>
      <c r="AX35" s="61"/>
      <c r="AY35" s="62"/>
    </row>
    <row r="36" spans="2:51" ht="42.75" customHeight="1">
      <c r="B36" s="171"/>
      <c r="C36" s="172"/>
      <c r="D36" s="172"/>
      <c r="E36" s="172"/>
      <c r="F36" s="172"/>
      <c r="G36" s="172"/>
      <c r="H36" s="152" t="s">
        <v>45</v>
      </c>
      <c r="I36" s="153"/>
      <c r="J36" s="153"/>
      <c r="K36" s="153"/>
      <c r="L36" s="154"/>
      <c r="M36" s="52" t="s">
        <v>55</v>
      </c>
      <c r="N36" s="53"/>
      <c r="O36" s="53"/>
      <c r="P36" s="53"/>
      <c r="Q36" s="53"/>
      <c r="R36" s="53"/>
      <c r="S36" s="53"/>
      <c r="T36" s="53"/>
      <c r="U36" s="53"/>
      <c r="V36" s="53"/>
      <c r="W36" s="53"/>
      <c r="X36" s="53"/>
      <c r="Y36" s="54"/>
      <c r="Z36" s="60">
        <f>ROUND(3000000/1000000,0)</f>
        <v>3</v>
      </c>
      <c r="AA36" s="61"/>
      <c r="AB36" s="61"/>
      <c r="AC36" s="61"/>
      <c r="AD36" s="50" t="s">
        <v>45</v>
      </c>
      <c r="AE36" s="17"/>
      <c r="AF36" s="17"/>
      <c r="AG36" s="17"/>
      <c r="AH36" s="51"/>
      <c r="AI36" s="52" t="s">
        <v>84</v>
      </c>
      <c r="AJ36" s="53"/>
      <c r="AK36" s="53"/>
      <c r="AL36" s="53"/>
      <c r="AM36" s="53"/>
      <c r="AN36" s="53"/>
      <c r="AO36" s="53"/>
      <c r="AP36" s="53"/>
      <c r="AQ36" s="53"/>
      <c r="AR36" s="53"/>
      <c r="AS36" s="53"/>
      <c r="AT36" s="53"/>
      <c r="AU36" s="54"/>
      <c r="AV36" s="60">
        <f>ROUND(903000/1000000,0)</f>
        <v>1</v>
      </c>
      <c r="AW36" s="61"/>
      <c r="AX36" s="61"/>
      <c r="AY36" s="62"/>
    </row>
    <row r="37" spans="2:51" ht="35.25" customHeight="1">
      <c r="B37" s="171"/>
      <c r="C37" s="172"/>
      <c r="D37" s="172"/>
      <c r="E37" s="172"/>
      <c r="F37" s="172"/>
      <c r="G37" s="172"/>
      <c r="H37" s="118" t="s">
        <v>56</v>
      </c>
      <c r="I37" s="119"/>
      <c r="J37" s="119"/>
      <c r="K37" s="119"/>
      <c r="L37" s="120"/>
      <c r="M37" s="52" t="s">
        <v>57</v>
      </c>
      <c r="N37" s="53"/>
      <c r="O37" s="53"/>
      <c r="P37" s="53"/>
      <c r="Q37" s="53"/>
      <c r="R37" s="53"/>
      <c r="S37" s="53"/>
      <c r="T37" s="53"/>
      <c r="U37" s="53"/>
      <c r="V37" s="53"/>
      <c r="W37" s="53"/>
      <c r="X37" s="53"/>
      <c r="Y37" s="54"/>
      <c r="Z37" s="60">
        <f>ROUND(606900/1000000,0)</f>
        <v>1</v>
      </c>
      <c r="AA37" s="61"/>
      <c r="AB37" s="61"/>
      <c r="AC37" s="61"/>
      <c r="AD37" s="50" t="s">
        <v>45</v>
      </c>
      <c r="AE37" s="17"/>
      <c r="AF37" s="17"/>
      <c r="AG37" s="17"/>
      <c r="AH37" s="51"/>
      <c r="AI37" s="52" t="s">
        <v>85</v>
      </c>
      <c r="AJ37" s="53"/>
      <c r="AK37" s="53"/>
      <c r="AL37" s="53"/>
      <c r="AM37" s="53"/>
      <c r="AN37" s="53"/>
      <c r="AO37" s="53"/>
      <c r="AP37" s="53"/>
      <c r="AQ37" s="53"/>
      <c r="AR37" s="53"/>
      <c r="AS37" s="53"/>
      <c r="AT37" s="53"/>
      <c r="AU37" s="54"/>
      <c r="AV37" s="60">
        <f>ROUND(1008000/1000000,0)</f>
        <v>1</v>
      </c>
      <c r="AW37" s="61"/>
      <c r="AX37" s="61"/>
      <c r="AY37" s="62"/>
    </row>
    <row r="38" spans="2:51" ht="55.5" customHeight="1" thickBot="1">
      <c r="B38" s="171"/>
      <c r="C38" s="172"/>
      <c r="D38" s="172"/>
      <c r="E38" s="172"/>
      <c r="F38" s="172"/>
      <c r="G38" s="172"/>
      <c r="H38" s="128" t="s">
        <v>2</v>
      </c>
      <c r="I38" s="12"/>
      <c r="J38" s="12"/>
      <c r="K38" s="12"/>
      <c r="L38" s="12"/>
      <c r="M38" s="84"/>
      <c r="N38" s="85"/>
      <c r="O38" s="85"/>
      <c r="P38" s="85"/>
      <c r="Q38" s="85"/>
      <c r="R38" s="85"/>
      <c r="S38" s="85"/>
      <c r="T38" s="85"/>
      <c r="U38" s="85"/>
      <c r="V38" s="85"/>
      <c r="W38" s="85"/>
      <c r="X38" s="85"/>
      <c r="Y38" s="86"/>
      <c r="Z38" s="47">
        <f>225</f>
        <v>225</v>
      </c>
      <c r="AA38" s="48"/>
      <c r="AB38" s="48"/>
      <c r="AC38" s="127"/>
      <c r="AD38" s="50" t="s">
        <v>45</v>
      </c>
      <c r="AE38" s="17"/>
      <c r="AF38" s="17"/>
      <c r="AG38" s="17"/>
      <c r="AH38" s="51"/>
      <c r="AI38" s="52" t="s">
        <v>80</v>
      </c>
      <c r="AJ38" s="53"/>
      <c r="AK38" s="53"/>
      <c r="AL38" s="53"/>
      <c r="AM38" s="53"/>
      <c r="AN38" s="53"/>
      <c r="AO38" s="53"/>
      <c r="AP38" s="53"/>
      <c r="AQ38" s="53"/>
      <c r="AR38" s="53"/>
      <c r="AS38" s="53"/>
      <c r="AT38" s="53"/>
      <c r="AU38" s="54"/>
      <c r="AV38" s="60">
        <f>ROUND(1425943/1000000,0)</f>
        <v>1</v>
      </c>
      <c r="AW38" s="61"/>
      <c r="AX38" s="61"/>
      <c r="AY38" s="62"/>
    </row>
    <row r="39" spans="2:51" ht="24" customHeight="1">
      <c r="B39" s="171"/>
      <c r="C39" s="172"/>
      <c r="D39" s="172"/>
      <c r="E39" s="172"/>
      <c r="F39" s="172"/>
      <c r="G39" s="172"/>
      <c r="H39" s="129" t="s">
        <v>60</v>
      </c>
      <c r="I39" s="130"/>
      <c r="J39" s="130"/>
      <c r="K39" s="130"/>
      <c r="L39" s="130"/>
      <c r="M39" s="130"/>
      <c r="N39" s="130"/>
      <c r="O39" s="130"/>
      <c r="P39" s="130"/>
      <c r="Q39" s="130"/>
      <c r="R39" s="130"/>
      <c r="S39" s="130"/>
      <c r="T39" s="130"/>
      <c r="U39" s="130"/>
      <c r="V39" s="130"/>
      <c r="W39" s="130"/>
      <c r="X39" s="130"/>
      <c r="Y39" s="130"/>
      <c r="Z39" s="130"/>
      <c r="AA39" s="130"/>
      <c r="AB39" s="130"/>
      <c r="AC39" s="159"/>
      <c r="AD39" s="50" t="s">
        <v>70</v>
      </c>
      <c r="AE39" s="17"/>
      <c r="AF39" s="17"/>
      <c r="AG39" s="17"/>
      <c r="AH39" s="51"/>
      <c r="AI39" s="52" t="s">
        <v>71</v>
      </c>
      <c r="AJ39" s="53"/>
      <c r="AK39" s="53"/>
      <c r="AL39" s="53"/>
      <c r="AM39" s="53"/>
      <c r="AN39" s="53"/>
      <c r="AO39" s="53"/>
      <c r="AP39" s="53"/>
      <c r="AQ39" s="53"/>
      <c r="AR39" s="53"/>
      <c r="AS39" s="53"/>
      <c r="AT39" s="53"/>
      <c r="AU39" s="54"/>
      <c r="AV39" s="60">
        <f>ROUND(405300/1000000,0)</f>
        <v>0</v>
      </c>
      <c r="AW39" s="61"/>
      <c r="AX39" s="61"/>
      <c r="AY39" s="62"/>
    </row>
    <row r="40" spans="2:51" ht="30.75" customHeight="1" thickBot="1">
      <c r="B40" s="171"/>
      <c r="C40" s="172"/>
      <c r="D40" s="172"/>
      <c r="E40" s="172"/>
      <c r="F40" s="172"/>
      <c r="G40" s="172"/>
      <c r="H40" s="115" t="s">
        <v>23</v>
      </c>
      <c r="I40" s="94"/>
      <c r="J40" s="94"/>
      <c r="K40" s="94"/>
      <c r="L40" s="94"/>
      <c r="M40" s="95" t="s">
        <v>22</v>
      </c>
      <c r="N40" s="12"/>
      <c r="O40" s="12"/>
      <c r="P40" s="12"/>
      <c r="Q40" s="12"/>
      <c r="R40" s="12"/>
      <c r="S40" s="12"/>
      <c r="T40" s="12"/>
      <c r="U40" s="12"/>
      <c r="V40" s="12"/>
      <c r="W40" s="12"/>
      <c r="X40" s="12"/>
      <c r="Y40" s="13"/>
      <c r="Z40" s="96" t="s">
        <v>21</v>
      </c>
      <c r="AA40" s="12"/>
      <c r="AB40" s="12"/>
      <c r="AC40" s="13"/>
      <c r="AD40" s="50" t="s">
        <v>2</v>
      </c>
      <c r="AE40" s="17"/>
      <c r="AF40" s="17"/>
      <c r="AG40" s="17"/>
      <c r="AH40" s="51"/>
      <c r="AI40" s="140"/>
      <c r="AJ40" s="141"/>
      <c r="AK40" s="141"/>
      <c r="AL40" s="141"/>
      <c r="AM40" s="141"/>
      <c r="AN40" s="141"/>
      <c r="AO40" s="141"/>
      <c r="AP40" s="141"/>
      <c r="AQ40" s="141"/>
      <c r="AR40" s="141"/>
      <c r="AS40" s="141"/>
      <c r="AT40" s="141"/>
      <c r="AU40" s="142"/>
      <c r="AV40" s="143">
        <f>SUM(AV34:AY39)</f>
        <v>8</v>
      </c>
      <c r="AW40" s="144"/>
      <c r="AX40" s="144"/>
      <c r="AY40" s="145"/>
    </row>
    <row r="41" spans="2:59" ht="30" customHeight="1">
      <c r="B41" s="171"/>
      <c r="C41" s="172"/>
      <c r="D41" s="172"/>
      <c r="E41" s="172"/>
      <c r="F41" s="172"/>
      <c r="G41" s="172"/>
      <c r="H41" s="146" t="s">
        <v>86</v>
      </c>
      <c r="I41" s="72"/>
      <c r="J41" s="72"/>
      <c r="K41" s="72"/>
      <c r="L41" s="73"/>
      <c r="M41" s="52" t="s">
        <v>87</v>
      </c>
      <c r="N41" s="58"/>
      <c r="O41" s="58"/>
      <c r="P41" s="58"/>
      <c r="Q41" s="58"/>
      <c r="R41" s="58"/>
      <c r="S41" s="58"/>
      <c r="T41" s="58"/>
      <c r="U41" s="58"/>
      <c r="V41" s="58"/>
      <c r="W41" s="58"/>
      <c r="X41" s="58"/>
      <c r="Y41" s="59"/>
      <c r="Z41" s="147">
        <f>ROUND(2940000/1000000,0)</f>
        <v>3</v>
      </c>
      <c r="AA41" s="148"/>
      <c r="AB41" s="148"/>
      <c r="AC41" s="148"/>
      <c r="AD41" s="106" t="s">
        <v>72</v>
      </c>
      <c r="AE41" s="107"/>
      <c r="AF41" s="107"/>
      <c r="AG41" s="107"/>
      <c r="AH41" s="107"/>
      <c r="AI41" s="107"/>
      <c r="AJ41" s="107"/>
      <c r="AK41" s="107"/>
      <c r="AL41" s="107"/>
      <c r="AM41" s="107"/>
      <c r="AN41" s="107"/>
      <c r="AO41" s="107"/>
      <c r="AP41" s="107"/>
      <c r="AQ41" s="107"/>
      <c r="AR41" s="107"/>
      <c r="AS41" s="107"/>
      <c r="AT41" s="107"/>
      <c r="AU41" s="107"/>
      <c r="AV41" s="107"/>
      <c r="AW41" s="107"/>
      <c r="AX41" s="107"/>
      <c r="AY41" s="108"/>
      <c r="BE41" s="1"/>
      <c r="BF41" s="1"/>
      <c r="BG41" s="1"/>
    </row>
    <row r="42" spans="2:59" ht="30" customHeight="1">
      <c r="B42" s="171"/>
      <c r="C42" s="172"/>
      <c r="D42" s="172"/>
      <c r="E42" s="172"/>
      <c r="F42" s="172"/>
      <c r="G42" s="172"/>
      <c r="H42" s="146" t="s">
        <v>86</v>
      </c>
      <c r="I42" s="72"/>
      <c r="J42" s="72"/>
      <c r="K42" s="72"/>
      <c r="L42" s="73"/>
      <c r="M42" s="52" t="s">
        <v>94</v>
      </c>
      <c r="N42" s="58"/>
      <c r="O42" s="58"/>
      <c r="P42" s="58"/>
      <c r="Q42" s="58"/>
      <c r="R42" s="58"/>
      <c r="S42" s="58"/>
      <c r="T42" s="58"/>
      <c r="U42" s="58"/>
      <c r="V42" s="58"/>
      <c r="W42" s="58"/>
      <c r="X42" s="58"/>
      <c r="Y42" s="59"/>
      <c r="Z42" s="147">
        <f>ROUND(5985000/1000000,0)</f>
        <v>6</v>
      </c>
      <c r="AA42" s="148">
        <v>5985000</v>
      </c>
      <c r="AB42" s="148">
        <v>5985000</v>
      </c>
      <c r="AC42" s="148">
        <v>5985000</v>
      </c>
      <c r="AD42" s="109"/>
      <c r="AE42" s="110"/>
      <c r="AF42" s="110"/>
      <c r="AG42" s="110"/>
      <c r="AH42" s="110"/>
      <c r="AI42" s="110"/>
      <c r="AJ42" s="110"/>
      <c r="AK42" s="110"/>
      <c r="AL42" s="110"/>
      <c r="AM42" s="110"/>
      <c r="AN42" s="110"/>
      <c r="AO42" s="110"/>
      <c r="AP42" s="110"/>
      <c r="AQ42" s="110"/>
      <c r="AR42" s="110"/>
      <c r="AS42" s="110"/>
      <c r="AT42" s="110"/>
      <c r="AU42" s="110"/>
      <c r="AV42" s="110"/>
      <c r="AW42" s="110"/>
      <c r="AX42" s="110"/>
      <c r="AY42" s="111"/>
      <c r="BE42" s="1"/>
      <c r="BF42" s="1"/>
      <c r="BG42" s="2"/>
    </row>
    <row r="43" spans="2:59" ht="31.5" customHeight="1" thickBot="1">
      <c r="B43" s="171"/>
      <c r="C43" s="172"/>
      <c r="D43" s="172"/>
      <c r="E43" s="172"/>
      <c r="F43" s="172"/>
      <c r="G43" s="172"/>
      <c r="H43" s="128" t="s">
        <v>2</v>
      </c>
      <c r="I43" s="12"/>
      <c r="J43" s="12"/>
      <c r="K43" s="12"/>
      <c r="L43" s="12"/>
      <c r="M43" s="84"/>
      <c r="N43" s="85"/>
      <c r="O43" s="85"/>
      <c r="P43" s="85"/>
      <c r="Q43" s="85"/>
      <c r="R43" s="85"/>
      <c r="S43" s="85"/>
      <c r="T43" s="85"/>
      <c r="U43" s="85"/>
      <c r="V43" s="85"/>
      <c r="W43" s="85"/>
      <c r="X43" s="85"/>
      <c r="Y43" s="86"/>
      <c r="Z43" s="47">
        <f>Z41+Z42</f>
        <v>9</v>
      </c>
      <c r="AA43" s="48"/>
      <c r="AB43" s="48"/>
      <c r="AC43" s="48"/>
      <c r="AD43" s="176" t="s">
        <v>23</v>
      </c>
      <c r="AE43" s="177"/>
      <c r="AF43" s="177"/>
      <c r="AG43" s="177"/>
      <c r="AH43" s="178"/>
      <c r="AI43" s="259" t="s">
        <v>22</v>
      </c>
      <c r="AJ43" s="260"/>
      <c r="AK43" s="260"/>
      <c r="AL43" s="260"/>
      <c r="AM43" s="260"/>
      <c r="AN43" s="260"/>
      <c r="AO43" s="260"/>
      <c r="AP43" s="260"/>
      <c r="AQ43" s="260"/>
      <c r="AR43" s="260"/>
      <c r="AS43" s="260"/>
      <c r="AT43" s="260"/>
      <c r="AU43" s="261"/>
      <c r="AV43" s="149" t="s">
        <v>21</v>
      </c>
      <c r="AW43" s="150"/>
      <c r="AX43" s="150"/>
      <c r="AY43" s="151"/>
      <c r="BE43" s="1"/>
      <c r="BF43" s="1"/>
      <c r="BG43" s="2"/>
    </row>
    <row r="44" spans="2:59" ht="32.25" customHeight="1">
      <c r="B44" s="171"/>
      <c r="C44" s="172"/>
      <c r="D44" s="172"/>
      <c r="E44" s="172"/>
      <c r="F44" s="172"/>
      <c r="G44" s="172"/>
      <c r="H44" s="129" t="s">
        <v>61</v>
      </c>
      <c r="I44" s="130"/>
      <c r="J44" s="130"/>
      <c r="K44" s="130"/>
      <c r="L44" s="130"/>
      <c r="M44" s="130"/>
      <c r="N44" s="130"/>
      <c r="O44" s="130"/>
      <c r="P44" s="130"/>
      <c r="Q44" s="130"/>
      <c r="R44" s="130"/>
      <c r="S44" s="130"/>
      <c r="T44" s="130"/>
      <c r="U44" s="130"/>
      <c r="V44" s="130"/>
      <c r="W44" s="130"/>
      <c r="X44" s="130"/>
      <c r="Y44" s="130"/>
      <c r="Z44" s="130"/>
      <c r="AA44" s="130"/>
      <c r="AB44" s="130"/>
      <c r="AC44" s="130"/>
      <c r="AD44" s="71" t="s">
        <v>45</v>
      </c>
      <c r="AE44" s="72"/>
      <c r="AF44" s="72"/>
      <c r="AG44" s="72"/>
      <c r="AH44" s="73"/>
      <c r="AI44" s="52" t="s">
        <v>79</v>
      </c>
      <c r="AJ44" s="58"/>
      <c r="AK44" s="58"/>
      <c r="AL44" s="58"/>
      <c r="AM44" s="58"/>
      <c r="AN44" s="58"/>
      <c r="AO44" s="58"/>
      <c r="AP44" s="58"/>
      <c r="AQ44" s="58"/>
      <c r="AR44" s="58"/>
      <c r="AS44" s="58"/>
      <c r="AT44" s="58"/>
      <c r="AU44" s="59"/>
      <c r="AV44" s="60">
        <f>ROUND(981750/1000000,0)</f>
        <v>1</v>
      </c>
      <c r="AW44" s="61"/>
      <c r="AX44" s="61"/>
      <c r="AY44" s="62"/>
      <c r="BE44" s="1"/>
      <c r="BF44" s="1"/>
      <c r="BG44" s="1"/>
    </row>
    <row r="45" spans="2:59" ht="33" customHeight="1">
      <c r="B45" s="171"/>
      <c r="C45" s="172"/>
      <c r="D45" s="172"/>
      <c r="E45" s="172"/>
      <c r="F45" s="172"/>
      <c r="G45" s="172"/>
      <c r="H45" s="115" t="s">
        <v>23</v>
      </c>
      <c r="I45" s="94"/>
      <c r="J45" s="94"/>
      <c r="K45" s="94"/>
      <c r="L45" s="94"/>
      <c r="M45" s="95" t="s">
        <v>22</v>
      </c>
      <c r="N45" s="12"/>
      <c r="O45" s="12"/>
      <c r="P45" s="12"/>
      <c r="Q45" s="12"/>
      <c r="R45" s="12"/>
      <c r="S45" s="12"/>
      <c r="T45" s="12"/>
      <c r="U45" s="12"/>
      <c r="V45" s="12"/>
      <c r="W45" s="12"/>
      <c r="X45" s="12"/>
      <c r="Y45" s="13"/>
      <c r="Z45" s="96" t="s">
        <v>21</v>
      </c>
      <c r="AA45" s="12"/>
      <c r="AB45" s="12"/>
      <c r="AC45" s="12"/>
      <c r="AD45" s="71" t="s">
        <v>74</v>
      </c>
      <c r="AE45" s="72"/>
      <c r="AF45" s="72"/>
      <c r="AG45" s="72"/>
      <c r="AH45" s="73"/>
      <c r="AI45" s="52" t="s">
        <v>91</v>
      </c>
      <c r="AJ45" s="58"/>
      <c r="AK45" s="58"/>
      <c r="AL45" s="58"/>
      <c r="AM45" s="58"/>
      <c r="AN45" s="58"/>
      <c r="AO45" s="58"/>
      <c r="AP45" s="58"/>
      <c r="AQ45" s="58"/>
      <c r="AR45" s="58"/>
      <c r="AS45" s="58"/>
      <c r="AT45" s="58"/>
      <c r="AU45" s="59"/>
      <c r="AV45" s="60">
        <f>ROUND((1542468-AV44)/1000000,0)</f>
        <v>2</v>
      </c>
      <c r="AW45" s="61"/>
      <c r="AX45" s="61"/>
      <c r="AY45" s="62"/>
      <c r="BE45" s="1"/>
      <c r="BF45" s="1"/>
      <c r="BG45" s="1"/>
    </row>
    <row r="46" spans="2:59" ht="26.25" customHeight="1" thickBot="1">
      <c r="B46" s="171"/>
      <c r="C46" s="172"/>
      <c r="D46" s="172"/>
      <c r="E46" s="172"/>
      <c r="F46" s="172"/>
      <c r="G46" s="172"/>
      <c r="H46" s="112" t="s">
        <v>45</v>
      </c>
      <c r="I46" s="17"/>
      <c r="J46" s="17"/>
      <c r="K46" s="17"/>
      <c r="L46" s="51"/>
      <c r="M46" s="121" t="s">
        <v>64</v>
      </c>
      <c r="N46" s="122"/>
      <c r="O46" s="122"/>
      <c r="P46" s="122"/>
      <c r="Q46" s="122"/>
      <c r="R46" s="122"/>
      <c r="S46" s="122"/>
      <c r="T46" s="122"/>
      <c r="U46" s="122"/>
      <c r="V46" s="122"/>
      <c r="W46" s="122"/>
      <c r="X46" s="122"/>
      <c r="Y46" s="123"/>
      <c r="Z46" s="55">
        <f>ROUND(7990500/1000000,0)</f>
        <v>8</v>
      </c>
      <c r="AA46" s="56"/>
      <c r="AB46" s="56"/>
      <c r="AC46" s="56"/>
      <c r="AD46" s="156" t="s">
        <v>2</v>
      </c>
      <c r="AE46" s="157"/>
      <c r="AF46" s="157"/>
      <c r="AG46" s="157"/>
      <c r="AH46" s="158"/>
      <c r="AI46" s="103"/>
      <c r="AJ46" s="104"/>
      <c r="AK46" s="104"/>
      <c r="AL46" s="104"/>
      <c r="AM46" s="104"/>
      <c r="AN46" s="104"/>
      <c r="AO46" s="104"/>
      <c r="AP46" s="104"/>
      <c r="AQ46" s="104"/>
      <c r="AR46" s="104"/>
      <c r="AS46" s="104"/>
      <c r="AT46" s="104"/>
      <c r="AU46" s="105"/>
      <c r="AV46" s="100">
        <f>SUM(AV44:AY45)</f>
        <v>3</v>
      </c>
      <c r="AW46" s="101"/>
      <c r="AX46" s="101"/>
      <c r="AY46" s="102"/>
      <c r="BE46" s="1"/>
      <c r="BF46" s="1"/>
      <c r="BG46" s="1"/>
    </row>
    <row r="47" spans="2:51" ht="25.5" customHeight="1">
      <c r="B47" s="171"/>
      <c r="C47" s="172"/>
      <c r="D47" s="172"/>
      <c r="E47" s="172"/>
      <c r="F47" s="172"/>
      <c r="G47" s="172"/>
      <c r="H47" s="112" t="s">
        <v>45</v>
      </c>
      <c r="I47" s="17"/>
      <c r="J47" s="17"/>
      <c r="K47" s="17"/>
      <c r="L47" s="51"/>
      <c r="M47" s="121" t="s">
        <v>63</v>
      </c>
      <c r="N47" s="122"/>
      <c r="O47" s="122"/>
      <c r="P47" s="122"/>
      <c r="Q47" s="122"/>
      <c r="R47" s="122"/>
      <c r="S47" s="122"/>
      <c r="T47" s="122"/>
      <c r="U47" s="122"/>
      <c r="V47" s="122"/>
      <c r="W47" s="122"/>
      <c r="X47" s="122"/>
      <c r="Y47" s="123"/>
      <c r="Z47" s="55">
        <f>ROUND(1785000/1000000,0)</f>
        <v>2</v>
      </c>
      <c r="AA47" s="56"/>
      <c r="AB47" s="56"/>
      <c r="AC47" s="155"/>
      <c r="AD47" s="87" t="s">
        <v>73</v>
      </c>
      <c r="AE47" s="88"/>
      <c r="AF47" s="88"/>
      <c r="AG47" s="88"/>
      <c r="AH47" s="88"/>
      <c r="AI47" s="88"/>
      <c r="AJ47" s="88"/>
      <c r="AK47" s="88"/>
      <c r="AL47" s="88"/>
      <c r="AM47" s="88"/>
      <c r="AN47" s="88"/>
      <c r="AO47" s="88"/>
      <c r="AP47" s="88"/>
      <c r="AQ47" s="88"/>
      <c r="AR47" s="88"/>
      <c r="AS47" s="88"/>
      <c r="AT47" s="88"/>
      <c r="AU47" s="88"/>
      <c r="AV47" s="88"/>
      <c r="AW47" s="88"/>
      <c r="AX47" s="88"/>
      <c r="AY47" s="89"/>
    </row>
    <row r="48" spans="2:51" ht="31.5" customHeight="1" thickBot="1">
      <c r="B48" s="171"/>
      <c r="C48" s="172"/>
      <c r="D48" s="172"/>
      <c r="E48" s="172"/>
      <c r="F48" s="172"/>
      <c r="G48" s="172"/>
      <c r="H48" s="128" t="s">
        <v>2</v>
      </c>
      <c r="I48" s="12"/>
      <c r="J48" s="12"/>
      <c r="K48" s="12"/>
      <c r="L48" s="12"/>
      <c r="M48" s="84"/>
      <c r="N48" s="85"/>
      <c r="O48" s="85"/>
      <c r="P48" s="85"/>
      <c r="Q48" s="85"/>
      <c r="R48" s="85"/>
      <c r="S48" s="85"/>
      <c r="T48" s="85"/>
      <c r="U48" s="85"/>
      <c r="V48" s="85"/>
      <c r="W48" s="85"/>
      <c r="X48" s="85"/>
      <c r="Y48" s="86"/>
      <c r="Z48" s="47">
        <f>SUM(Z46:AC47)</f>
        <v>10</v>
      </c>
      <c r="AA48" s="48"/>
      <c r="AB48" s="48"/>
      <c r="AC48" s="127"/>
      <c r="AD48" s="71" t="s">
        <v>23</v>
      </c>
      <c r="AE48" s="72"/>
      <c r="AF48" s="72"/>
      <c r="AG48" s="72"/>
      <c r="AH48" s="73"/>
      <c r="AI48" s="95" t="s">
        <v>22</v>
      </c>
      <c r="AJ48" s="98"/>
      <c r="AK48" s="98"/>
      <c r="AL48" s="98"/>
      <c r="AM48" s="98"/>
      <c r="AN48" s="98"/>
      <c r="AO48" s="98"/>
      <c r="AP48" s="98"/>
      <c r="AQ48" s="98"/>
      <c r="AR48" s="98"/>
      <c r="AS48" s="98"/>
      <c r="AT48" s="98"/>
      <c r="AU48" s="99"/>
      <c r="AV48" s="90" t="s">
        <v>21</v>
      </c>
      <c r="AW48" s="91"/>
      <c r="AX48" s="91"/>
      <c r="AY48" s="92"/>
    </row>
    <row r="49" spans="2:51" ht="36" customHeight="1">
      <c r="B49" s="171"/>
      <c r="C49" s="172"/>
      <c r="D49" s="172"/>
      <c r="E49" s="172"/>
      <c r="F49" s="172"/>
      <c r="G49" s="172"/>
      <c r="H49" s="129" t="s">
        <v>62</v>
      </c>
      <c r="I49" s="130"/>
      <c r="J49" s="130"/>
      <c r="K49" s="130"/>
      <c r="L49" s="130"/>
      <c r="M49" s="130"/>
      <c r="N49" s="130"/>
      <c r="O49" s="130"/>
      <c r="P49" s="130"/>
      <c r="Q49" s="130"/>
      <c r="R49" s="130"/>
      <c r="S49" s="130"/>
      <c r="T49" s="130"/>
      <c r="U49" s="130"/>
      <c r="V49" s="130"/>
      <c r="W49" s="130"/>
      <c r="X49" s="130"/>
      <c r="Y49" s="130"/>
      <c r="Z49" s="130"/>
      <c r="AA49" s="130"/>
      <c r="AB49" s="130"/>
      <c r="AC49" s="159"/>
      <c r="AD49" s="71" t="s">
        <v>45</v>
      </c>
      <c r="AE49" s="72"/>
      <c r="AF49" s="72"/>
      <c r="AG49" s="72"/>
      <c r="AH49" s="73"/>
      <c r="AI49" s="52" t="s">
        <v>81</v>
      </c>
      <c r="AJ49" s="58"/>
      <c r="AK49" s="58"/>
      <c r="AL49" s="58"/>
      <c r="AM49" s="58"/>
      <c r="AN49" s="58"/>
      <c r="AO49" s="58"/>
      <c r="AP49" s="58"/>
      <c r="AQ49" s="58"/>
      <c r="AR49" s="58"/>
      <c r="AS49" s="58"/>
      <c r="AT49" s="58"/>
      <c r="AU49" s="59"/>
      <c r="AV49" s="60">
        <f>ROUND(2982000/1000000,0)</f>
        <v>3</v>
      </c>
      <c r="AW49" s="61"/>
      <c r="AX49" s="61"/>
      <c r="AY49" s="62"/>
    </row>
    <row r="50" spans="2:56" ht="32.25" customHeight="1">
      <c r="B50" s="171"/>
      <c r="C50" s="172"/>
      <c r="D50" s="172"/>
      <c r="E50" s="172"/>
      <c r="F50" s="172"/>
      <c r="G50" s="172"/>
      <c r="H50" s="115" t="s">
        <v>23</v>
      </c>
      <c r="I50" s="94"/>
      <c r="J50" s="94"/>
      <c r="K50" s="94"/>
      <c r="L50" s="94"/>
      <c r="M50" s="95" t="s">
        <v>22</v>
      </c>
      <c r="N50" s="12"/>
      <c r="O50" s="12"/>
      <c r="P50" s="12"/>
      <c r="Q50" s="12"/>
      <c r="R50" s="12"/>
      <c r="S50" s="12"/>
      <c r="T50" s="12"/>
      <c r="U50" s="12"/>
      <c r="V50" s="12"/>
      <c r="W50" s="12"/>
      <c r="X50" s="12"/>
      <c r="Y50" s="13"/>
      <c r="Z50" s="96" t="s">
        <v>21</v>
      </c>
      <c r="AA50" s="12"/>
      <c r="AB50" s="12"/>
      <c r="AC50" s="13"/>
      <c r="AD50" s="71" t="s">
        <v>45</v>
      </c>
      <c r="AE50" s="72"/>
      <c r="AF50" s="72"/>
      <c r="AG50" s="72"/>
      <c r="AH50" s="73"/>
      <c r="AI50" s="52" t="s">
        <v>95</v>
      </c>
      <c r="AJ50" s="58"/>
      <c r="AK50" s="58"/>
      <c r="AL50" s="58"/>
      <c r="AM50" s="58"/>
      <c r="AN50" s="58"/>
      <c r="AO50" s="58"/>
      <c r="AP50" s="58"/>
      <c r="AQ50" s="58"/>
      <c r="AR50" s="58"/>
      <c r="AS50" s="58"/>
      <c r="AT50" s="58"/>
      <c r="AU50" s="59"/>
      <c r="AV50" s="60">
        <f>ROUND(1250000/1000000,0)</f>
        <v>1</v>
      </c>
      <c r="AW50" s="61"/>
      <c r="AX50" s="61"/>
      <c r="AY50" s="62"/>
      <c r="BD50" s="1"/>
    </row>
    <row r="51" spans="2:56" ht="24" customHeight="1">
      <c r="B51" s="171"/>
      <c r="C51" s="172"/>
      <c r="D51" s="172"/>
      <c r="E51" s="172"/>
      <c r="F51" s="172"/>
      <c r="G51" s="172"/>
      <c r="H51" s="118" t="s">
        <v>45</v>
      </c>
      <c r="I51" s="119"/>
      <c r="J51" s="119"/>
      <c r="K51" s="119"/>
      <c r="L51" s="120"/>
      <c r="M51" s="121" t="s">
        <v>58</v>
      </c>
      <c r="N51" s="122"/>
      <c r="O51" s="122"/>
      <c r="P51" s="122"/>
      <c r="Q51" s="122"/>
      <c r="R51" s="122"/>
      <c r="S51" s="122"/>
      <c r="T51" s="122"/>
      <c r="U51" s="122"/>
      <c r="V51" s="122"/>
      <c r="W51" s="122"/>
      <c r="X51" s="122"/>
      <c r="Y51" s="123"/>
      <c r="Z51" s="124">
        <f>ROUND(9975000/1000000,0)</f>
        <v>10</v>
      </c>
      <c r="AA51" s="125"/>
      <c r="AB51" s="125"/>
      <c r="AC51" s="126"/>
      <c r="AD51" s="71" t="s">
        <v>45</v>
      </c>
      <c r="AE51" s="72"/>
      <c r="AF51" s="72"/>
      <c r="AG51" s="72"/>
      <c r="AH51" s="73"/>
      <c r="AI51" s="52" t="s">
        <v>97</v>
      </c>
      <c r="AJ51" s="58"/>
      <c r="AK51" s="58"/>
      <c r="AL51" s="58"/>
      <c r="AM51" s="58"/>
      <c r="AN51" s="58"/>
      <c r="AO51" s="58"/>
      <c r="AP51" s="58"/>
      <c r="AQ51" s="58"/>
      <c r="AR51" s="58"/>
      <c r="AS51" s="58"/>
      <c r="AT51" s="58"/>
      <c r="AU51" s="59"/>
      <c r="AV51" s="60">
        <f>ROUND(168000/1000000,0)</f>
        <v>0</v>
      </c>
      <c r="AW51" s="61"/>
      <c r="AX51" s="61"/>
      <c r="AY51" s="62"/>
      <c r="BD51" s="1"/>
    </row>
    <row r="52" spans="2:56" ht="24" customHeight="1" thickBot="1">
      <c r="B52" s="171"/>
      <c r="C52" s="172"/>
      <c r="D52" s="172"/>
      <c r="E52" s="172"/>
      <c r="F52" s="172"/>
      <c r="G52" s="172"/>
      <c r="H52" s="128" t="s">
        <v>2</v>
      </c>
      <c r="I52" s="12"/>
      <c r="J52" s="12"/>
      <c r="K52" s="12"/>
      <c r="L52" s="12"/>
      <c r="M52" s="84"/>
      <c r="N52" s="85"/>
      <c r="O52" s="85"/>
      <c r="P52" s="85"/>
      <c r="Q52" s="85"/>
      <c r="R52" s="85"/>
      <c r="S52" s="85"/>
      <c r="T52" s="85"/>
      <c r="U52" s="85"/>
      <c r="V52" s="85"/>
      <c r="W52" s="85"/>
      <c r="X52" s="85"/>
      <c r="Y52" s="86"/>
      <c r="Z52" s="47">
        <f>SUM(Z51)</f>
        <v>10</v>
      </c>
      <c r="AA52" s="48"/>
      <c r="AB52" s="48"/>
      <c r="AC52" s="127"/>
      <c r="AD52" s="68" t="s">
        <v>2</v>
      </c>
      <c r="AE52" s="69"/>
      <c r="AF52" s="69"/>
      <c r="AG52" s="69"/>
      <c r="AH52" s="70"/>
      <c r="AI52" s="63"/>
      <c r="AJ52" s="64"/>
      <c r="AK52" s="64"/>
      <c r="AL52" s="64"/>
      <c r="AM52" s="64"/>
      <c r="AN52" s="64"/>
      <c r="AO52" s="64"/>
      <c r="AP52" s="64"/>
      <c r="AQ52" s="64"/>
      <c r="AR52" s="64"/>
      <c r="AS52" s="64"/>
      <c r="AT52" s="64"/>
      <c r="AU52" s="65"/>
      <c r="AV52" s="66">
        <v>6</v>
      </c>
      <c r="AW52" s="66"/>
      <c r="AX52" s="66"/>
      <c r="AY52" s="67"/>
      <c r="BD52" s="1"/>
    </row>
    <row r="53" spans="2:51" ht="24" customHeight="1" thickTop="1">
      <c r="B53" s="171"/>
      <c r="C53" s="172"/>
      <c r="D53" s="172"/>
      <c r="E53" s="172"/>
      <c r="F53" s="172"/>
      <c r="G53" s="172"/>
      <c r="H53" s="129" t="s">
        <v>67</v>
      </c>
      <c r="I53" s="130"/>
      <c r="J53" s="130"/>
      <c r="K53" s="130"/>
      <c r="L53" s="130"/>
      <c r="M53" s="130"/>
      <c r="N53" s="130"/>
      <c r="O53" s="130"/>
      <c r="P53" s="130"/>
      <c r="Q53" s="130"/>
      <c r="R53" s="130"/>
      <c r="S53" s="130"/>
      <c r="T53" s="130"/>
      <c r="U53" s="130"/>
      <c r="V53" s="130"/>
      <c r="W53" s="130"/>
      <c r="X53" s="130"/>
      <c r="Y53" s="130"/>
      <c r="Z53" s="130"/>
      <c r="AA53" s="130"/>
      <c r="AB53" s="130"/>
      <c r="AC53" s="159"/>
      <c r="AD53" s="256" t="s">
        <v>33</v>
      </c>
      <c r="AE53" s="257"/>
      <c r="AF53" s="257"/>
      <c r="AG53" s="257"/>
      <c r="AH53" s="257"/>
      <c r="AI53" s="257"/>
      <c r="AJ53" s="257"/>
      <c r="AK53" s="257"/>
      <c r="AL53" s="257"/>
      <c r="AM53" s="257"/>
      <c r="AN53" s="257"/>
      <c r="AO53" s="257"/>
      <c r="AP53" s="257"/>
      <c r="AQ53" s="257"/>
      <c r="AR53" s="257"/>
      <c r="AS53" s="257"/>
      <c r="AT53" s="257"/>
      <c r="AU53" s="257"/>
      <c r="AV53" s="257"/>
      <c r="AW53" s="257"/>
      <c r="AX53" s="257"/>
      <c r="AY53" s="258"/>
    </row>
    <row r="54" spans="2:51" ht="31.5" customHeight="1">
      <c r="B54" s="171"/>
      <c r="C54" s="172"/>
      <c r="D54" s="172"/>
      <c r="E54" s="172"/>
      <c r="F54" s="172"/>
      <c r="G54" s="172"/>
      <c r="H54" s="115" t="s">
        <v>23</v>
      </c>
      <c r="I54" s="94"/>
      <c r="J54" s="94"/>
      <c r="K54" s="94"/>
      <c r="L54" s="94"/>
      <c r="M54" s="95" t="s">
        <v>22</v>
      </c>
      <c r="N54" s="12"/>
      <c r="O54" s="12"/>
      <c r="P54" s="12"/>
      <c r="Q54" s="12"/>
      <c r="R54" s="12"/>
      <c r="S54" s="12"/>
      <c r="T54" s="12"/>
      <c r="U54" s="12"/>
      <c r="V54" s="12"/>
      <c r="W54" s="12"/>
      <c r="X54" s="12"/>
      <c r="Y54" s="13"/>
      <c r="Z54" s="96" t="s">
        <v>21</v>
      </c>
      <c r="AA54" s="12"/>
      <c r="AB54" s="12"/>
      <c r="AC54" s="13"/>
      <c r="AD54" s="93" t="s">
        <v>23</v>
      </c>
      <c r="AE54" s="94"/>
      <c r="AF54" s="94"/>
      <c r="AG54" s="94"/>
      <c r="AH54" s="94"/>
      <c r="AI54" s="95" t="s">
        <v>22</v>
      </c>
      <c r="AJ54" s="12"/>
      <c r="AK54" s="12"/>
      <c r="AL54" s="12"/>
      <c r="AM54" s="12"/>
      <c r="AN54" s="12"/>
      <c r="AO54" s="12"/>
      <c r="AP54" s="12"/>
      <c r="AQ54" s="12"/>
      <c r="AR54" s="12"/>
      <c r="AS54" s="12"/>
      <c r="AT54" s="12"/>
      <c r="AU54" s="13"/>
      <c r="AV54" s="96" t="s">
        <v>21</v>
      </c>
      <c r="AW54" s="12"/>
      <c r="AX54" s="12"/>
      <c r="AY54" s="97"/>
    </row>
    <row r="55" spans="2:51" ht="30.75" customHeight="1">
      <c r="B55" s="171"/>
      <c r="C55" s="172"/>
      <c r="D55" s="172"/>
      <c r="E55" s="172"/>
      <c r="F55" s="172"/>
      <c r="G55" s="172"/>
      <c r="H55" s="112" t="s">
        <v>65</v>
      </c>
      <c r="I55" s="17"/>
      <c r="J55" s="17"/>
      <c r="K55" s="17"/>
      <c r="L55" s="51"/>
      <c r="M55" s="52" t="s">
        <v>66</v>
      </c>
      <c r="N55" s="53"/>
      <c r="O55" s="53"/>
      <c r="P55" s="53"/>
      <c r="Q55" s="53"/>
      <c r="R55" s="53"/>
      <c r="S55" s="53"/>
      <c r="T55" s="53"/>
      <c r="U55" s="53"/>
      <c r="V55" s="53"/>
      <c r="W55" s="53"/>
      <c r="X55" s="53"/>
      <c r="Y55" s="54"/>
      <c r="Z55" s="60">
        <f>ROUND(2572500/1000000,0)</f>
        <v>3</v>
      </c>
      <c r="AA55" s="61"/>
      <c r="AB55" s="61"/>
      <c r="AC55" s="113"/>
      <c r="AD55" s="116"/>
      <c r="AE55" s="7"/>
      <c r="AF55" s="7"/>
      <c r="AG55" s="7"/>
      <c r="AH55" s="117"/>
      <c r="AI55" s="114"/>
      <c r="AJ55" s="53"/>
      <c r="AK55" s="53"/>
      <c r="AL55" s="53"/>
      <c r="AM55" s="53"/>
      <c r="AN55" s="53"/>
      <c r="AO55" s="53"/>
      <c r="AP55" s="53"/>
      <c r="AQ55" s="53"/>
      <c r="AR55" s="53"/>
      <c r="AS55" s="53"/>
      <c r="AT55" s="53"/>
      <c r="AU55" s="54"/>
      <c r="AV55" s="60"/>
      <c r="AW55" s="61"/>
      <c r="AX55" s="61"/>
      <c r="AY55" s="62"/>
    </row>
    <row r="56" spans="2:51" ht="24.75" customHeight="1" thickBot="1">
      <c r="B56" s="173"/>
      <c r="C56" s="174"/>
      <c r="D56" s="174"/>
      <c r="E56" s="174"/>
      <c r="F56" s="174"/>
      <c r="G56" s="174"/>
      <c r="H56" s="249" t="s">
        <v>2</v>
      </c>
      <c r="I56" s="250"/>
      <c r="J56" s="250"/>
      <c r="K56" s="250"/>
      <c r="L56" s="250"/>
      <c r="M56" s="103"/>
      <c r="N56" s="251"/>
      <c r="O56" s="251"/>
      <c r="P56" s="251"/>
      <c r="Q56" s="251"/>
      <c r="R56" s="251"/>
      <c r="S56" s="251"/>
      <c r="T56" s="251"/>
      <c r="U56" s="251"/>
      <c r="V56" s="251"/>
      <c r="W56" s="251"/>
      <c r="X56" s="251"/>
      <c r="Y56" s="252"/>
      <c r="Z56" s="253">
        <f>SUM(Z55)</f>
        <v>3</v>
      </c>
      <c r="AA56" s="254"/>
      <c r="AB56" s="254"/>
      <c r="AC56" s="255"/>
      <c r="AD56" s="74"/>
      <c r="AE56" s="75"/>
      <c r="AF56" s="75"/>
      <c r="AG56" s="75"/>
      <c r="AH56" s="76"/>
      <c r="AI56" s="77"/>
      <c r="AJ56" s="78"/>
      <c r="AK56" s="78"/>
      <c r="AL56" s="78"/>
      <c r="AM56" s="78"/>
      <c r="AN56" s="78"/>
      <c r="AO56" s="78"/>
      <c r="AP56" s="78"/>
      <c r="AQ56" s="78"/>
      <c r="AR56" s="78"/>
      <c r="AS56" s="78"/>
      <c r="AT56" s="78"/>
      <c r="AU56" s="79"/>
      <c r="AV56" s="80"/>
      <c r="AW56" s="81"/>
      <c r="AX56" s="81"/>
      <c r="AY56" s="82"/>
    </row>
  </sheetData>
  <sheetProtection/>
  <mergeCells count="239">
    <mergeCell ref="AD53:AY53"/>
    <mergeCell ref="AD54:AH54"/>
    <mergeCell ref="AI54:AU54"/>
    <mergeCell ref="AV54:AY54"/>
    <mergeCell ref="AV38:AY38"/>
    <mergeCell ref="AI43:AU43"/>
    <mergeCell ref="AI51:AU51"/>
    <mergeCell ref="AI49:AU49"/>
    <mergeCell ref="AV49:AY49"/>
    <mergeCell ref="AD49:AH49"/>
    <mergeCell ref="AI34:AU34"/>
    <mergeCell ref="AI39:AU39"/>
    <mergeCell ref="AD34:AH34"/>
    <mergeCell ref="AD35:AH35"/>
    <mergeCell ref="AV33:AY33"/>
    <mergeCell ref="AV35:AY35"/>
    <mergeCell ref="AV36:AY36"/>
    <mergeCell ref="AV34:AY34"/>
    <mergeCell ref="AV39:AY39"/>
    <mergeCell ref="AD37:AH37"/>
    <mergeCell ref="AV30:AY30"/>
    <mergeCell ref="H40:L40"/>
    <mergeCell ref="M40:Y40"/>
    <mergeCell ref="AD28:AH28"/>
    <mergeCell ref="AI28:AU28"/>
    <mergeCell ref="AV28:AY28"/>
    <mergeCell ref="AD29:AH29"/>
    <mergeCell ref="AI29:AU29"/>
    <mergeCell ref="AV29:AY29"/>
    <mergeCell ref="AI33:AU33"/>
    <mergeCell ref="H49:AC49"/>
    <mergeCell ref="H53:AC53"/>
    <mergeCell ref="H56:L56"/>
    <mergeCell ref="M56:Y56"/>
    <mergeCell ref="Z56:AC56"/>
    <mergeCell ref="H45:L45"/>
    <mergeCell ref="M45:Y45"/>
    <mergeCell ref="Z46:AC46"/>
    <mergeCell ref="H52:L52"/>
    <mergeCell ref="Z45:AC45"/>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5:AC25"/>
    <mergeCell ref="Z28:AC28"/>
    <mergeCell ref="H29:L29"/>
    <mergeCell ref="M29:Y29"/>
    <mergeCell ref="Z29:AC29"/>
    <mergeCell ref="H27:L27"/>
    <mergeCell ref="AI35:AU35"/>
    <mergeCell ref="AI36:AU36"/>
    <mergeCell ref="M32:Y32"/>
    <mergeCell ref="Z32:AC32"/>
    <mergeCell ref="H30:L30"/>
    <mergeCell ref="H26:L26"/>
    <mergeCell ref="M26:Y26"/>
    <mergeCell ref="Z26:AC26"/>
    <mergeCell ref="AD33:AH33"/>
    <mergeCell ref="AD32:AY32"/>
    <mergeCell ref="Z33:AC33"/>
    <mergeCell ref="H32:L32"/>
    <mergeCell ref="M27:Y27"/>
    <mergeCell ref="Z27:AC27"/>
    <mergeCell ref="H28:L28"/>
    <mergeCell ref="M28:Y28"/>
    <mergeCell ref="Z35:AC35"/>
    <mergeCell ref="H38:L38"/>
    <mergeCell ref="M37:Y37"/>
    <mergeCell ref="M30:Y30"/>
    <mergeCell ref="H31:L31"/>
    <mergeCell ref="M31:Y31"/>
    <mergeCell ref="Z31:AC31"/>
    <mergeCell ref="Z30:AC30"/>
    <mergeCell ref="H33:L33"/>
    <mergeCell ref="M33:Y33"/>
    <mergeCell ref="H34:L34"/>
    <mergeCell ref="M34:Y34"/>
    <mergeCell ref="M35:Y35"/>
    <mergeCell ref="M41:Y41"/>
    <mergeCell ref="H41:L41"/>
    <mergeCell ref="Z43:AC43"/>
    <mergeCell ref="M43:Y43"/>
    <mergeCell ref="H43:L43"/>
    <mergeCell ref="Z34:AC34"/>
    <mergeCell ref="M38:Y38"/>
    <mergeCell ref="H37:L37"/>
    <mergeCell ref="Z37:AC37"/>
    <mergeCell ref="AI37:AU37"/>
    <mergeCell ref="Z38:AC38"/>
    <mergeCell ref="H36:L36"/>
    <mergeCell ref="M36:Y36"/>
    <mergeCell ref="Z36:AC36"/>
    <mergeCell ref="AD36:AH36"/>
    <mergeCell ref="AD38:AH38"/>
    <mergeCell ref="AV37:AY37"/>
    <mergeCell ref="Z41:AC41"/>
    <mergeCell ref="H39:AC39"/>
    <mergeCell ref="B22:G24"/>
    <mergeCell ref="B25:G56"/>
    <mergeCell ref="AD25:AY25"/>
    <mergeCell ref="H46:L46"/>
    <mergeCell ref="M46:Y46"/>
    <mergeCell ref="AD44:AH44"/>
    <mergeCell ref="AD43:AH43"/>
    <mergeCell ref="Z42:AC42"/>
    <mergeCell ref="AV43:AY43"/>
    <mergeCell ref="H35:L35"/>
    <mergeCell ref="AI44:AU44"/>
    <mergeCell ref="Z48:AC48"/>
    <mergeCell ref="AD48:AH48"/>
    <mergeCell ref="H47:L47"/>
    <mergeCell ref="M47:Y47"/>
    <mergeCell ref="Z47:AC47"/>
    <mergeCell ref="AD46:AH46"/>
    <mergeCell ref="H48:L48"/>
    <mergeCell ref="M48:Y48"/>
    <mergeCell ref="H44:AC44"/>
    <mergeCell ref="H22:AY24"/>
    <mergeCell ref="Z40:AC40"/>
    <mergeCell ref="AD40:AH40"/>
    <mergeCell ref="AI40:AU40"/>
    <mergeCell ref="AV40:AY40"/>
    <mergeCell ref="M42:Y42"/>
    <mergeCell ref="H42:L42"/>
    <mergeCell ref="H51:L51"/>
    <mergeCell ref="M51:Y51"/>
    <mergeCell ref="Z51:AC51"/>
    <mergeCell ref="M52:Y52"/>
    <mergeCell ref="Z52:AC52"/>
    <mergeCell ref="AV50:AY50"/>
    <mergeCell ref="H50:L50"/>
    <mergeCell ref="M50:Y50"/>
    <mergeCell ref="Z50:AC50"/>
    <mergeCell ref="AD50:AH50"/>
    <mergeCell ref="H55:L55"/>
    <mergeCell ref="M55:Y55"/>
    <mergeCell ref="Z55:AC55"/>
    <mergeCell ref="AI55:AU55"/>
    <mergeCell ref="AV55:AY55"/>
    <mergeCell ref="H54:L54"/>
    <mergeCell ref="M54:Y54"/>
    <mergeCell ref="Z54:AC54"/>
    <mergeCell ref="AD55:AH55"/>
    <mergeCell ref="AD26:AH26"/>
    <mergeCell ref="AI26:AU26"/>
    <mergeCell ref="AV26:AY26"/>
    <mergeCell ref="AV45:AY45"/>
    <mergeCell ref="AI48:AU48"/>
    <mergeCell ref="AV46:AY46"/>
    <mergeCell ref="AI46:AU46"/>
    <mergeCell ref="AI38:AU38"/>
    <mergeCell ref="AI45:AU45"/>
    <mergeCell ref="AD41:AY42"/>
    <mergeCell ref="AD56:AH56"/>
    <mergeCell ref="AI56:AU56"/>
    <mergeCell ref="AV56:AY56"/>
    <mergeCell ref="AD39:AH39"/>
    <mergeCell ref="AD45:AH45"/>
    <mergeCell ref="AD31:AH31"/>
    <mergeCell ref="AI31:AU31"/>
    <mergeCell ref="AV44:AY44"/>
    <mergeCell ref="AD47:AY47"/>
    <mergeCell ref="AV48:AY48"/>
    <mergeCell ref="AI50:AU50"/>
    <mergeCell ref="AV51:AY51"/>
    <mergeCell ref="AI52:AU52"/>
    <mergeCell ref="AV52:AY52"/>
    <mergeCell ref="AD52:AH52"/>
    <mergeCell ref="AD51:AH51"/>
    <mergeCell ref="B6:G6"/>
    <mergeCell ref="B7:G8"/>
    <mergeCell ref="AS13:AY13"/>
    <mergeCell ref="AL15:AR15"/>
    <mergeCell ref="AV31:AY31"/>
    <mergeCell ref="AD27:AH27"/>
    <mergeCell ref="AI27:AU27"/>
    <mergeCell ref="AV27:AY27"/>
    <mergeCell ref="AD30:AH30"/>
    <mergeCell ref="AI30:AU30"/>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s>
  <dataValidations count="1">
    <dataValidation allowBlank="1" showInputMessage="1" showErrorMessage="1" imeMode="on" sqref="M51"/>
  </dataValidation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1" sqref="C1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2010-06-29T07:51:37Z</cp:lastPrinted>
  <dcterms:created xsi:type="dcterms:W3CDTF">2007-11-23T07:13:22Z</dcterms:created>
  <dcterms:modified xsi:type="dcterms:W3CDTF">2010-08-26T00:34:52Z</dcterms:modified>
  <cp:category/>
  <cp:version/>
  <cp:contentType/>
  <cp:contentStatus/>
</cp:coreProperties>
</file>